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ruce\OneDrive\Documents\Data Analytics and Visulization\Assignments\"/>
    </mc:Choice>
  </mc:AlternateContent>
  <xr:revisionPtr revIDLastSave="0" documentId="13_ncr:1_{D57638B8-204B-4565-A7BD-C573B8CD2ED1}" xr6:coauthVersionLast="36" xr6:coauthVersionMax="36" xr10:uidLastSave="{00000000-0000-0000-0000-000000000000}"/>
  <bookViews>
    <workbookView xWindow="0" yWindow="0" windowWidth="14370" windowHeight="12780" xr2:uid="{00000000-000D-0000-FFFF-FFFF00000000}"/>
  </bookViews>
  <sheets>
    <sheet name="Data" sheetId="1" r:id="rId1"/>
    <sheet name="Category" sheetId="3" r:id="rId2"/>
    <sheet name="Sub Category" sheetId="2" r:id="rId3"/>
    <sheet name="Date Created" sheetId="12" r:id="rId4"/>
    <sheet name="Bonus" sheetId="13" r:id="rId5"/>
  </sheets>
  <definedNames>
    <definedName name="_xlcn.WorksheetConnection_Sheet1A1U4115" hidden="1">Data!$A$1:$R$4115</definedName>
    <definedName name="_xlcn.WorksheetConnection_Sheet1G1T4115" hidden="1">Data!$G$1:$T$4115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U$4115"/>
          <x15:modelTable id="Range 1" name="Range 1" connection="WorksheetConnection_Sheet1!$G$1:$T$4115"/>
        </x15:modelTables>
        <x15:modelRelationships>
          <x15:modelRelationship fromTable="Range" fromColumn="launched_at" toTable="Range 1" toColumn="launched_at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Range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B13" i="13" l="1"/>
  <c r="D13" i="13"/>
  <c r="C13" i="13"/>
  <c r="D2" i="13"/>
  <c r="D6" i="13"/>
  <c r="C7" i="13"/>
  <c r="C8" i="13"/>
  <c r="C9" i="13"/>
  <c r="C10" i="13"/>
  <c r="C11" i="13"/>
  <c r="C12" i="13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2" i="13"/>
  <c r="D11" i="13"/>
  <c r="D10" i="13"/>
  <c r="D9" i="13"/>
  <c r="D8" i="13"/>
  <c r="D7" i="13"/>
  <c r="D5" i="13"/>
  <c r="D4" i="13"/>
  <c r="D3" i="13"/>
  <c r="B3" i="13"/>
  <c r="C3" i="13"/>
  <c r="E3" i="13"/>
  <c r="B4" i="13"/>
  <c r="C4" i="13"/>
  <c r="E4" i="13"/>
  <c r="B5" i="13"/>
  <c r="C5" i="13"/>
  <c r="E5" i="13"/>
  <c r="B6" i="13"/>
  <c r="C6" i="13"/>
  <c r="E6" i="13"/>
  <c r="B7" i="13"/>
  <c r="E7" i="13"/>
  <c r="B8" i="13"/>
  <c r="E8" i="13"/>
  <c r="B9" i="13"/>
  <c r="E9" i="13"/>
  <c r="B10" i="13"/>
  <c r="E10" i="13"/>
  <c r="B11" i="13"/>
  <c r="E11" i="13"/>
  <c r="B12" i="13"/>
  <c r="E12" i="13"/>
  <c r="B2" i="13"/>
  <c r="C2" i="13"/>
  <c r="E2" i="13"/>
  <c r="H2" i="13"/>
  <c r="G2" i="13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622" i="1"/>
  <c r="P3117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1042" i="1"/>
  <c r="P1010" i="1"/>
  <c r="P594" i="1"/>
  <c r="P508" i="1"/>
  <c r="P248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3800" i="1"/>
  <c r="P2076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3983" i="1"/>
  <c r="P83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3872" i="1"/>
  <c r="P2536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2385" i="1"/>
  <c r="P3509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962" i="1"/>
  <c r="P2982" i="1"/>
  <c r="P1859" i="1"/>
  <c r="P500" i="1"/>
  <c r="P3504" i="1"/>
  <c r="P1531" i="1"/>
  <c r="P3781" i="1"/>
  <c r="P1301" i="1"/>
  <c r="P3585" i="1"/>
  <c r="P2237" i="1"/>
  <c r="P2532" i="1"/>
  <c r="P553" i="1"/>
  <c r="P322" i="1"/>
  <c r="P1004" i="1"/>
  <c r="P644" i="1"/>
  <c r="P3284" i="1"/>
  <c r="P760" i="1"/>
  <c r="P1850" i="1"/>
  <c r="P3435" i="1"/>
  <c r="P1854" i="1"/>
  <c r="P1797" i="1"/>
  <c r="P1524" i="1"/>
  <c r="P510" i="1"/>
  <c r="P46" i="1"/>
  <c r="P3387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1312" i="1"/>
  <c r="P4059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3362" i="1"/>
  <c r="P2940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228" i="1"/>
  <c r="P3506" i="1"/>
  <c r="P3532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206" i="1"/>
  <c r="P808" i="1"/>
  <c r="P3066" i="1"/>
  <c r="P3405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465" i="1"/>
  <c r="P2097" i="1"/>
  <c r="P961" i="1"/>
  <c r="P1076" i="1"/>
  <c r="P2979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988" i="1"/>
  <c r="P3714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2461" i="1"/>
  <c r="P17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1903" i="1"/>
  <c r="P3231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1333" i="1"/>
  <c r="P4005" i="1"/>
  <c r="P3801" i="1"/>
  <c r="P3787" i="1"/>
  <c r="P3171" i="1"/>
  <c r="P2293" i="1"/>
  <c r="P2527" i="1"/>
  <c r="P1114" i="1"/>
  <c r="P3186" i="1"/>
  <c r="P3389" i="1"/>
  <c r="P297" i="1"/>
  <c r="P538" i="1"/>
  <c r="P1567" i="1"/>
  <c r="P602" i="1"/>
  <c r="P2567" i="1"/>
  <c r="P1344" i="1"/>
  <c r="P181" i="1"/>
  <c r="P3634" i="1"/>
  <c r="P3993" i="1"/>
  <c r="P3732" i="1"/>
  <c r="P1493" i="1"/>
  <c r="P1415" i="1"/>
  <c r="P3863" i="1"/>
  <c r="P1559" i="1"/>
  <c r="P220" i="1"/>
  <c r="P4036" i="1"/>
  <c r="P2946" i="1"/>
  <c r="P921" i="1"/>
  <c r="P665" i="1"/>
  <c r="P1425" i="1"/>
  <c r="P1147" i="1"/>
  <c r="P1423" i="1"/>
  <c r="P3782" i="1"/>
  <c r="P2539" i="1"/>
  <c r="P103" i="1"/>
  <c r="P296" i="1"/>
  <c r="P3772" i="1"/>
  <c r="P3776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339" i="1"/>
  <c r="P2474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1525" i="1"/>
  <c r="P65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641" i="1"/>
  <c r="P175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3935" i="1"/>
  <c r="P2050" i="1"/>
  <c r="P212" i="1"/>
  <c r="P2005" i="1"/>
  <c r="P3348" i="1"/>
  <c r="P2168" i="1"/>
  <c r="P2121" i="1"/>
  <c r="P416" i="1"/>
  <c r="P166" i="1"/>
  <c r="P2647" i="1"/>
  <c r="P317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629" i="1"/>
  <c r="P2451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3093" i="1"/>
  <c r="P2546" i="1"/>
  <c r="P4058" i="1"/>
  <c r="P2933" i="1"/>
  <c r="P795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2984" i="1"/>
  <c r="P163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696" i="1"/>
  <c r="P3295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1778" i="1"/>
  <c r="P35" i="1"/>
  <c r="P1802" i="1"/>
  <c r="P2600" i="1"/>
  <c r="P3707" i="1"/>
  <c r="P2835" i="1"/>
  <c r="P1989" i="1"/>
  <c r="P3363" i="1"/>
  <c r="P885" i="1"/>
  <c r="P260" i="1"/>
  <c r="P2872" i="1"/>
  <c r="P193" i="1"/>
  <c r="P2924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1100" i="1"/>
  <c r="P2609" i="1"/>
  <c r="P274" i="1"/>
  <c r="P370" i="1"/>
  <c r="P3426" i="1"/>
  <c r="P391" i="1"/>
  <c r="P1367" i="1"/>
  <c r="P3604" i="1"/>
  <c r="P2200" i="1"/>
  <c r="P398" i="1"/>
  <c r="P2378" i="1"/>
  <c r="P2891" i="1"/>
  <c r="P3529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3164" i="1"/>
  <c r="P1972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22" i="1"/>
  <c r="P316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3491" i="1"/>
  <c r="P93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633" i="1"/>
  <c r="P2411" i="1"/>
  <c r="P1275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241" i="1"/>
  <c r="P2447" i="1"/>
  <c r="P2165" i="1"/>
  <c r="P3310" i="1"/>
  <c r="P1826" i="1"/>
  <c r="P2301" i="1"/>
  <c r="P1013" i="1"/>
  <c r="P1440" i="1"/>
  <c r="P2777" i="1"/>
  <c r="P3832" i="1"/>
  <c r="P2928" i="1"/>
  <c r="P3751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383" i="1"/>
  <c r="P1281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2692" i="1"/>
  <c r="P3258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4090" i="1"/>
  <c r="P3699" i="1"/>
  <c r="P2298" i="1"/>
  <c r="P351" i="1"/>
  <c r="P1805" i="1"/>
  <c r="P1027" i="1"/>
  <c r="P525" i="1"/>
  <c r="P3376" i="1"/>
  <c r="P87" i="1"/>
  <c r="P491" i="1"/>
  <c r="P3352" i="1"/>
  <c r="P2652" i="1"/>
  <c r="P1217" i="1"/>
  <c r="P1870" i="1"/>
  <c r="P1107" i="1"/>
  <c r="P3189" i="1"/>
  <c r="P1358" i="1"/>
  <c r="P86" i="1"/>
  <c r="P392" i="1"/>
  <c r="P1784" i="1"/>
  <c r="P3967" i="1"/>
  <c r="P434" i="1"/>
  <c r="P534" i="1"/>
  <c r="P2709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40" i="1"/>
  <c r="P3835" i="1"/>
  <c r="P2972" i="1"/>
  <c r="P3350" i="1"/>
  <c r="P3392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3400" i="1"/>
  <c r="P741" i="1"/>
  <c r="P519" i="1"/>
  <c r="P675" i="1"/>
  <c r="P559" i="1"/>
  <c r="P2724" i="1"/>
  <c r="P2814" i="1"/>
  <c r="P3451" i="1"/>
  <c r="P366" i="1"/>
  <c r="P2198" i="1"/>
  <c r="P2920" i="1"/>
  <c r="P417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553" i="1"/>
  <c r="P2732" i="1"/>
  <c r="P744" i="1"/>
  <c r="P1832" i="1"/>
  <c r="P2177" i="1"/>
  <c r="P2068" i="1"/>
  <c r="P1506" i="1"/>
  <c r="P1807" i="1"/>
  <c r="P1617" i="1"/>
  <c r="P1563" i="1"/>
  <c r="P506" i="1"/>
  <c r="P3517" i="1"/>
  <c r="P844" i="1"/>
  <c r="P3375" i="1"/>
  <c r="P2095" i="1"/>
  <c r="P722" i="1"/>
  <c r="P259" i="1"/>
  <c r="P1352" i="1"/>
  <c r="P1605" i="1"/>
  <c r="P1616" i="1"/>
  <c r="P4032" i="1"/>
  <c r="P781" i="1"/>
  <c r="P3613" i="1"/>
  <c r="P2784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286" i="1"/>
  <c r="P1037" i="1"/>
  <c r="P3100" i="1"/>
  <c r="P3173" i="1"/>
  <c r="P1779" i="1"/>
  <c r="P1188" i="1"/>
  <c r="P2246" i="1"/>
  <c r="P2957" i="1"/>
  <c r="P1011" i="1"/>
  <c r="P1578" i="1"/>
  <c r="P224" i="1"/>
  <c r="P3859" i="1"/>
  <c r="P911" i="1"/>
  <c r="P1177" i="1"/>
  <c r="P266" i="1"/>
  <c r="P3765" i="1"/>
  <c r="P2606" i="1"/>
  <c r="P3486" i="1"/>
  <c r="P2312" i="1"/>
  <c r="P3077" i="1"/>
  <c r="P2836" i="1"/>
  <c r="P577" i="1"/>
  <c r="P2278" i="1"/>
  <c r="P1654" i="1"/>
  <c r="P3825" i="1"/>
  <c r="P2239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982" i="1"/>
  <c r="P3838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2824" i="1"/>
  <c r="P529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285" i="1"/>
  <c r="P2101" i="1"/>
  <c r="P2884" i="1"/>
  <c r="P3701" i="1"/>
  <c r="P3158" i="1"/>
  <c r="P3212" i="1"/>
  <c r="P1377" i="1"/>
  <c r="P3436" i="1"/>
  <c r="P1636" i="1"/>
  <c r="P2069" i="1"/>
  <c r="P310" i="1"/>
  <c r="P3696" i="1"/>
  <c r="P3831" i="1"/>
  <c r="P3728" i="1"/>
  <c r="P1277" i="1"/>
  <c r="P2573" i="1"/>
  <c r="P436" i="1"/>
  <c r="P4027" i="1"/>
  <c r="P3901" i="1"/>
  <c r="P4023" i="1"/>
  <c r="P3089" i="1"/>
  <c r="P1868" i="1"/>
  <c r="P1388" i="1"/>
  <c r="P1681" i="1"/>
  <c r="P3002" i="1"/>
  <c r="P3615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475" i="1"/>
  <c r="P303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1034" i="1"/>
  <c r="P2535" i="1"/>
  <c r="P3313" i="1"/>
  <c r="P3736" i="1"/>
  <c r="P3272" i="1"/>
  <c r="P3314" i="1"/>
  <c r="P2607" i="1"/>
  <c r="P2670" i="1"/>
  <c r="P3270" i="1"/>
  <c r="P3655" i="1"/>
  <c r="P730" i="1"/>
  <c r="P2964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2364" i="1"/>
  <c r="P2569" i="1"/>
  <c r="P4041" i="1"/>
  <c r="P2857" i="1"/>
  <c r="P950" i="1"/>
  <c r="P1550" i="1"/>
  <c r="P935" i="1"/>
  <c r="P1490" i="1"/>
  <c r="P106" i="1"/>
  <c r="P90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1783" i="1"/>
  <c r="P3760" i="1"/>
  <c r="P4034" i="1"/>
  <c r="P769" i="1"/>
  <c r="P4110" i="1"/>
  <c r="P1800" i="1"/>
  <c r="P3805" i="1"/>
  <c r="P3437" i="1"/>
  <c r="P2610" i="1"/>
  <c r="P3833" i="1"/>
  <c r="P1226" i="1"/>
  <c r="P3514" i="1"/>
  <c r="P3685" i="1"/>
  <c r="P397" i="1"/>
  <c r="P3243" i="1"/>
  <c r="P2250" i="1"/>
  <c r="P837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2092" i="1"/>
  <c r="P3254" i="1"/>
  <c r="P504" i="1"/>
  <c r="P3233" i="1"/>
  <c r="P3836" i="1"/>
  <c r="P1028" i="1"/>
  <c r="P753" i="1"/>
  <c r="P767" i="1"/>
  <c r="P3691" i="1"/>
  <c r="P3926" i="1"/>
  <c r="P1896" i="1"/>
  <c r="P3467" i="1"/>
  <c r="P948" i="1"/>
  <c r="P3303" i="1"/>
  <c r="P3937" i="1"/>
  <c r="P3218" i="1"/>
  <c r="P27" i="1"/>
  <c r="P253" i="1"/>
  <c r="P4062" i="1"/>
  <c r="P3820" i="1"/>
  <c r="P1505" i="1"/>
  <c r="P2189" i="1"/>
  <c r="P287" i="1"/>
  <c r="P3635" i="1"/>
  <c r="P3525" i="1"/>
  <c r="P50" i="1"/>
  <c r="P3098" i="1"/>
  <c r="P1739" i="1"/>
  <c r="P739" i="1"/>
  <c r="P100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171" i="1"/>
  <c r="P2628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101" i="1"/>
  <c r="P3356" i="1"/>
  <c r="P3574" i="1"/>
  <c r="P3766" i="1"/>
  <c r="P3762" i="1"/>
  <c r="P482" i="1"/>
  <c r="P1796" i="1"/>
  <c r="P1203" i="1"/>
  <c r="P3301" i="1"/>
  <c r="P3487" i="1"/>
  <c r="P687" i="1"/>
  <c r="P1766" i="1"/>
  <c r="P2012" i="1"/>
  <c r="P3541" i="1"/>
  <c r="P1529" i="1"/>
  <c r="P276" i="1"/>
  <c r="P407" i="1"/>
  <c r="P3568" i="1"/>
  <c r="P286" i="1"/>
  <c r="P3802" i="1"/>
  <c r="P3466" i="1"/>
  <c r="P1012" i="1"/>
  <c r="P4055" i="1"/>
  <c r="P1737" i="1"/>
  <c r="P925" i="1"/>
  <c r="P2751" i="1"/>
  <c r="P3516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2350" i="1"/>
  <c r="P1701" i="1"/>
  <c r="P3009" i="1"/>
  <c r="P1923" i="1"/>
  <c r="P1532" i="1"/>
  <c r="P2713" i="1"/>
  <c r="P843" i="1"/>
  <c r="P1396" i="1"/>
  <c r="P2244" i="1"/>
  <c r="P3710" i="1"/>
  <c r="P2292" i="1"/>
  <c r="P502" i="1"/>
  <c r="P3133" i="1"/>
  <c r="P1671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3957" i="1"/>
  <c r="P99" i="1"/>
  <c r="P2280" i="1"/>
  <c r="P3197" i="1"/>
  <c r="P83" i="1"/>
  <c r="P1280" i="1"/>
  <c r="P1050" i="1"/>
  <c r="P2781" i="1"/>
  <c r="P573" i="1"/>
  <c r="P2530" i="1"/>
  <c r="P2299" i="1"/>
  <c r="P862" i="1"/>
  <c r="P1610" i="1"/>
  <c r="P2112" i="1"/>
  <c r="P2910" i="1"/>
  <c r="P250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430" i="1"/>
  <c r="P2404" i="1"/>
  <c r="P3151" i="1"/>
  <c r="P3478" i="1"/>
  <c r="P1886" i="1"/>
  <c r="P1192" i="1"/>
  <c r="P3718" i="1"/>
  <c r="P3044" i="1"/>
  <c r="P433" i="1"/>
  <c r="P3484" i="1"/>
  <c r="P1655" i="1"/>
  <c r="P3259" i="1"/>
  <c r="P960" i="1"/>
  <c r="P1336" i="1"/>
  <c r="P824" i="1"/>
  <c r="P3476" i="1"/>
  <c r="P3033" i="1"/>
  <c r="P3429" i="1"/>
  <c r="P3495" i="1"/>
  <c r="P1403" i="1"/>
  <c r="P307" i="1"/>
  <c r="P2466" i="1"/>
  <c r="P3733" i="1"/>
  <c r="P1763" i="1"/>
  <c r="P726" i="1"/>
  <c r="P2922" i="1"/>
  <c r="P3028" i="1"/>
  <c r="P2493" i="1"/>
  <c r="P2103" i="1"/>
  <c r="P761" i="1"/>
  <c r="P975" i="1"/>
  <c r="P2107" i="1"/>
  <c r="P1952" i="1"/>
  <c r="P2222" i="1"/>
  <c r="P2147" i="1"/>
  <c r="P1580" i="1"/>
  <c r="P24" i="1"/>
  <c r="P2803" i="1"/>
  <c r="P1785" i="1"/>
  <c r="P485" i="1"/>
  <c r="P3450" i="1"/>
  <c r="P3388" i="1"/>
  <c r="P2067" i="1"/>
  <c r="P2308" i="1"/>
  <c r="P1852" i="1"/>
  <c r="P4030" i="1"/>
  <c r="P3667" i="1"/>
  <c r="P3459" i="1"/>
  <c r="P2289" i="1"/>
  <c r="P2142" i="1"/>
  <c r="P3170" i="1"/>
  <c r="P3034" i="1"/>
  <c r="P3900" i="1"/>
  <c r="P1843" i="1"/>
  <c r="P2249" i="1"/>
  <c r="P3016" i="1"/>
  <c r="P2963" i="1"/>
  <c r="P3023" i="1"/>
  <c r="P1262" i="1"/>
  <c r="P1887" i="1"/>
  <c r="P936" i="1"/>
  <c r="P2826" i="1"/>
  <c r="P2119" i="1"/>
  <c r="P958" i="1"/>
  <c r="P1902" i="1"/>
  <c r="P1035" i="1"/>
  <c r="P98" i="1"/>
  <c r="P3809" i="1"/>
  <c r="P2714" i="1"/>
  <c r="P3949" i="1"/>
  <c r="P863" i="1"/>
  <c r="P642" i="1"/>
  <c r="P3234" i="1"/>
  <c r="P2283" i="1"/>
  <c r="P2869" i="1"/>
  <c r="P3471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817" i="1"/>
  <c r="P1062" i="1"/>
  <c r="P2570" i="1"/>
  <c r="P2370" i="1"/>
  <c r="P2395" i="1"/>
  <c r="P2375" i="1"/>
  <c r="P241" i="1"/>
  <c r="P1718" i="1"/>
  <c r="P446" i="1"/>
  <c r="P1137" i="1"/>
  <c r="P3897" i="1"/>
  <c r="P774" i="1"/>
  <c r="P1487" i="1"/>
  <c r="P1715" i="1"/>
  <c r="P4101" i="1"/>
  <c r="P1991" i="1"/>
  <c r="P3796" i="1"/>
  <c r="P1155" i="1"/>
  <c r="P192" i="1"/>
  <c r="P1172" i="1"/>
  <c r="P3097" i="1"/>
  <c r="P239" i="1"/>
  <c r="P1561" i="1"/>
  <c r="P2440" i="1"/>
  <c r="P2587" i="1"/>
  <c r="P2594" i="1"/>
  <c r="P870" i="1"/>
  <c r="P561" i="1"/>
  <c r="P488" i="1"/>
  <c r="P3139" i="1"/>
  <c r="P3462" i="1"/>
  <c r="P3347" i="1"/>
  <c r="P3229" i="1"/>
  <c r="P2806" i="1"/>
  <c r="P1614" i="1"/>
  <c r="P75" i="1"/>
  <c r="P784" i="1"/>
  <c r="P859" i="1"/>
  <c r="P1304" i="1"/>
  <c r="P2271" i="1"/>
  <c r="P177" i="1"/>
  <c r="P36" i="1"/>
  <c r="P320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891" i="1"/>
  <c r="P1348" i="1"/>
  <c r="P3290" i="1"/>
  <c r="P1228" i="1"/>
  <c r="P3818" i="1"/>
  <c r="P1458" i="1"/>
  <c r="P1603" i="1"/>
  <c r="P326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129" i="1"/>
  <c r="P2755" i="1"/>
  <c r="P2081" i="1"/>
  <c r="P2812" i="1"/>
  <c r="P3764" i="1"/>
  <c r="P3563" i="1"/>
  <c r="P246" i="1"/>
  <c r="P2330" i="1"/>
  <c r="P3803" i="1"/>
  <c r="P3896" i="1"/>
  <c r="P1837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1176" i="1"/>
  <c r="P2294" i="1"/>
  <c r="P3428" i="1"/>
  <c r="P879" i="1"/>
  <c r="P2038" i="1"/>
  <c r="P200" i="1"/>
  <c r="P3249" i="1"/>
  <c r="P3867" i="1"/>
  <c r="P3415" i="1"/>
  <c r="P3302" i="1"/>
  <c r="P2486" i="1"/>
  <c r="P2886" i="1"/>
  <c r="P388" i="1"/>
  <c r="P800" i="1"/>
  <c r="P2090" i="1"/>
  <c r="P143" i="1"/>
  <c r="P2304" i="1"/>
  <c r="P1246" i="1"/>
  <c r="P3542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497" i="1"/>
  <c r="P2059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P353" i="1"/>
  <c r="P3605" i="1"/>
  <c r="P2801" i="1"/>
  <c r="P2010" i="1"/>
  <c r="P3537" i="1"/>
  <c r="P3878" i="1"/>
  <c r="P3403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1227" i="1"/>
  <c r="P3899" i="1"/>
  <c r="P2681" i="1"/>
  <c r="P2798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164" i="1"/>
  <c r="P3539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3118" i="1"/>
  <c r="P2923" i="1"/>
  <c r="P189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1565" i="1"/>
  <c r="P3898" i="1"/>
  <c r="P864" i="1"/>
  <c r="P1760" i="1"/>
  <c r="P1393" i="1"/>
  <c r="P756" i="1"/>
  <c r="P2210" i="1"/>
  <c r="P3534" i="1"/>
  <c r="P1888" i="1"/>
  <c r="P1811" i="1"/>
  <c r="P2207" i="1"/>
  <c r="P1305" i="1"/>
  <c r="P2748" i="1"/>
  <c r="P1816" i="1"/>
  <c r="P1625" i="1"/>
  <c r="P1827" i="1"/>
  <c r="P1152" i="1"/>
  <c r="P3966" i="1"/>
  <c r="P3090" i="1"/>
  <c r="P1835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1574" i="1"/>
  <c r="P3205" i="1"/>
  <c r="P917" i="1"/>
  <c r="P3472" i="1"/>
  <c r="P2930" i="1"/>
  <c r="P3187" i="1"/>
  <c r="P3394" i="1"/>
  <c r="P3810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426" i="1"/>
  <c r="P1602" i="1"/>
  <c r="P3600" i="1"/>
  <c r="P101" i="1"/>
  <c r="P1346" i="1"/>
  <c r="P2723" i="1"/>
  <c r="P354" i="1"/>
  <c r="P2213" i="1"/>
  <c r="P802" i="1"/>
  <c r="P3293" i="1"/>
  <c r="P3700" i="1"/>
  <c r="P2744" i="1"/>
  <c r="P1860" i="1"/>
  <c r="P3580" i="1"/>
  <c r="P2458" i="1"/>
  <c r="P1071" i="1"/>
  <c r="P2839" i="1"/>
  <c r="P1496" i="1"/>
  <c r="P268" i="1"/>
  <c r="P1677" i="1"/>
  <c r="P380" i="1"/>
  <c r="P2180" i="1"/>
  <c r="P3430" i="1"/>
  <c r="P3485" i="1"/>
  <c r="P81" i="1"/>
  <c r="P3500" i="1"/>
  <c r="P1361" i="1"/>
  <c r="P2503" i="1"/>
  <c r="P2317" i="1"/>
  <c r="P3185" i="1"/>
  <c r="P2194" i="1"/>
  <c r="P3960" i="1"/>
  <c r="P2290" i="1"/>
  <c r="P2484" i="1"/>
  <c r="P84" i="1"/>
  <c r="P1017" i="1"/>
  <c r="P1234" i="1"/>
  <c r="P454" i="1"/>
  <c r="P4039" i="1"/>
  <c r="P895" i="1"/>
  <c r="P905" i="1"/>
  <c r="P1597" i="1"/>
  <c r="P3920" i="1"/>
  <c r="P3837" i="1"/>
  <c r="P1365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2489" i="1"/>
  <c r="P3627" i="1"/>
  <c r="P2646" i="1"/>
  <c r="P2636" i="1"/>
  <c r="P107" i="1"/>
  <c r="P3603" i="1"/>
  <c r="P3543" i="1"/>
  <c r="P818" i="1"/>
  <c r="P2754" i="1"/>
  <c r="P521" i="1"/>
  <c r="P1674" i="1"/>
  <c r="P763" i="1"/>
  <c r="P1036" i="1"/>
  <c r="P648" i="1"/>
  <c r="P2204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890" i="1"/>
  <c r="P3489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148" i="1"/>
  <c r="P4048" i="1"/>
  <c r="P3374" i="1"/>
  <c r="P3536" i="1"/>
  <c r="P3909" i="1"/>
  <c r="P3273" i="1"/>
  <c r="P1260" i="1"/>
  <c r="P3582" i="1"/>
  <c r="P2746" i="1"/>
  <c r="P2492" i="1"/>
  <c r="P624" i="1"/>
  <c r="P3419" i="1"/>
  <c r="P1190" i="1"/>
  <c r="P3193" i="1"/>
  <c r="P2316" i="1"/>
  <c r="P1081" i="1"/>
  <c r="P3754" i="1"/>
  <c r="P2473" i="1"/>
  <c r="P2938" i="1"/>
  <c r="P1851" i="1"/>
  <c r="P1814" i="1"/>
  <c r="P3166" i="1"/>
  <c r="P147" i="1"/>
  <c r="P3988" i="1"/>
  <c r="P2384" i="1"/>
  <c r="P3739" i="1"/>
  <c r="P1720" i="1"/>
  <c r="P1151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893" i="1"/>
  <c r="P3224" i="1"/>
  <c r="P2320" i="1"/>
  <c r="P2263" i="1"/>
  <c r="P3617" i="1"/>
  <c r="P1613" i="1"/>
  <c r="P2470" i="1"/>
  <c r="P1961" i="1"/>
  <c r="P3670" i="1"/>
  <c r="P2787" i="1"/>
  <c r="P2625" i="1"/>
  <c r="P1439" i="1"/>
  <c r="P3200" i="1"/>
  <c r="P3531" i="1"/>
  <c r="P846" i="1"/>
  <c r="P308" i="1"/>
  <c r="P3223" i="1"/>
  <c r="P830" i="1"/>
  <c r="P2907" i="1"/>
  <c r="P729" i="1"/>
  <c r="P2797" i="1"/>
  <c r="P2800" i="1"/>
  <c r="P2939" i="1"/>
  <c r="P1120" i="1"/>
  <c r="P3183" i="1"/>
  <c r="P2045" i="1"/>
  <c r="P1680" i="1"/>
  <c r="P1025" i="1"/>
  <c r="P1924" i="1"/>
  <c r="P1291" i="1"/>
  <c r="P3620" i="1"/>
  <c r="P3395" i="1"/>
  <c r="P2062" i="1"/>
  <c r="P1294" i="1"/>
  <c r="P3503" i="1"/>
  <c r="P2873" i="1"/>
  <c r="P2193" i="1"/>
  <c r="P155" i="1"/>
  <c r="P1942" i="1"/>
  <c r="P424" i="1"/>
  <c r="P1773" i="1"/>
  <c r="P3323" i="1"/>
  <c r="P3355" i="1"/>
  <c r="P2104" i="1"/>
  <c r="P1840" i="1"/>
  <c r="P3473" i="1"/>
  <c r="P1040" i="1"/>
  <c r="P2747" i="1"/>
  <c r="P887" i="1"/>
  <c r="P4061" i="1"/>
  <c r="P2511" i="1"/>
  <c r="P2990" i="1"/>
  <c r="P3581" i="1"/>
  <c r="P2163" i="1"/>
  <c r="P2116" i="1"/>
  <c r="P2561" i="1"/>
  <c r="P1899" i="1"/>
  <c r="P2621" i="1"/>
  <c r="P2605" i="1"/>
  <c r="P3853" i="1"/>
  <c r="P3616" i="1"/>
  <c r="P65" i="1"/>
  <c r="P1465" i="1"/>
  <c r="P2871" i="1"/>
  <c r="P1764" i="1"/>
  <c r="P2416" i="1"/>
  <c r="P986" i="1"/>
  <c r="P3971" i="1"/>
  <c r="P652" i="1"/>
  <c r="P2267" i="1"/>
  <c r="P3789" i="1"/>
  <c r="P2831" i="1"/>
  <c r="P1949" i="1"/>
  <c r="P1237" i="1"/>
  <c r="P901" i="1"/>
  <c r="P2749" i="1"/>
  <c r="P4076" i="1"/>
  <c r="P900" i="1"/>
  <c r="P2861" i="1"/>
  <c r="P581" i="1"/>
  <c r="P1072" i="1"/>
  <c r="P545" i="1"/>
  <c r="P1695" i="1"/>
  <c r="P342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703" i="1"/>
  <c r="P1068" i="1"/>
  <c r="P2457" i="1"/>
  <c r="P1905" i="1"/>
  <c r="P2295" i="1"/>
  <c r="P1719" i="1"/>
  <c r="P847" i="1"/>
  <c r="P3984" i="1"/>
  <c r="P777" i="1"/>
  <c r="P1712" i="1"/>
  <c r="P565" i="1"/>
  <c r="P2085" i="1"/>
  <c r="P3152" i="1"/>
  <c r="P2804" i="1"/>
  <c r="P2673" i="1"/>
  <c r="P3911" i="1"/>
  <c r="P3135" i="1"/>
  <c r="P1665" i="1"/>
  <c r="P3321" i="1"/>
  <c r="P3987" i="1"/>
  <c r="P2001" i="1"/>
  <c r="P3916" i="1"/>
  <c r="P3292" i="1"/>
  <c r="P3702" i="1"/>
  <c r="P3456" i="1"/>
  <c r="P2277" i="1"/>
  <c r="P4022" i="1"/>
  <c r="P1185" i="1"/>
  <c r="P3583" i="1"/>
  <c r="P2172" i="1"/>
  <c r="P3039" i="1"/>
  <c r="P959" i="1"/>
  <c r="P1047" i="1"/>
  <c r="P2208" i="1"/>
  <c r="P1470" i="1"/>
  <c r="P4071" i="1"/>
  <c r="P759" i="1"/>
  <c r="P3180" i="1"/>
  <c r="P4050" i="1"/>
  <c r="P3335" i="1"/>
  <c r="P1872" i="1"/>
  <c r="P2251" i="1"/>
  <c r="P3734" i="1"/>
  <c r="P199" i="1"/>
  <c r="P1885" i="1"/>
  <c r="P907" i="1"/>
  <c r="P4020" i="1"/>
  <c r="P172" i="1"/>
  <c r="P880" i="1"/>
  <c r="P874" i="1"/>
  <c r="P831" i="1"/>
  <c r="P4003" i="1"/>
  <c r="P3931" i="1"/>
  <c r="P1208" i="1"/>
  <c r="P2220" i="1"/>
  <c r="P2477" i="1"/>
  <c r="P152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1266" i="1"/>
  <c r="P2626" i="1"/>
  <c r="P1355" i="1"/>
  <c r="P2758" i="1"/>
  <c r="P1983" i="1"/>
  <c r="P2449" i="1"/>
  <c r="P656" i="1"/>
  <c r="P2303" i="1"/>
  <c r="P31" i="1"/>
  <c r="P3172" i="1"/>
  <c r="P3668" i="1"/>
  <c r="P2185" i="1"/>
  <c r="P2127" i="1"/>
  <c r="P2789" i="1"/>
  <c r="P11" i="1"/>
  <c r="P2608" i="1"/>
  <c r="P92" i="1"/>
  <c r="P3547" i="1"/>
  <c r="P2479" i="1"/>
  <c r="P892" i="1"/>
  <c r="P1140" i="1"/>
  <c r="P3444" i="1"/>
  <c r="P3157" i="1"/>
  <c r="P1788" i="1"/>
  <c r="P666" i="1"/>
  <c r="P787" i="1"/>
  <c r="P821" i="1"/>
  <c r="P1024" i="1"/>
  <c r="P1584" i="1"/>
  <c r="P2465" i="1"/>
  <c r="P1481" i="1"/>
  <c r="P3540" i="1"/>
  <c r="P3586" i="1"/>
  <c r="P3711" i="1"/>
  <c r="P182" i="1"/>
  <c r="P3373" i="1"/>
  <c r="P3496" i="1"/>
  <c r="P4029" i="1"/>
  <c r="P3695" i="1"/>
  <c r="P3607" i="1"/>
  <c r="P78" i="1"/>
  <c r="P265" i="1"/>
  <c r="P1380" i="1"/>
  <c r="P711" i="1"/>
  <c r="P593" i="1"/>
  <c r="P2102" i="1"/>
  <c r="P966" i="1"/>
  <c r="P993" i="1"/>
  <c r="P1325" i="1"/>
  <c r="P2276" i="1"/>
  <c r="P2834" i="1"/>
  <c r="P3432" i="1"/>
  <c r="P3871" i="1"/>
  <c r="P1242" i="1"/>
  <c r="P3078" i="1"/>
  <c r="P2545" i="1"/>
  <c r="P2374" i="1"/>
  <c r="P2391" i="1"/>
  <c r="P1916" i="1"/>
  <c r="P1441" i="1"/>
  <c r="P2846" i="1"/>
  <c r="P4091" i="1"/>
  <c r="P513" i="1"/>
  <c r="P3921" i="1"/>
  <c r="P883" i="1"/>
  <c r="P919" i="1"/>
  <c r="P232" i="1"/>
  <c r="P904" i="1"/>
  <c r="P2765" i="1"/>
  <c r="P1175" i="1"/>
  <c r="P2325" i="1"/>
  <c r="P3327" i="1"/>
  <c r="P855" i="1"/>
  <c r="P292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2894" i="1"/>
  <c r="P3652" i="1"/>
  <c r="P1978" i="1"/>
  <c r="P888" i="1"/>
  <c r="P526" i="1"/>
  <c r="P1008" i="1"/>
  <c r="P1045" i="1"/>
  <c r="P3998" i="1"/>
  <c r="P1480" i="1"/>
  <c r="P4083" i="1"/>
  <c r="P3257" i="1"/>
  <c r="P2590" i="1"/>
  <c r="P3976" i="1"/>
  <c r="P3316" i="1"/>
  <c r="P3138" i="1"/>
  <c r="P2141" i="1"/>
  <c r="P2471" i="1"/>
  <c r="P3791" i="1"/>
  <c r="P2881" i="1"/>
  <c r="P3396" i="1"/>
  <c r="P3609" i="1"/>
  <c r="P1464" i="1"/>
  <c r="P312" i="1"/>
  <c r="P893" i="1"/>
  <c r="P1920" i="1"/>
  <c r="P3579" i="1"/>
  <c r="P2464" i="1"/>
  <c r="P117" i="1"/>
  <c r="P820" i="1"/>
  <c r="P2472" i="1"/>
  <c r="P1363" i="1"/>
  <c r="P878" i="1"/>
  <c r="P292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1314" i="1"/>
  <c r="P153" i="1"/>
  <c r="P2106" i="1"/>
  <c r="P2309" i="1"/>
  <c r="P105" i="1"/>
  <c r="P1662" i="1"/>
  <c r="P897" i="1"/>
  <c r="P2494" i="1"/>
  <c r="P3338" i="1"/>
  <c r="P1296" i="1"/>
  <c r="P814" i="1"/>
  <c r="P2619" i="1"/>
  <c r="P2627" i="1"/>
  <c r="P2469" i="1"/>
  <c r="P2357" i="1"/>
  <c r="P1579" i="1"/>
  <c r="P4072" i="1"/>
  <c r="P4049" i="1"/>
  <c r="P1419" i="1"/>
  <c r="P2683" i="1"/>
  <c r="P563" i="1"/>
  <c r="P3455" i="1"/>
  <c r="P3828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1324" i="1"/>
  <c r="P970" i="1"/>
  <c r="P3974" i="1"/>
  <c r="P2900" i="1"/>
  <c r="P1548" i="1"/>
  <c r="P2467" i="1"/>
  <c r="P1894" i="1"/>
  <c r="P714" i="1"/>
  <c r="P1673" i="1"/>
  <c r="P2217" i="1"/>
  <c r="P3720" i="1"/>
  <c r="P2887" i="1"/>
  <c r="P1997" i="1"/>
  <c r="P693" i="1"/>
  <c r="P548" i="1"/>
  <c r="P3665" i="1"/>
  <c r="P179" i="1"/>
  <c r="P3325" i="1"/>
  <c r="P2966" i="1"/>
  <c r="P3843" i="1"/>
  <c r="P1743" i="1"/>
  <c r="P3742" i="1"/>
  <c r="P3065" i="1"/>
  <c r="P2582" i="1"/>
  <c r="P4093" i="1"/>
  <c r="P186" i="1"/>
  <c r="P472" i="1"/>
  <c r="P1705" i="1"/>
  <c r="P2326" i="1"/>
  <c r="P3757" i="1"/>
  <c r="P1129" i="1"/>
  <c r="P2231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3883" i="1"/>
  <c r="P1231" i="1"/>
  <c r="P2564" i="1"/>
  <c r="P2393" i="1"/>
  <c r="P2356" i="1"/>
  <c r="P2002" i="1"/>
  <c r="P3103" i="1"/>
  <c r="P4011" i="1"/>
  <c r="P3857" i="1"/>
  <c r="P1598" i="1"/>
  <c r="P2768" i="1"/>
  <c r="P3744" i="1"/>
  <c r="P937" i="1"/>
  <c r="P3749" i="1"/>
  <c r="P3943" i="1"/>
  <c r="P3903" i="1"/>
  <c r="P2764" i="1"/>
  <c r="P1485" i="1"/>
  <c r="P2694" i="1"/>
  <c r="P3952" i="1"/>
  <c r="P543" i="1"/>
  <c r="P1101" i="1"/>
  <c r="P1990" i="1"/>
  <c r="P940" i="1"/>
  <c r="P2130" i="1"/>
  <c r="P4068" i="1"/>
  <c r="P1173" i="1"/>
  <c r="P1906" i="1"/>
  <c r="P3954" i="1"/>
  <c r="P461" i="1"/>
  <c r="P3096" i="1"/>
  <c r="P2904" i="1"/>
  <c r="P1449" i="1"/>
  <c r="P2796" i="1"/>
  <c r="P1834" i="1"/>
  <c r="P815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603" i="1"/>
  <c r="P2850" i="1"/>
  <c r="P3677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2660" i="1"/>
  <c r="P3207" i="1"/>
  <c r="P860" i="1"/>
  <c r="P3973" i="1"/>
  <c r="P2218" i="1"/>
  <c r="P3589" i="1"/>
  <c r="P867" i="1"/>
  <c r="P2868" i="1"/>
  <c r="P720" i="1"/>
  <c r="P3968" i="1"/>
  <c r="P457" i="1"/>
  <c r="P2438" i="1"/>
  <c r="P2169" i="1"/>
  <c r="P2403" i="1"/>
  <c r="P3417" i="1"/>
  <c r="P2741" i="1"/>
  <c r="P2238" i="1"/>
  <c r="P1023" i="1"/>
  <c r="P1738" i="1"/>
  <c r="P97" i="1"/>
  <c r="P2603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1391" i="1"/>
  <c r="P2258" i="1"/>
  <c r="P1041" i="1"/>
  <c r="P2134" i="1"/>
  <c r="P1711" i="1"/>
  <c r="P1909" i="1"/>
  <c r="P2132" i="1"/>
  <c r="P2324" i="1"/>
  <c r="P2235" i="1"/>
  <c r="P1382" i="1"/>
  <c r="P70" i="1"/>
  <c r="P3565" i="1"/>
  <c r="P3072" i="1"/>
  <c r="P2918" i="1"/>
  <c r="P450" i="1"/>
  <c r="P2372" i="1"/>
  <c r="P1596" i="1"/>
  <c r="P555" i="1"/>
  <c r="P2077" i="1"/>
  <c r="P699" i="1"/>
  <c r="P458" i="1"/>
  <c r="P157" i="1"/>
  <c r="P3071" i="1"/>
  <c r="P2837" i="1"/>
  <c r="P3672" i="1"/>
  <c r="P619" i="1"/>
  <c r="P1573" i="1"/>
  <c r="P150" i="1"/>
  <c r="P1544" i="1"/>
  <c r="P941" i="1"/>
  <c r="P1795" i="1"/>
  <c r="P4007" i="1"/>
  <c r="P3866" i="1"/>
  <c r="P939" i="1"/>
  <c r="P571" i="1"/>
  <c r="P576" i="1"/>
  <c r="P1135" i="1"/>
  <c r="P1740" i="1"/>
  <c r="P215" i="1"/>
  <c r="P2865" i="1"/>
  <c r="P4094" i="1"/>
  <c r="P2911" i="1"/>
  <c r="P3477" i="1"/>
  <c r="P3578" i="1"/>
  <c r="P2842" i="1"/>
  <c r="P2131" i="1"/>
  <c r="P2153" i="1"/>
  <c r="P920" i="1"/>
  <c r="P3452" i="1"/>
  <c r="P76" i="1"/>
  <c r="P858" i="1"/>
  <c r="P721" i="1"/>
  <c r="P1235" i="1"/>
  <c r="P1194" i="1"/>
  <c r="P3294" i="1"/>
  <c r="P964" i="1"/>
  <c r="P1500" i="1"/>
  <c r="P1790" i="1"/>
  <c r="P2319" i="1"/>
  <c r="P2953" i="1"/>
  <c r="P2785" i="1"/>
  <c r="P2906" i="1"/>
  <c r="P3136" i="1"/>
  <c r="P850" i="1"/>
  <c r="P933" i="1"/>
  <c r="P1084" i="1"/>
  <c r="P3085" i="1"/>
  <c r="P1082" i="1"/>
  <c r="P4075" i="1"/>
  <c r="P2382" i="1"/>
  <c r="P3642" i="1"/>
  <c r="P3981" i="1"/>
  <c r="P2864" i="1"/>
  <c r="P3590" i="1"/>
  <c r="P2742" i="1"/>
  <c r="P890" i="1"/>
  <c r="P865" i="1"/>
  <c r="P2601" i="1"/>
  <c r="P1875" i="1"/>
  <c r="P1688" i="1"/>
  <c r="P3311" i="1"/>
  <c r="P2158" i="1"/>
  <c r="P1118" i="1"/>
  <c r="P3285" i="1"/>
  <c r="P735" i="1"/>
  <c r="P1104" i="1"/>
  <c r="P2650" i="1"/>
  <c r="P3461" i="1"/>
  <c r="P3889" i="1"/>
  <c r="P3997" i="1"/>
  <c r="P1483" i="1"/>
  <c r="P2702" i="1"/>
  <c r="P3794" i="1"/>
  <c r="P1164" i="1"/>
  <c r="P2693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910" i="1"/>
  <c r="P2521" i="1"/>
  <c r="P343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2349" i="1"/>
  <c r="P1055" i="1"/>
  <c r="P1456" i="1"/>
  <c r="P154" i="1"/>
  <c r="P3649" i="1"/>
  <c r="P4010" i="1"/>
  <c r="P1077" i="1"/>
  <c r="P1430" i="1"/>
  <c r="P3964" i="1"/>
  <c r="P4095" i="1"/>
  <c r="P4065" i="1"/>
  <c r="P2643" i="1"/>
  <c r="P914" i="1"/>
  <c r="P1494" i="1"/>
  <c r="P2508" i="1"/>
  <c r="P1111" i="1"/>
  <c r="P3928" i="1"/>
  <c r="P2410" i="1"/>
  <c r="P1585" i="1"/>
  <c r="P3144" i="1"/>
  <c r="P4" i="1"/>
  <c r="P3013" i="1"/>
  <c r="P3190" i="1"/>
  <c r="P1552" i="1"/>
  <c r="P2274" i="1"/>
  <c r="P4112" i="1"/>
  <c r="P882" i="1"/>
  <c r="P1581" i="1"/>
  <c r="P588" i="1"/>
  <c r="P2822" i="1"/>
  <c r="P486" i="1"/>
  <c r="P2335" i="1"/>
  <c r="P3538" i="1"/>
  <c r="P156" i="1"/>
  <c r="P3873" i="1"/>
  <c r="P2866" i="1"/>
  <c r="P2695" i="1"/>
  <c r="P3055" i="1"/>
  <c r="P2750" i="1"/>
  <c r="P1117" i="1"/>
  <c r="P684" i="1"/>
  <c r="P3891" i="1"/>
  <c r="P2700" i="1"/>
  <c r="P2348" i="1"/>
  <c r="P1069" i="1"/>
  <c r="P702" i="1"/>
  <c r="P2593" i="1"/>
  <c r="P998" i="1"/>
  <c r="P4015" i="1"/>
  <c r="P2161" i="1"/>
  <c r="P2436" i="1"/>
  <c r="P596" i="1"/>
  <c r="P992" i="1"/>
  <c r="P1424" i="1"/>
  <c r="P3110" i="1"/>
  <c r="P455" i="1"/>
  <c r="P3855" i="1"/>
  <c r="P1876" i="1"/>
  <c r="P33" i="1"/>
  <c r="P3122" i="1"/>
  <c r="P1987" i="1"/>
  <c r="P3194" i="1"/>
  <c r="P1074" i="1"/>
  <c r="P505" i="1"/>
  <c r="P1661" i="1"/>
  <c r="P1093" i="1"/>
  <c r="P2951" i="1"/>
  <c r="P3203" i="1"/>
  <c r="P3929" i="1"/>
  <c r="P2895" i="1"/>
  <c r="P462" i="1"/>
  <c r="P2154" i="1"/>
  <c r="P1770" i="1"/>
  <c r="P872" i="1"/>
  <c r="P2599" i="1"/>
  <c r="P2649" i="1"/>
  <c r="P1410" i="1"/>
  <c r="P2685" i="1"/>
  <c r="P3510" i="1"/>
  <c r="P2138" i="1"/>
  <c r="P425" i="1"/>
  <c r="P2256" i="1"/>
  <c r="P127" i="1"/>
  <c r="P1560" i="1"/>
  <c r="P1721" i="1"/>
  <c r="P1160" i="1"/>
  <c r="P3399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3963" i="1"/>
  <c r="P4043" i="1"/>
  <c r="P1907" i="1"/>
  <c r="P1131" i="1"/>
  <c r="P1119" i="1"/>
  <c r="P496" i="1"/>
  <c r="P3108" i="1"/>
  <c r="P4109" i="1"/>
  <c r="P3924" i="1"/>
  <c r="P2641" i="1"/>
  <c r="P1044" i="1"/>
  <c r="P3123" i="1"/>
  <c r="P144" i="1"/>
  <c r="P608" i="1"/>
  <c r="P2398" i="1"/>
  <c r="P3870" i="1"/>
  <c r="P1566" i="1"/>
  <c r="P632" i="1"/>
  <c r="P3880" i="1"/>
  <c r="P2376" i="1"/>
  <c r="P122" i="1"/>
  <c r="P161" i="1"/>
  <c r="P4018" i="1"/>
  <c r="P3737" i="1"/>
  <c r="P2125" i="1"/>
  <c r="P3747" i="1"/>
  <c r="P2888" i="1"/>
  <c r="P1102" i="1"/>
  <c r="P3860" i="1"/>
  <c r="P1075" i="1"/>
  <c r="P4026" i="1"/>
  <c r="P886" i="1"/>
  <c r="P2843" i="1"/>
  <c r="P499" i="1"/>
  <c r="P3738" i="1"/>
  <c r="P1791" i="1"/>
  <c r="P1545" i="1"/>
  <c r="P2779" i="1"/>
  <c r="P4086" i="1"/>
  <c r="P3919" i="1"/>
  <c r="P4087" i="1"/>
  <c r="P599" i="1"/>
  <c r="P217" i="1"/>
  <c r="P511" i="1"/>
  <c r="P579" i="1"/>
  <c r="P3854" i="1"/>
  <c r="P4002" i="1"/>
  <c r="P484" i="1"/>
  <c r="P1869" i="1"/>
  <c r="P3112" i="1"/>
  <c r="P773" i="1"/>
  <c r="P1913" i="1"/>
  <c r="P2687" i="1"/>
  <c r="P1178" i="1"/>
  <c r="P3131" i="1"/>
  <c r="P3134" i="1"/>
  <c r="P2215" i="1"/>
  <c r="P849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656" i="1"/>
  <c r="P2921" i="1"/>
  <c r="P551" i="1"/>
  <c r="P2155" i="1"/>
  <c r="P2133" i="1"/>
  <c r="P2415" i="1"/>
  <c r="P999" i="1"/>
  <c r="P3990" i="1"/>
  <c r="P2425" i="1"/>
  <c r="P1812" i="1"/>
  <c r="P3644" i="1"/>
  <c r="P1409" i="1"/>
  <c r="P1437" i="1"/>
  <c r="P1088" i="1"/>
  <c r="P676" i="1"/>
  <c r="P1757" i="1"/>
  <c r="P3076" i="1"/>
  <c r="P4021" i="1"/>
  <c r="P2538" i="1"/>
  <c r="P2726" i="1"/>
  <c r="P2892" i="1"/>
  <c r="P779" i="1"/>
  <c r="P4044" i="1"/>
  <c r="P3959" i="1"/>
  <c r="P1103" i="1"/>
  <c r="P4067" i="1"/>
  <c r="P1099" i="1"/>
  <c r="P3126" i="1"/>
  <c r="P694" i="1"/>
  <c r="P1821" i="1"/>
  <c r="P1407" i="1"/>
  <c r="P1420" i="1"/>
  <c r="P1123" i="1"/>
  <c r="P2897" i="1"/>
  <c r="P4004" i="1"/>
  <c r="P1171" i="1"/>
  <c r="P194" i="1"/>
  <c r="P3868" i="1"/>
  <c r="P3105" i="1"/>
  <c r="P1717" i="1"/>
  <c r="P3942" i="1"/>
  <c r="P514" i="1"/>
  <c r="P3972" i="1"/>
  <c r="P169" i="1"/>
  <c r="P2135" i="1"/>
  <c r="P2162" i="1"/>
  <c r="P2690" i="1"/>
  <c r="P611" i="1"/>
  <c r="P1244" i="1"/>
  <c r="P3927" i="1"/>
  <c r="P3797" i="1"/>
  <c r="P586" i="1"/>
  <c r="P2851" i="1"/>
  <c r="P2759" i="1"/>
  <c r="P1115" i="1"/>
  <c r="P1128" i="1"/>
  <c r="P1583" i="1"/>
  <c r="P1865" i="1"/>
  <c r="P3917" i="1"/>
  <c r="P1501" i="1"/>
  <c r="P3947" i="1"/>
  <c r="P3996" i="1"/>
  <c r="P4009" i="1"/>
  <c r="P1121" i="1"/>
  <c r="P2442" i="1"/>
  <c r="P1703" i="1"/>
  <c r="P2588" i="1"/>
  <c r="P2889" i="1"/>
  <c r="P4081" i="1"/>
  <c r="P1408" i="1"/>
  <c r="P765" i="1"/>
  <c r="P442" i="1"/>
  <c r="P445" i="1"/>
  <c r="P1484" i="1"/>
  <c r="P3941" i="1"/>
  <c r="P3808" i="1"/>
  <c r="P1141" i="1"/>
  <c r="P2128" i="1"/>
  <c r="P3121" i="1"/>
  <c r="P3067" i="1"/>
  <c r="P1092" i="1"/>
  <c r="P2418" i="1"/>
  <c r="P449" i="1"/>
  <c r="P163" i="1"/>
  <c r="P2591" i="1"/>
  <c r="P1180" i="1"/>
  <c r="P1696" i="1"/>
  <c r="P734" i="1"/>
  <c r="P422" i="1"/>
  <c r="P432" i="1"/>
  <c r="P4013" i="1"/>
  <c r="P2245" i="1"/>
  <c r="P159" i="1"/>
  <c r="P638" i="1"/>
  <c r="P1904" i="1"/>
  <c r="P562" i="1"/>
  <c r="P2662" i="1"/>
  <c r="P507" i="1"/>
  <c r="P1125" i="1"/>
  <c r="P1132" i="1"/>
  <c r="P1116" i="1"/>
  <c r="P3602" i="1"/>
  <c r="P1046" i="1"/>
  <c r="P640" i="1"/>
  <c r="P546" i="1"/>
  <c r="P1094" i="1"/>
  <c r="P2903" i="1"/>
  <c r="P1881" i="1"/>
  <c r="P1543" i="1"/>
  <c r="P598" i="1"/>
  <c r="P1083" i="1"/>
  <c r="P427" i="1"/>
  <c r="P3995" i="1"/>
  <c r="P983" i="1"/>
  <c r="P2950" i="1"/>
  <c r="P1413" i="1"/>
  <c r="P2877" i="1"/>
  <c r="P2362" i="1"/>
  <c r="P637" i="1"/>
  <c r="P1917" i="1"/>
  <c r="P780" i="1"/>
  <c r="P4074" i="1"/>
  <c r="P580" i="1"/>
  <c r="P4008" i="1"/>
  <c r="P668" i="1"/>
  <c r="P1867" i="1"/>
  <c r="P1813" i="1"/>
  <c r="P2396" i="1"/>
  <c r="P4084" i="1"/>
  <c r="P3906" i="1"/>
  <c r="P3807" i="1"/>
  <c r="P1183" i="1"/>
  <c r="P2386" i="1"/>
  <c r="P2346" i="1"/>
  <c r="P1049" i="1"/>
  <c r="P123" i="1"/>
  <c r="P636" i="1"/>
  <c r="P1453" i="1"/>
  <c r="P1318" i="1"/>
  <c r="P641" i="1"/>
  <c r="P621" i="1"/>
  <c r="P1422" i="1"/>
  <c r="P2150" i="1"/>
  <c r="P2156" i="1"/>
  <c r="P2585" i="1"/>
  <c r="P2771" i="1"/>
  <c r="P1416" i="1"/>
  <c r="P2424" i="1"/>
  <c r="P4006" i="1"/>
  <c r="P4115" i="1"/>
  <c r="P2775" i="1"/>
  <c r="P1994" i="1"/>
  <c r="P1600" i="1"/>
  <c r="P196" i="1"/>
  <c r="P1130" i="1"/>
  <c r="P1741" i="1"/>
  <c r="P2948" i="1"/>
  <c r="P3119" i="1"/>
  <c r="P3647" i="1"/>
  <c r="P466" i="1"/>
  <c r="P2909" i="1"/>
  <c r="P4052" i="1"/>
  <c r="P1988" i="1"/>
  <c r="P683" i="1"/>
  <c r="P1113" i="1"/>
  <c r="P3861" i="1"/>
  <c r="P4114" i="1"/>
  <c r="P1724" i="1"/>
  <c r="P582" i="1"/>
  <c r="P1547" i="1"/>
  <c r="P1729" i="1"/>
  <c r="P3632" i="1"/>
  <c r="P476" i="1"/>
  <c r="P2427" i="1"/>
  <c r="P1736" i="1"/>
  <c r="P568" i="1"/>
  <c r="P2148" i="1"/>
  <c r="P2420" i="1"/>
  <c r="P2915" i="1"/>
  <c r="P3858" i="1"/>
  <c r="P4047" i="1"/>
  <c r="P984" i="1"/>
  <c r="P1412" i="1"/>
  <c r="P2423" i="1"/>
  <c r="P3060" i="1"/>
  <c r="P3074" i="1"/>
  <c r="P214" i="1"/>
  <c r="P2434" i="1"/>
  <c r="P4017" i="1"/>
  <c r="P1595" i="1"/>
  <c r="P591" i="1"/>
  <c r="P1589" i="1"/>
  <c r="P3864" i="1"/>
  <c r="P585" i="1"/>
  <c r="P3934" i="1"/>
  <c r="P216" i="1"/>
  <c r="P1442" i="1"/>
  <c r="P542" i="1"/>
  <c r="P1499" i="1"/>
  <c r="P3914" i="1"/>
  <c r="P1704" i="1"/>
  <c r="P566" i="1"/>
  <c r="P3057" i="1"/>
  <c r="P3798" i="1"/>
  <c r="P1136" i="1"/>
  <c r="P2916" i="1"/>
  <c r="P2943" i="1"/>
  <c r="P3641" i="1"/>
  <c r="P447" i="1"/>
  <c r="P2696" i="1"/>
  <c r="P2912" i="1"/>
  <c r="P2430" i="1"/>
  <c r="P2691" i="1"/>
  <c r="P437" i="1"/>
  <c r="P173" i="1"/>
  <c r="P2429" i="1"/>
  <c r="P2433" i="1"/>
  <c r="P3202" i="1"/>
  <c r="P498" i="1"/>
  <c r="P578" i="1"/>
  <c r="P2596" i="1"/>
  <c r="P2584" i="1"/>
  <c r="P1452" i="1"/>
  <c r="P698" i="1"/>
  <c r="P3953" i="1"/>
  <c r="P544" i="1"/>
  <c r="P3631" i="1"/>
  <c r="T168" i="1"/>
  <c r="T1919" i="1"/>
  <c r="T3068" i="1"/>
  <c r="T1962" i="1"/>
  <c r="T650" i="1"/>
  <c r="T671" i="1"/>
  <c r="T1014" i="1"/>
  <c r="T1980" i="1"/>
  <c r="T1003" i="1"/>
  <c r="T971" i="1"/>
  <c r="T3092" i="1"/>
  <c r="T4042" i="1"/>
  <c r="T3840" i="1"/>
  <c r="T527" i="1"/>
  <c r="T1007" i="1"/>
  <c r="T2705" i="1"/>
  <c r="T3367" i="1"/>
  <c r="T1323" i="1"/>
  <c r="T1517" i="1"/>
  <c r="T2733" i="1"/>
  <c r="T1956" i="1"/>
  <c r="T1313" i="1"/>
  <c r="T4097" i="1"/>
  <c r="T980" i="1"/>
  <c r="T673" i="1"/>
  <c r="T3120" i="1"/>
  <c r="T1436" i="1"/>
  <c r="T517" i="1"/>
  <c r="T3470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3650" i="1"/>
  <c r="T2680" i="1"/>
  <c r="T2080" i="1"/>
  <c r="T700" i="1"/>
  <c r="T2118" i="1"/>
  <c r="T1713" i="1"/>
  <c r="T1947" i="1"/>
  <c r="T2727" i="1"/>
  <c r="T1592" i="1"/>
  <c r="T2431" i="1"/>
  <c r="T141" i="1"/>
  <c r="T2859" i="1"/>
  <c r="T3790" i="1"/>
  <c r="T1212" i="1"/>
  <c r="T2740" i="1"/>
  <c r="T755" i="1"/>
  <c r="T2902" i="1"/>
  <c r="T1958" i="1"/>
  <c r="T1755" i="1"/>
  <c r="T2025" i="1"/>
  <c r="T1986" i="1"/>
  <c r="T2735" i="1"/>
  <c r="T3141" i="1"/>
  <c r="T152" i="1"/>
  <c r="T2041" i="1"/>
  <c r="T1611" i="1"/>
  <c r="T3148" i="1"/>
  <c r="T2252" i="1"/>
  <c r="T996" i="1"/>
  <c r="T2013" i="1"/>
  <c r="T3378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4107" i="1"/>
  <c r="T1343" i="1"/>
  <c r="T2885" i="1"/>
  <c r="T1338" i="1"/>
  <c r="T88" i="1"/>
  <c r="T2665" i="1"/>
  <c r="T185" i="1"/>
  <c r="T2159" i="1"/>
  <c r="T2992" i="1"/>
  <c r="T1311" i="1"/>
  <c r="T2361" i="1"/>
  <c r="T963" i="1"/>
  <c r="T1750" i="1"/>
  <c r="T1168" i="1"/>
  <c r="T3458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536" i="1"/>
  <c r="T2054" i="1"/>
  <c r="T2075" i="1"/>
  <c r="T63" i="1"/>
  <c r="T34" i="1"/>
  <c r="T3892" i="1"/>
  <c r="T219" i="1"/>
  <c r="T130" i="1"/>
  <c r="T3719" i="1"/>
  <c r="T1337" i="1"/>
  <c r="T2653" i="1"/>
  <c r="T3519" i="1"/>
  <c r="T2079" i="1"/>
  <c r="T2437" i="1"/>
  <c r="T2598" i="1"/>
  <c r="T806" i="1"/>
  <c r="T3365" i="1"/>
  <c r="T981" i="1"/>
  <c r="T2345" i="1"/>
  <c r="T622" i="1"/>
  <c r="T3117" i="1"/>
  <c r="T3198" i="1"/>
  <c r="T1201" i="1"/>
  <c r="T3427" i="1"/>
  <c r="T3330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2832" i="1"/>
  <c r="T3109" i="1"/>
  <c r="T1973" i="1"/>
  <c r="T2456" i="1"/>
  <c r="T2615" i="1"/>
  <c r="T1097" i="1"/>
  <c r="T3758" i="1"/>
  <c r="T2664" i="1"/>
  <c r="T2537" i="1"/>
  <c r="T2975" i="1"/>
  <c r="T1693" i="1"/>
  <c r="T2037" i="1"/>
  <c r="T3217" i="1"/>
  <c r="T2728" i="1"/>
  <c r="T3048" i="1"/>
  <c r="T2072" i="1"/>
  <c r="T3222" i="1"/>
  <c r="T2931" i="1"/>
  <c r="T284" i="1"/>
  <c r="T1139" i="1"/>
  <c r="T1690" i="1"/>
  <c r="T540" i="1"/>
  <c r="T3261" i="1"/>
  <c r="T3146" i="1"/>
  <c r="T1042" i="1"/>
  <c r="T1010" i="1"/>
  <c r="T594" i="1"/>
  <c r="T508" i="1"/>
  <c r="T2482" i="1"/>
  <c r="T3939" i="1"/>
  <c r="T1975" i="1"/>
  <c r="T357" i="1"/>
  <c r="T1273" i="1"/>
  <c r="T1979" i="1"/>
  <c r="T3125" i="1"/>
  <c r="T2071" i="1"/>
  <c r="T3018" i="1"/>
  <c r="T367" i="1"/>
  <c r="T653" i="1"/>
  <c r="T3106" i="1"/>
  <c r="T3661" i="1"/>
  <c r="T737" i="1"/>
  <c r="T1206" i="1"/>
  <c r="T3022" i="1"/>
  <c r="T3011" i="1"/>
  <c r="T923" i="1"/>
  <c r="T2927" i="1"/>
  <c r="T1955" i="1"/>
  <c r="T1350" i="1"/>
  <c r="T298" i="1"/>
  <c r="T2049" i="1"/>
  <c r="T3518" i="1"/>
  <c r="T2074" i="1"/>
  <c r="T1457" i="1"/>
  <c r="T401" i="1"/>
  <c r="T2383" i="1"/>
  <c r="T823" i="1"/>
  <c r="T2645" i="1"/>
  <c r="T54" i="1"/>
  <c r="T2029" i="1"/>
  <c r="T2026" i="1"/>
  <c r="T4079" i="1"/>
  <c r="T1526" i="1"/>
  <c r="T59" i="1"/>
  <c r="T2027" i="1"/>
  <c r="T187" i="1"/>
  <c r="T2332" i="1"/>
  <c r="T2000" i="1"/>
  <c r="T3979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312" i="1"/>
  <c r="T1748" i="1"/>
  <c r="T1210" i="1"/>
  <c r="T2225" i="1"/>
  <c r="T2620" i="1"/>
  <c r="T3800" i="1"/>
  <c r="T2076" i="1"/>
  <c r="T3275" i="1"/>
  <c r="T3307" i="1"/>
  <c r="T2917" i="1"/>
  <c r="T334" i="1"/>
  <c r="T3406" i="1"/>
  <c r="T3286" i="1"/>
  <c r="T3664" i="1"/>
  <c r="T2589" i="1"/>
  <c r="T419" i="1"/>
  <c r="T2944" i="1"/>
  <c r="T3748" i="1"/>
  <c r="T2073" i="1"/>
  <c r="T1375" i="1"/>
  <c r="T2955" i="1"/>
  <c r="T1308" i="1"/>
  <c r="T295" i="1"/>
  <c r="T317" i="1"/>
  <c r="T3165" i="1"/>
  <c r="T2954" i="1"/>
  <c r="T3689" i="1"/>
  <c r="T558" i="1"/>
  <c r="T3069" i="1"/>
  <c r="T2686" i="1"/>
  <c r="T23" i="1"/>
  <c r="T3814" i="1"/>
  <c r="T3413" i="1"/>
  <c r="T715" i="1"/>
  <c r="T1395" i="1"/>
  <c r="T1897" i="1"/>
  <c r="T707" i="1"/>
  <c r="T48" i="1"/>
  <c r="T2007" i="1"/>
  <c r="T56" i="1"/>
  <c r="T38" i="1"/>
  <c r="T3230" i="1"/>
  <c r="T360" i="1"/>
  <c r="T2018" i="1"/>
  <c r="T102" i="1"/>
  <c r="T1016" i="1"/>
  <c r="T3035" i="1"/>
  <c r="T1268" i="1"/>
  <c r="T6" i="1"/>
  <c r="T659" i="1"/>
  <c r="T2459" i="1"/>
  <c r="T924" i="1"/>
  <c r="T1274" i="1"/>
  <c r="T3849" i="1"/>
  <c r="T1950" i="1"/>
  <c r="T2269" i="1"/>
  <c r="T335" i="1"/>
  <c r="T2100" i="1"/>
  <c r="T736" i="1"/>
  <c r="T1976" i="1"/>
  <c r="T3693" i="1"/>
  <c r="T108" i="1"/>
  <c r="T3440" i="1"/>
  <c r="T213" i="1"/>
  <c r="T3" i="1"/>
  <c r="T2524" i="1"/>
  <c r="T3361" i="1"/>
  <c r="T3391" i="1"/>
  <c r="T1316" i="1"/>
  <c r="T1204" i="1"/>
  <c r="T2899" i="1"/>
  <c r="T412" i="1"/>
  <c r="T3238" i="1"/>
  <c r="T1969" i="1"/>
  <c r="T957" i="1"/>
  <c r="T1838" i="1"/>
  <c r="T402" i="1"/>
  <c r="T1966" i="1"/>
  <c r="T183" i="1"/>
  <c r="T1542" i="1"/>
  <c r="T3559" i="1"/>
  <c r="T4069" i="1"/>
  <c r="T669" i="1"/>
  <c r="T801" i="1"/>
  <c r="T3830" i="1"/>
  <c r="T3005" i="1"/>
  <c r="T3341" i="1"/>
  <c r="T2554" i="1"/>
  <c r="T686" i="1"/>
  <c r="T2526" i="1"/>
  <c r="T3255" i="1"/>
  <c r="T3050" i="1"/>
  <c r="T3636" i="1"/>
  <c r="T3377" i="1"/>
  <c r="T1339" i="1"/>
  <c r="T1946" i="1"/>
  <c r="T3587" i="1"/>
  <c r="T2926" i="1"/>
  <c r="T3983" i="1"/>
  <c r="T833" i="1"/>
  <c r="T1009" i="1"/>
  <c r="T1220" i="1"/>
  <c r="T2666" i="1"/>
  <c r="T645" i="1"/>
  <c r="T3795" i="1"/>
  <c r="T3304" i="1"/>
  <c r="T2015" i="1"/>
  <c r="T1635" i="1"/>
  <c r="T3755" i="1"/>
  <c r="T18" i="1"/>
  <c r="T985" i="1"/>
  <c r="T1691" i="1"/>
  <c r="T3557" i="1"/>
  <c r="T2722" i="1"/>
  <c r="T1777" i="1"/>
  <c r="T440" i="1"/>
  <c r="T1523" i="1"/>
  <c r="T2541" i="1"/>
  <c r="T344" i="1"/>
  <c r="T30" i="1"/>
  <c r="T742" i="1"/>
  <c r="T2738" i="1"/>
  <c r="T1353" i="1"/>
  <c r="T1302" i="1"/>
  <c r="T1753" i="1"/>
  <c r="T1645" i="1"/>
  <c r="T1213" i="1"/>
  <c r="T2409" i="1"/>
  <c r="T3221" i="1"/>
  <c r="T1322" i="1"/>
  <c r="T119" i="1"/>
  <c r="T2675" i="1"/>
  <c r="T3774" i="1"/>
  <c r="T3763" i="1"/>
  <c r="T4038" i="1"/>
  <c r="T1205" i="1"/>
  <c r="T2550" i="1"/>
  <c r="T2711" i="1"/>
  <c r="T2040" i="1"/>
  <c r="T2227" i="1"/>
  <c r="T3482" i="1"/>
  <c r="T3550" i="1"/>
  <c r="T3029" i="1"/>
  <c r="T972" i="1"/>
  <c r="T209" i="1"/>
  <c r="T1623" i="1"/>
  <c r="T2706" i="1"/>
  <c r="T4064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418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3704" i="1"/>
  <c r="T667" i="1"/>
  <c r="T947" i="1"/>
  <c r="T2985" i="1"/>
  <c r="T1570" i="1"/>
  <c r="T294" i="1"/>
  <c r="T2063" i="1"/>
  <c r="T974" i="1"/>
  <c r="T2998" i="1"/>
  <c r="T1000" i="1"/>
  <c r="T2047" i="1"/>
  <c r="T1940" i="1"/>
  <c r="T3326" i="1"/>
  <c r="T1306" i="1"/>
  <c r="T3588" i="1"/>
  <c r="T2795" i="1"/>
  <c r="T643" i="1"/>
  <c r="T1516" i="1"/>
  <c r="T41" i="1"/>
  <c r="T682" i="1"/>
  <c r="T1772" i="1"/>
  <c r="T590" i="1"/>
  <c r="T3277" i="1"/>
  <c r="T522" i="1"/>
  <c r="T3872" i="1"/>
  <c r="T2536" i="1"/>
  <c r="T1471" i="1"/>
  <c r="T2708" i="1"/>
  <c r="T2452" i="1"/>
  <c r="T2187" i="1"/>
  <c r="T29" i="1"/>
  <c r="T835" i="1"/>
  <c r="T1219" i="1"/>
  <c r="T3475" i="1"/>
  <c r="T2270" i="1"/>
  <c r="T2023" i="1"/>
  <c r="T3633" i="1"/>
  <c r="T896" i="1"/>
  <c r="T16" i="1"/>
  <c r="T2020" i="1"/>
  <c r="T4037" i="1"/>
  <c r="T3357" i="1"/>
  <c r="T328" i="1"/>
  <c r="T8" i="1"/>
  <c r="T3015" i="1"/>
  <c r="T336" i="1"/>
  <c r="T3019" i="1"/>
  <c r="T342" i="1"/>
  <c r="T3457" i="1"/>
  <c r="T3324" i="1"/>
  <c r="T3799" i="1"/>
  <c r="T3676" i="1"/>
  <c r="T324" i="1"/>
  <c r="T2385" i="1"/>
  <c r="T3509" i="1"/>
  <c r="T120" i="1"/>
  <c r="T389" i="1"/>
  <c r="T2265" i="1"/>
  <c r="T2043" i="1"/>
  <c r="T894" i="1"/>
  <c r="T661" i="1"/>
  <c r="T727" i="1"/>
  <c r="T2034" i="1"/>
  <c r="T3777" i="1"/>
  <c r="T3438" i="1"/>
  <c r="T3611" i="1"/>
  <c r="T2562" i="1"/>
  <c r="T3915" i="1"/>
  <c r="T3328" i="1"/>
  <c r="T572" i="1"/>
  <c r="T299" i="1"/>
  <c r="T3226" i="1"/>
  <c r="T1247" i="1"/>
  <c r="T743" i="1"/>
  <c r="T3300" i="1"/>
  <c r="T2242" i="1"/>
  <c r="T1269" i="1"/>
  <c r="T3102" i="1"/>
  <c r="T400" i="1"/>
  <c r="T3708" i="1"/>
  <c r="T362" i="1"/>
  <c r="T3834" i="1"/>
  <c r="T364" i="1"/>
  <c r="T3130" i="1"/>
  <c r="T3175" i="1"/>
  <c r="T313" i="1"/>
  <c r="T2736" i="1"/>
  <c r="T2058" i="1"/>
  <c r="T1211" i="1"/>
  <c r="T51" i="1"/>
  <c r="T1607" i="1"/>
  <c r="T1728" i="1"/>
  <c r="T3526" i="1"/>
  <c r="T60" i="1"/>
  <c r="T3945" i="1"/>
  <c r="T2528" i="1"/>
  <c r="T2637" i="1"/>
  <c r="T3340" i="1"/>
  <c r="T3576" i="1"/>
  <c r="T1968" i="1"/>
  <c r="T962" i="1"/>
  <c r="T2982" i="1"/>
  <c r="T1859" i="1"/>
  <c r="T500" i="1"/>
  <c r="T3504" i="1"/>
  <c r="T1531" i="1"/>
  <c r="T3781" i="1"/>
  <c r="T1301" i="1"/>
  <c r="T3585" i="1"/>
  <c r="T2237" i="1"/>
  <c r="T2532" i="1"/>
  <c r="T553" i="1"/>
  <c r="T322" i="1"/>
  <c r="T1004" i="1"/>
  <c r="T644" i="1"/>
  <c r="T3284" i="1"/>
  <c r="T760" i="1"/>
  <c r="T1850" i="1"/>
  <c r="T3435" i="1"/>
  <c r="T1854" i="1"/>
  <c r="T1797" i="1"/>
  <c r="T1524" i="1"/>
  <c r="T510" i="1"/>
  <c r="T46" i="1"/>
  <c r="T3387" i="1"/>
  <c r="T2661" i="1"/>
  <c r="T679" i="1"/>
  <c r="T406" i="1"/>
  <c r="T3717" i="1"/>
  <c r="T791" i="1"/>
  <c r="T1664" i="1"/>
  <c r="T2704" i="1"/>
  <c r="T1554" i="1"/>
  <c r="T67" i="1"/>
  <c r="T1977" i="1"/>
  <c r="T3176" i="1"/>
  <c r="T1587" i="1"/>
  <c r="T2476" i="1"/>
  <c r="T3003" i="1"/>
  <c r="T1836" i="1"/>
  <c r="T3239" i="1"/>
  <c r="T1520" i="1"/>
  <c r="T2445" i="1"/>
  <c r="T1189" i="1"/>
  <c r="T3091" i="1"/>
  <c r="T1911" i="1"/>
  <c r="T352" i="1"/>
  <c r="T3283" i="1"/>
  <c r="T1312" i="1"/>
  <c r="T4059" i="1"/>
  <c r="T2480" i="1"/>
  <c r="T533" i="1"/>
  <c r="T57" i="1"/>
  <c r="T3045" i="1"/>
  <c r="T2676" i="1"/>
  <c r="T2003" i="1"/>
  <c r="T3895" i="1"/>
  <c r="T1282" i="1"/>
  <c r="T1309" i="1"/>
  <c r="T3215" i="1"/>
  <c r="T1295" i="1"/>
  <c r="T3637" i="1"/>
  <c r="T1953" i="1"/>
  <c r="T749" i="1"/>
  <c r="T1967" i="1"/>
  <c r="T827" i="1"/>
  <c r="T3362" i="1"/>
  <c r="T2940" i="1"/>
  <c r="T42" i="1"/>
  <c r="T3614" i="1"/>
  <c r="T532" i="1"/>
  <c r="T4085" i="1"/>
  <c r="T2679" i="1"/>
  <c r="T2791" i="1"/>
  <c r="T2462" i="1"/>
  <c r="T2720" i="1"/>
  <c r="T649" i="1"/>
  <c r="T2841" i="1"/>
  <c r="T413" i="1"/>
  <c r="T356" i="1"/>
  <c r="T3490" i="1"/>
  <c r="T3115" i="1"/>
  <c r="T3288" i="1"/>
  <c r="T3299" i="1"/>
  <c r="T3483" i="1"/>
  <c r="T228" i="1"/>
  <c r="T3506" i="1"/>
  <c r="T3532" i="1"/>
  <c r="T704" i="1"/>
  <c r="T2974" i="1"/>
  <c r="T1209" i="1"/>
  <c r="T2340" i="1"/>
  <c r="T91" i="1"/>
  <c r="T658" i="1"/>
  <c r="T3571" i="1"/>
  <c r="T94" i="1"/>
  <c r="T1730" i="1"/>
  <c r="T1096" i="1"/>
  <c r="T2811" i="1"/>
  <c r="T600" i="1"/>
  <c r="T3697" i="1"/>
  <c r="T288" i="1"/>
  <c r="T1199" i="1"/>
  <c r="T262" i="1"/>
  <c r="T2065" i="1"/>
  <c r="T1810" i="1"/>
  <c r="T3753" i="1"/>
  <c r="T701" i="1"/>
  <c r="T2618" i="1"/>
  <c r="T706" i="1"/>
  <c r="T3025" i="1"/>
  <c r="T3839" i="1"/>
  <c r="T222" i="1"/>
  <c r="T346" i="1"/>
  <c r="T3343" i="1"/>
  <c r="T705" i="1"/>
  <c r="T695" i="1"/>
  <c r="T1844" i="1"/>
  <c r="T3252" i="1"/>
  <c r="T3549" i="1"/>
  <c r="T2875" i="1"/>
  <c r="T158" i="1"/>
  <c r="T3000" i="1"/>
  <c r="T1187" i="1"/>
  <c r="T1659" i="1"/>
  <c r="T2032" i="1"/>
  <c r="T2033" i="1"/>
  <c r="T1706" i="1"/>
  <c r="T53" i="1"/>
  <c r="T1252" i="1"/>
  <c r="T3402" i="1"/>
  <c r="T104" i="1"/>
  <c r="T535" i="1"/>
  <c r="T242" i="1"/>
  <c r="T349" i="1"/>
  <c r="T709" i="1"/>
  <c r="T206" i="1"/>
  <c r="T808" i="1"/>
  <c r="T3066" i="1"/>
  <c r="T3405" i="1"/>
  <c r="T1965" i="1"/>
  <c r="T2678" i="1"/>
  <c r="T44" i="1"/>
  <c r="T1912" i="1"/>
  <c r="T45" i="1"/>
  <c r="T1633" i="1"/>
  <c r="T2122" i="1"/>
  <c r="T381" i="1"/>
  <c r="T994" i="1"/>
  <c r="T3010" i="1"/>
  <c r="T631" i="1"/>
  <c r="T3336" i="1"/>
  <c r="T2699" i="1"/>
  <c r="T1330" i="1"/>
  <c r="T2078" i="1"/>
  <c r="T69" i="1"/>
  <c r="T1225" i="1"/>
  <c r="T3271" i="1"/>
  <c r="T221" i="1"/>
  <c r="T3245" i="1"/>
  <c r="T2284" i="1"/>
  <c r="T717" i="1"/>
  <c r="T2302" i="1"/>
  <c r="T1716" i="1"/>
  <c r="T2337" i="1"/>
  <c r="T1433" i="1"/>
  <c r="T2602" i="1"/>
  <c r="T382" i="1"/>
  <c r="T290" i="1"/>
  <c r="T3414" i="1"/>
  <c r="T1941" i="1"/>
  <c r="T2088" i="1"/>
  <c r="T2986" i="1"/>
  <c r="T3658" i="1"/>
  <c r="T3786" i="1"/>
  <c r="T1699" i="1"/>
  <c r="T2061" i="1"/>
  <c r="T325" i="1"/>
  <c r="T3723" i="1"/>
  <c r="T3494" i="1"/>
  <c r="T3346" i="1"/>
  <c r="T1087" i="1"/>
  <c r="T828" i="1"/>
  <c r="T1649" i="1"/>
  <c r="T465" i="1"/>
  <c r="T2097" i="1"/>
  <c r="T961" i="1"/>
  <c r="T1076" i="1"/>
  <c r="T2979" i="1"/>
  <c r="T2828" i="1"/>
  <c r="T2658" i="1"/>
  <c r="T1191" i="1"/>
  <c r="T798" i="1"/>
  <c r="T2387" i="1"/>
  <c r="T2929" i="1"/>
  <c r="T1627" i="1"/>
  <c r="T3382" i="1"/>
  <c r="T387" i="1"/>
  <c r="T1522" i="1"/>
  <c r="T628" i="1"/>
  <c r="T109" i="1"/>
  <c r="T1222" i="1"/>
  <c r="T3756" i="1"/>
  <c r="T524" i="1"/>
  <c r="T988" i="1"/>
  <c r="T3714" i="1"/>
  <c r="T3659" i="1"/>
  <c r="T469" i="1"/>
  <c r="T1134" i="1"/>
  <c r="T3558" i="1"/>
  <c r="T2094" i="1"/>
  <c r="T321" i="1"/>
  <c r="T1511" i="1"/>
  <c r="T3149" i="1"/>
  <c r="T942" i="1"/>
  <c r="T3408" i="1"/>
  <c r="T2981" i="1"/>
  <c r="T421" i="1"/>
  <c r="T2540" i="1"/>
  <c r="T1794" i="1"/>
  <c r="T363" i="1"/>
  <c r="T15" i="1"/>
  <c r="T838" i="1"/>
  <c r="T2987" i="1"/>
  <c r="T3351" i="1"/>
  <c r="T2300" i="1"/>
  <c r="T273" i="1"/>
  <c r="T660" i="1"/>
  <c r="T337" i="1"/>
  <c r="T869" i="1"/>
  <c r="T2307" i="1"/>
  <c r="T3342" i="1"/>
  <c r="T1426" i="1"/>
  <c r="T1792" i="1"/>
  <c r="T243" i="1"/>
  <c r="T3204" i="1"/>
  <c r="T2965" i="1"/>
  <c r="T2021" i="1"/>
  <c r="T2461" i="1"/>
  <c r="T1761" i="1"/>
  <c r="T977" i="1"/>
  <c r="T3349" i="1"/>
  <c r="T1033" i="1"/>
  <c r="T2879" i="1"/>
  <c r="T1156" i="1"/>
  <c r="T170" i="1"/>
  <c r="T1910" i="1"/>
  <c r="T3007" i="1"/>
  <c r="T249" i="1"/>
  <c r="T1568" i="1"/>
  <c r="T2286" i="1"/>
  <c r="T318" i="1"/>
  <c r="T2715" i="1"/>
  <c r="T3640" i="1"/>
  <c r="T2328" i="1"/>
  <c r="T1624" i="1"/>
  <c r="T2272" i="1"/>
  <c r="T654" i="1"/>
  <c r="T3827" i="1"/>
  <c r="T2255" i="1"/>
  <c r="T3819" i="1"/>
  <c r="T2288" i="1"/>
  <c r="T2616" i="1"/>
  <c r="T1373" i="1"/>
  <c r="T2186" i="1"/>
  <c r="T3556" i="1"/>
  <c r="T4108" i="1"/>
  <c r="T3768" i="1"/>
  <c r="T3715" i="1"/>
  <c r="T1903" i="1"/>
  <c r="T3231" i="1"/>
  <c r="T128" i="1"/>
  <c r="T323" i="1"/>
  <c r="T3216" i="1"/>
  <c r="T2111" i="1"/>
  <c r="T3274" i="1"/>
  <c r="T306" i="1"/>
  <c r="T1022" i="1"/>
  <c r="T615" i="1"/>
  <c r="T3975" i="1"/>
  <c r="T3716" i="1"/>
  <c r="T1216" i="1"/>
  <c r="T326" i="1"/>
  <c r="T43" i="1"/>
  <c r="T3281" i="1"/>
  <c r="T396" i="1"/>
  <c r="T738" i="1"/>
  <c r="T261" i="1"/>
  <c r="T2870" i="1"/>
  <c r="T3721" i="1"/>
  <c r="T3508" i="1"/>
  <c r="T2342" i="1"/>
  <c r="T3379" i="1"/>
  <c r="T1781" i="1"/>
  <c r="T1806" i="1"/>
  <c r="T332" i="1"/>
  <c r="T1429" i="1"/>
  <c r="T1283" i="1"/>
  <c r="T810" i="1"/>
  <c r="T89" i="1"/>
  <c r="T2829" i="1"/>
  <c r="T1756" i="1"/>
  <c r="T383" i="1"/>
  <c r="T393" i="1"/>
  <c r="T3546" i="1"/>
  <c r="T2989" i="1"/>
  <c r="T1293" i="1"/>
  <c r="T1926" i="1"/>
  <c r="T2820" i="1"/>
  <c r="T2523" i="1"/>
  <c r="T1765" i="1"/>
  <c r="T355" i="1"/>
  <c r="T3153" i="1"/>
  <c r="T2124" i="1"/>
  <c r="T379" i="1"/>
  <c r="T3423" i="1"/>
  <c r="T1474" i="1"/>
  <c r="T3020" i="1"/>
  <c r="T25" i="1"/>
  <c r="T1221" i="1"/>
  <c r="T1328" i="1"/>
  <c r="T786" i="1"/>
  <c r="T2790" i="1"/>
  <c r="T515" i="1"/>
  <c r="T28" i="1"/>
  <c r="T113" i="1"/>
  <c r="T1315" i="1"/>
  <c r="T1954" i="1"/>
  <c r="T285" i="1"/>
  <c r="T1992" i="1"/>
  <c r="T2082" i="1"/>
  <c r="T2152" i="1"/>
  <c r="T1653" i="1"/>
  <c r="T3741" i="1"/>
  <c r="T1333" i="1"/>
  <c r="T4005" i="1"/>
  <c r="T3801" i="1"/>
  <c r="T3787" i="1"/>
  <c r="T3171" i="1"/>
  <c r="T2293" i="1"/>
  <c r="T2527" i="1"/>
  <c r="T1114" i="1"/>
  <c r="T3186" i="1"/>
  <c r="T3389" i="1"/>
  <c r="T297" i="1"/>
  <c r="T538" i="1"/>
  <c r="T1567" i="1"/>
  <c r="T602" i="1"/>
  <c r="T2567" i="1"/>
  <c r="T1344" i="1"/>
  <c r="T181" i="1"/>
  <c r="T3634" i="1"/>
  <c r="T3993" i="1"/>
  <c r="T3732" i="1"/>
  <c r="T1493" i="1"/>
  <c r="T1415" i="1"/>
  <c r="T3863" i="1"/>
  <c r="T1559" i="1"/>
  <c r="T220" i="1"/>
  <c r="T4036" i="1"/>
  <c r="T2946" i="1"/>
  <c r="T921" i="1"/>
  <c r="T665" i="1"/>
  <c r="T1425" i="1"/>
  <c r="T1147" i="1"/>
  <c r="T1423" i="1"/>
  <c r="T3782" i="1"/>
  <c r="T2539" i="1"/>
  <c r="T103" i="1"/>
  <c r="T296" i="1"/>
  <c r="T3772" i="1"/>
  <c r="T3776" i="1"/>
  <c r="T713" i="1"/>
  <c r="T347" i="1"/>
  <c r="T954" i="1"/>
  <c r="T3404" i="1"/>
  <c r="T732" i="1"/>
  <c r="T3064" i="1"/>
  <c r="T3750" i="1"/>
  <c r="T817" i="1"/>
  <c r="T3682" i="1"/>
  <c r="T2057" i="1"/>
  <c r="T2495" i="1"/>
  <c r="T3577" i="1"/>
  <c r="T685" i="1"/>
  <c r="T1271" i="1"/>
  <c r="T3528" i="1"/>
  <c r="T1848" i="1"/>
  <c r="T1528" i="1"/>
  <c r="T2105" i="1"/>
  <c r="T1775" i="1"/>
  <c r="T3159" i="1"/>
  <c r="T2254" i="1"/>
  <c r="T47" i="1"/>
  <c r="T2830" i="1"/>
  <c r="T3260" i="1"/>
  <c r="T1258" i="1"/>
  <c r="T834" i="1"/>
  <c r="T3567" i="1"/>
  <c r="T339" i="1"/>
  <c r="T2474" i="1"/>
  <c r="T280" i="1"/>
  <c r="T1503" i="1"/>
  <c r="T263" i="1"/>
  <c r="T3651" i="1"/>
  <c r="T1643" i="1"/>
  <c r="T2368" i="1"/>
  <c r="T3235" i="1"/>
  <c r="T333" i="1"/>
  <c r="T1321" i="1"/>
  <c r="T2262" i="1"/>
  <c r="T2734" i="1"/>
  <c r="T1510" i="1"/>
  <c r="T2991" i="1"/>
  <c r="T1473" i="1"/>
  <c r="T64" i="1"/>
  <c r="T3511" i="1"/>
  <c r="T2882" i="1"/>
  <c r="T3043" i="1"/>
  <c r="T1539" i="1"/>
  <c r="T3038" i="1"/>
  <c r="T3371" i="1"/>
  <c r="T3359" i="1"/>
  <c r="T836" i="1"/>
  <c r="T2031" i="1"/>
  <c r="T2597" i="1"/>
  <c r="T751" i="1"/>
  <c r="T3522" i="1"/>
  <c r="T1285" i="1"/>
  <c r="T1015" i="1"/>
  <c r="T1525" i="1"/>
  <c r="T655" i="1"/>
  <c r="T267" i="1"/>
  <c r="T1541" i="1"/>
  <c r="T2542" i="1"/>
  <c r="T319" i="1"/>
  <c r="T2971" i="1"/>
  <c r="T2725" i="1"/>
  <c r="T2716" i="1"/>
  <c r="T2659" i="1"/>
  <c r="T3433" i="1"/>
  <c r="T278" i="1"/>
  <c r="T3775" i="1"/>
  <c r="T3783" i="1"/>
  <c r="T1641" i="1"/>
  <c r="T1751" i="1"/>
  <c r="T2721" i="1"/>
  <c r="T3031" i="1"/>
  <c r="T134" i="1"/>
  <c r="T1256" i="1"/>
  <c r="T2993" i="1"/>
  <c r="T1804" i="1"/>
  <c r="T1819" i="1"/>
  <c r="T2259" i="1"/>
  <c r="T1935" i="1"/>
  <c r="T2117" i="1"/>
  <c r="T3318" i="1"/>
  <c r="T681" i="1"/>
  <c r="T3264" i="1"/>
  <c r="T3788" i="1"/>
  <c r="T3386" i="1"/>
  <c r="T3132" i="1"/>
  <c r="T2667" i="1"/>
  <c r="T2780" i="1"/>
  <c r="T3353" i="1"/>
  <c r="T523" i="1"/>
  <c r="T7" i="1"/>
  <c r="T2959" i="1"/>
  <c r="T976" i="1"/>
  <c r="T20" i="1"/>
  <c r="T205" i="1"/>
  <c r="T1746" i="1"/>
  <c r="T304" i="1"/>
  <c r="T3930" i="1"/>
  <c r="T2813" i="1"/>
  <c r="T792" i="1"/>
  <c r="T1845" i="1"/>
  <c r="T3663" i="1"/>
  <c r="T2719" i="1"/>
  <c r="T409" i="1"/>
  <c r="T271" i="1"/>
  <c r="T2669" i="1"/>
  <c r="T1482" i="1"/>
  <c r="T3075" i="1"/>
  <c r="T3041" i="1"/>
  <c r="T1259" i="1"/>
  <c r="T1299" i="1"/>
  <c r="T1218" i="1"/>
  <c r="T121" i="1"/>
  <c r="T3935" i="1"/>
  <c r="T2050" i="1"/>
  <c r="T212" i="1"/>
  <c r="T2005" i="1"/>
  <c r="T3348" i="1"/>
  <c r="T2168" i="1"/>
  <c r="T2121" i="1"/>
  <c r="T416" i="1"/>
  <c r="T166" i="1"/>
  <c r="T2647" i="1"/>
  <c r="T3177" i="1"/>
  <c r="T4096" i="1"/>
  <c r="T68" i="1"/>
  <c r="T1982" i="1"/>
  <c r="T289" i="1"/>
  <c r="T2671" i="1"/>
  <c r="T1864" i="1"/>
  <c r="T697" i="1"/>
  <c r="T3778" i="1"/>
  <c r="T2805" i="1"/>
  <c r="T3465" i="1"/>
  <c r="T2261" i="1"/>
  <c r="T394" i="1"/>
  <c r="T1307" i="1"/>
  <c r="T348" i="1"/>
  <c r="T2937" i="1"/>
  <c r="T2463" i="1"/>
  <c r="T1479" i="1"/>
  <c r="T115" i="1"/>
  <c r="T2876" i="1"/>
  <c r="T2173" i="1"/>
  <c r="T2999" i="1"/>
  <c r="T2046" i="1"/>
  <c r="T2313" i="1"/>
  <c r="T629" i="1"/>
  <c r="T2451" i="1"/>
  <c r="T311" i="1"/>
  <c r="T1745" i="1"/>
  <c r="T2110" i="1"/>
  <c r="T375" i="1"/>
  <c r="T3441" i="1"/>
  <c r="T1747" i="1"/>
  <c r="T2794" i="1"/>
  <c r="T1341" i="1"/>
  <c r="T995" i="1"/>
  <c r="T3306" i="1"/>
  <c r="T819" i="1"/>
  <c r="T3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2968" i="1"/>
  <c r="T2178" i="1"/>
  <c r="T3474" i="1"/>
  <c r="T3242" i="1"/>
  <c r="T733" i="1"/>
  <c r="T1020" i="1"/>
  <c r="T1985" i="1"/>
  <c r="T3879" i="1"/>
  <c r="T2016" i="1"/>
  <c r="T3037" i="1"/>
  <c r="T116" i="1"/>
  <c r="T1652" i="1"/>
  <c r="T3093" i="1"/>
  <c r="T2546" i="1"/>
  <c r="T4058" i="1"/>
  <c r="T2933" i="1"/>
  <c r="T795" i="1"/>
  <c r="T1776" i="1"/>
  <c r="T1535" i="1"/>
  <c r="T3673" i="1"/>
  <c r="T2044" i="1"/>
  <c r="T3625" i="1"/>
  <c r="T1398" i="1"/>
  <c r="T2093" i="1"/>
  <c r="T1856" i="1"/>
  <c r="T3572" i="1"/>
  <c r="T1893" i="1"/>
  <c r="T1608" i="1"/>
  <c r="T3017" i="1"/>
  <c r="T281" i="1"/>
  <c r="T3070" i="1"/>
  <c r="T1944" i="1"/>
  <c r="T2799" i="1"/>
  <c r="T202" i="1"/>
  <c r="T483" i="1"/>
  <c r="T2164" i="1"/>
  <c r="T623" i="1"/>
  <c r="T1621" i="1"/>
  <c r="T531" i="1"/>
  <c r="T369" i="1"/>
  <c r="T66" i="1"/>
  <c r="T813" i="1"/>
  <c r="T4054" i="1"/>
  <c r="T350" i="1"/>
  <c r="T2984" i="1"/>
  <c r="T1634" i="1"/>
  <c r="T1686" i="1"/>
  <c r="T3722" i="1"/>
  <c r="T2066" i="1"/>
  <c r="T408" i="1"/>
  <c r="T359" i="1"/>
  <c r="T77" i="1"/>
  <c r="T2663" i="1"/>
  <c r="T2934" i="1"/>
  <c r="T1646" i="1"/>
  <c r="T3213" i="1"/>
  <c r="T3237" i="1"/>
  <c r="T1249" i="1"/>
  <c r="T254" i="1"/>
  <c r="T302" i="1"/>
  <c r="T3383" i="1"/>
  <c r="T3014" i="1"/>
  <c r="T797" i="1"/>
  <c r="T672" i="1"/>
  <c r="T662" i="1"/>
  <c r="T1536" i="1"/>
  <c r="T2684" i="1"/>
  <c r="T2712" i="1"/>
  <c r="T3030" i="1"/>
  <c r="T3628" i="1"/>
  <c r="T1818" i="1"/>
  <c r="T2009" i="1"/>
  <c r="T1576" i="1"/>
  <c r="T696" i="1"/>
  <c r="T3295" i="1"/>
  <c r="T3985" i="1"/>
  <c r="T1632" i="1"/>
  <c r="T3439" i="1"/>
  <c r="T723" i="1"/>
  <c r="T3046" i="1"/>
  <c r="T2534" i="1"/>
  <c r="T2408" i="1"/>
  <c r="T361" i="1"/>
  <c r="T3690" i="1"/>
  <c r="T1371" i="1"/>
  <c r="T283" i="1"/>
  <c r="T2655" i="1"/>
  <c r="T1829" i="1"/>
  <c r="T2613" i="1"/>
  <c r="T1778" i="1"/>
  <c r="T35" i="1"/>
  <c r="T1802" i="1"/>
  <c r="T2600" i="1"/>
  <c r="T3707" i="1"/>
  <c r="T2835" i="1"/>
  <c r="T1989" i="1"/>
  <c r="T3363" i="1"/>
  <c r="T885" i="1"/>
  <c r="T260" i="1"/>
  <c r="T2872" i="1"/>
  <c r="T193" i="1"/>
  <c r="T2924" i="1"/>
  <c r="T3488" i="1"/>
  <c r="T3913" i="1"/>
  <c r="T3253" i="1"/>
  <c r="T1276" i="1"/>
  <c r="T3047" i="1"/>
  <c r="T1167" i="1"/>
  <c r="T3160" i="1"/>
  <c r="T915" i="1"/>
  <c r="T4001" i="1"/>
  <c r="T1253" i="1"/>
  <c r="T746" i="1"/>
  <c r="T2310" i="1"/>
  <c r="T2949" i="1"/>
  <c r="T1349" i="1"/>
  <c r="T2282" i="1"/>
  <c r="T1678" i="1"/>
  <c r="T2531" i="1"/>
  <c r="T1534" i="1"/>
  <c r="T3591" i="1"/>
  <c r="T2226" i="1"/>
  <c r="T987" i="1"/>
  <c r="T1100" i="1"/>
  <c r="T2609" i="1"/>
  <c r="T274" i="1"/>
  <c r="T370" i="1"/>
  <c r="T3426" i="1"/>
  <c r="T391" i="1"/>
  <c r="T1367" i="1"/>
  <c r="T3604" i="1"/>
  <c r="T2200" i="1"/>
  <c r="T398" i="1"/>
  <c r="T2378" i="1"/>
  <c r="T2891" i="1"/>
  <c r="T3529" i="1"/>
  <c r="T2230" i="1"/>
  <c r="T3862" i="1"/>
  <c r="T3925" i="1"/>
  <c r="T3412" i="1"/>
  <c r="T3846" i="1"/>
  <c r="T3671" i="1"/>
  <c r="T1224" i="1"/>
  <c r="T2444" i="1"/>
  <c r="T1288" i="1"/>
  <c r="T2942" i="1"/>
  <c r="T140" i="1"/>
  <c r="T3247" i="1"/>
  <c r="T1762" i="1"/>
  <c r="T804" i="1"/>
  <c r="T3339" i="1"/>
  <c r="T2051" i="1"/>
  <c r="T3709" i="1"/>
  <c r="T3164" i="1"/>
  <c r="T1972" i="1"/>
  <c r="T3626" i="1"/>
  <c r="T2908" i="1"/>
  <c r="T997" i="1"/>
  <c r="T1752" i="1"/>
  <c r="T137" i="1"/>
  <c r="T1432" i="1"/>
  <c r="T789" i="1"/>
  <c r="T2499" i="1"/>
  <c r="T1435" i="1"/>
  <c r="T3021" i="1"/>
  <c r="T2654" i="1"/>
  <c r="T3333" i="1"/>
  <c r="T13" i="1"/>
  <c r="T716" i="1"/>
  <c r="T1106" i="1"/>
  <c r="T1936" i="1"/>
  <c r="T3001" i="1"/>
  <c r="T2969" i="1"/>
  <c r="T315" i="1"/>
  <c r="T236" i="1"/>
  <c r="T2633" i="1"/>
  <c r="T1663" i="1"/>
  <c r="T22" i="1"/>
  <c r="T3162" i="1"/>
  <c r="T1689" i="1"/>
  <c r="T3315" i="1"/>
  <c r="T2604" i="1"/>
  <c r="T4098" i="1"/>
  <c r="T1195" i="1"/>
  <c r="T3513" i="1"/>
  <c r="T3107" i="1"/>
  <c r="T811" i="1"/>
  <c r="T3337" i="1"/>
  <c r="T3823" i="1"/>
  <c r="T1849" i="1"/>
  <c r="T1197" i="1"/>
  <c r="T358" i="1"/>
  <c r="T3940" i="1"/>
  <c r="T3174" i="1"/>
  <c r="T1031" i="1"/>
  <c r="T2120" i="1"/>
  <c r="T3493" i="1"/>
  <c r="T3598" i="1"/>
  <c r="T2099" i="1"/>
  <c r="T2970" i="1"/>
  <c r="T3535" i="1"/>
  <c r="T2004" i="1"/>
  <c r="T110" i="1"/>
  <c r="T2648" i="1"/>
  <c r="T415" i="1"/>
  <c r="T269" i="1"/>
  <c r="T3815" i="1"/>
  <c r="T3320" i="1"/>
  <c r="T1782" i="1"/>
  <c r="T3086" i="1"/>
  <c r="T3491" i="1"/>
  <c r="T93" i="1"/>
  <c r="T3344" i="1"/>
  <c r="T245" i="1"/>
  <c r="T1509" i="1"/>
  <c r="T2914" i="1"/>
  <c r="T2318" i="1"/>
  <c r="T1372" i="1"/>
  <c r="T3599" i="1"/>
  <c r="T1264" i="1"/>
  <c r="T2517" i="1"/>
  <c r="T1930" i="1"/>
  <c r="T3181" i="1"/>
  <c r="T2668" i="1"/>
  <c r="T752" i="1"/>
  <c r="T2730" i="1"/>
  <c r="T3232" i="1"/>
  <c r="T3595" i="1"/>
  <c r="T198" i="1"/>
  <c r="T3449" i="1"/>
  <c r="T1270" i="1"/>
  <c r="T2174" i="1"/>
  <c r="T49" i="1"/>
  <c r="T2181" i="1"/>
  <c r="T3354" i="1"/>
  <c r="T3042" i="1"/>
  <c r="T1469" i="1"/>
  <c r="T633" i="1"/>
  <c r="T2411" i="1"/>
  <c r="T1275" i="1"/>
  <c r="T3384" i="1"/>
  <c r="T207" i="1"/>
  <c r="T32" i="1"/>
  <c r="T1198" i="1"/>
  <c r="T719" i="1"/>
  <c r="T1959" i="1"/>
  <c r="T1846" i="1"/>
  <c r="T3280" i="1"/>
  <c r="T1685" i="1"/>
  <c r="T1513" i="1"/>
  <c r="T3759" i="1"/>
  <c r="T1631" i="1"/>
  <c r="T1831" i="1"/>
  <c r="T979" i="1"/>
  <c r="T3527" i="1"/>
  <c r="T2448" i="1"/>
  <c r="T2195" i="1"/>
  <c r="T2560" i="1"/>
  <c r="T2334" i="1"/>
  <c r="T3660" i="1"/>
  <c r="T1248" i="1"/>
  <c r="T3851" i="1"/>
  <c r="T279" i="1"/>
  <c r="T1842" i="1"/>
  <c r="T3784" i="1"/>
  <c r="T3515" i="1"/>
  <c r="T4040" i="1"/>
  <c r="T405" i="1"/>
  <c r="T2241" i="1"/>
  <c r="T2447" i="1"/>
  <c r="T2165" i="1"/>
  <c r="T3310" i="1"/>
  <c r="T1826" i="1"/>
  <c r="T2301" i="1"/>
  <c r="T1013" i="1"/>
  <c r="T1440" i="1"/>
  <c r="T2777" i="1"/>
  <c r="T3832" i="1"/>
  <c r="T2928" i="1"/>
  <c r="T3751" i="1"/>
  <c r="T1628" i="1"/>
  <c r="T3262" i="1"/>
  <c r="T1018" i="1"/>
  <c r="T2622" i="1"/>
  <c r="T1243" i="1"/>
  <c r="T805" i="1"/>
  <c r="T1683" i="1"/>
  <c r="T2973" i="1"/>
  <c r="T528" i="1"/>
  <c r="T1575" i="1"/>
  <c r="T1400" i="1"/>
  <c r="T3770" i="1"/>
  <c r="T2443" i="1"/>
  <c r="T3767" i="1"/>
  <c r="T3497" i="1"/>
  <c r="T1098" i="1"/>
  <c r="T2339" i="1"/>
  <c r="T1660" i="1"/>
  <c r="T3694" i="1"/>
  <c r="T1960" i="1"/>
  <c r="T3051" i="1"/>
  <c r="T2533" i="1"/>
  <c r="T1381" i="1"/>
  <c r="T1808" i="1"/>
  <c r="T809" i="1"/>
  <c r="T891" i="1"/>
  <c r="T95" i="1"/>
  <c r="T3657" i="1"/>
  <c r="T1833" i="1"/>
  <c r="T3289" i="1"/>
  <c r="T2028" i="1"/>
  <c r="T646" i="1"/>
  <c r="T501" i="1"/>
  <c r="T2019" i="1"/>
  <c r="T3681" i="1"/>
  <c r="T2657" i="1"/>
  <c r="T1383" i="1"/>
  <c r="T1281" i="1"/>
  <c r="T301" i="1"/>
  <c r="T3771" i="1"/>
  <c r="T3573" i="1"/>
  <c r="T2793" i="1"/>
  <c r="T2216" i="1"/>
  <c r="T3004" i="1"/>
  <c r="T244" i="1"/>
  <c r="T2936" i="1"/>
  <c r="T3468" i="1"/>
  <c r="T2083" i="1"/>
  <c r="T3725" i="1"/>
  <c r="T341" i="1"/>
  <c r="T2692" i="1"/>
  <c r="T3258" i="1"/>
  <c r="T3594" i="1"/>
  <c r="T692" i="1"/>
  <c r="T2571" i="1"/>
  <c r="T252" i="1"/>
  <c r="T728" i="1"/>
  <c r="T3731" i="1"/>
  <c r="T3521" i="1"/>
  <c r="T3824" i="1"/>
  <c r="T3334" i="1"/>
  <c r="T1767" i="1"/>
  <c r="T1399" i="1"/>
  <c r="T3420" i="1"/>
  <c r="T4090" i="1"/>
  <c r="T3699" i="1"/>
  <c r="T2298" i="1"/>
  <c r="T351" i="1"/>
  <c r="T1805" i="1"/>
  <c r="T1027" i="1"/>
  <c r="T525" i="1"/>
  <c r="T3376" i="1"/>
  <c r="T87" i="1"/>
  <c r="T491" i="1"/>
  <c r="T3352" i="1"/>
  <c r="T2652" i="1"/>
  <c r="T1217" i="1"/>
  <c r="T1870" i="1"/>
  <c r="T1107" i="1"/>
  <c r="T3189" i="1"/>
  <c r="T1358" i="1"/>
  <c r="T86" i="1"/>
  <c r="T392" i="1"/>
  <c r="T1784" i="1"/>
  <c r="T3967" i="1"/>
  <c r="T434" i="1"/>
  <c r="T534" i="1"/>
  <c r="T2709" i="1"/>
  <c r="T3424" i="1"/>
  <c r="T327" i="1"/>
  <c r="T2977" i="1"/>
  <c r="T1303" i="1"/>
  <c r="T1974" i="1"/>
  <c r="T3209" i="1"/>
  <c r="T1609" i="1"/>
  <c r="T1670" i="1"/>
  <c r="T3256" i="1"/>
  <c r="T3505" i="1"/>
  <c r="T3052" i="1"/>
  <c r="T2086" i="1"/>
  <c r="T1861" i="1"/>
  <c r="T2674" i="1"/>
  <c r="T1914" i="1"/>
  <c r="T1857" i="1"/>
  <c r="T3416" i="1"/>
  <c r="T822" i="1"/>
  <c r="T1892" i="1"/>
  <c r="T3829" i="1"/>
  <c r="T3267" i="1"/>
  <c r="T3812" i="1"/>
  <c r="T1934" i="1"/>
  <c r="T3847" i="1"/>
  <c r="T3113" i="1"/>
  <c r="T1389" i="1"/>
  <c r="T2039" i="1"/>
  <c r="T3780" i="1"/>
  <c r="T340" i="1"/>
  <c r="T3835" i="1"/>
  <c r="T2972" i="1"/>
  <c r="T3350" i="1"/>
  <c r="T3392" i="1"/>
  <c r="T118" i="1"/>
  <c r="T384" i="1"/>
  <c r="T2729" i="1"/>
  <c r="T73" i="1"/>
  <c r="T1029" i="1"/>
  <c r="T1468" i="1"/>
  <c r="T2240" i="1"/>
  <c r="T3244" i="1"/>
  <c r="T3104" i="1"/>
  <c r="T2422" i="1"/>
  <c r="T946" i="1"/>
  <c r="T3618" i="1"/>
  <c r="T2455" i="1"/>
  <c r="T5" i="1"/>
  <c r="T3287" i="1"/>
  <c r="T1809" i="1"/>
  <c r="T1182" i="1"/>
  <c r="T932" i="1"/>
  <c r="T2682" i="1"/>
  <c r="T191" i="1"/>
  <c r="T3629" i="1"/>
  <c r="T1386" i="1"/>
  <c r="T2460" i="1"/>
  <c r="T3656" i="1"/>
  <c r="T1945" i="1"/>
  <c r="T1900" i="1"/>
  <c r="T2182" i="1"/>
  <c r="T3282" i="1"/>
  <c r="T2191" i="1"/>
  <c r="T2115" i="1"/>
  <c r="T3592" i="1"/>
  <c r="T248" i="1"/>
  <c r="T2305" i="1"/>
  <c r="T3646" i="1"/>
  <c r="T1360" i="1"/>
  <c r="T3400" i="1"/>
  <c r="T741" i="1"/>
  <c r="T519" i="1"/>
  <c r="T675" i="1"/>
  <c r="T559" i="1"/>
  <c r="T2724" i="1"/>
  <c r="T2814" i="1"/>
  <c r="T3451" i="1"/>
  <c r="T366" i="1"/>
  <c r="T2198" i="1"/>
  <c r="T2920" i="1"/>
  <c r="T417" i="1"/>
  <c r="T3593" i="1"/>
  <c r="T2166" i="1"/>
  <c r="T2229" i="1"/>
  <c r="T3712" i="1"/>
  <c r="T3372" i="1"/>
  <c r="T343" i="1"/>
  <c r="T1272" i="1"/>
  <c r="T1504" i="1"/>
  <c r="T3087" i="1"/>
  <c r="T291" i="1"/>
  <c r="T2809" i="1"/>
  <c r="T1637" i="1"/>
  <c r="T3026" i="1"/>
  <c r="T1963" i="1"/>
  <c r="T1284" i="1"/>
  <c r="T3263" i="1"/>
  <c r="T2553" i="1"/>
  <c r="T2732" i="1"/>
  <c r="T744" i="1"/>
  <c r="T1832" i="1"/>
  <c r="T2177" i="1"/>
  <c r="T2068" i="1"/>
  <c r="T1506" i="1"/>
  <c r="T1807" i="1"/>
  <c r="T1617" i="1"/>
  <c r="T1563" i="1"/>
  <c r="T506" i="1"/>
  <c r="T3517" i="1"/>
  <c r="T844" i="1"/>
  <c r="T3375" i="1"/>
  <c r="T2095" i="1"/>
  <c r="T722" i="1"/>
  <c r="T259" i="1"/>
  <c r="T1352" i="1"/>
  <c r="T1605" i="1"/>
  <c r="T1616" i="1"/>
  <c r="T4032" i="1"/>
  <c r="T781" i="1"/>
  <c r="T3613" i="1"/>
  <c r="T2784" i="1"/>
  <c r="T2341" i="1"/>
  <c r="T3220" i="1"/>
  <c r="T487" i="1"/>
  <c r="T3507" i="1"/>
  <c r="T1622" i="1"/>
  <c r="T3621" i="1"/>
  <c r="T3322" i="1"/>
  <c r="T1618" i="1"/>
  <c r="T26" i="1"/>
  <c r="T1780" i="1"/>
  <c r="T3544" i="1"/>
  <c r="T3639" i="1"/>
  <c r="T3680" i="1"/>
  <c r="T2786" i="1"/>
  <c r="T2958" i="1"/>
  <c r="T1340" i="1"/>
  <c r="T1538" i="1"/>
  <c r="T1702" i="1"/>
  <c r="T1387" i="1"/>
  <c r="T2199" i="1"/>
  <c r="T404" i="1"/>
  <c r="T1290" i="1"/>
  <c r="T2179" i="1"/>
  <c r="T856" i="1"/>
  <c r="T2485" i="1"/>
  <c r="T258" i="1"/>
  <c r="T1066" i="1"/>
  <c r="T3251" i="1"/>
  <c r="T1577" i="1"/>
  <c r="T2677" i="1"/>
  <c r="T112" i="1"/>
  <c r="T2176" i="1"/>
  <c r="T2810" i="1"/>
  <c r="T4035" i="1"/>
  <c r="T2192" i="1"/>
  <c r="T277" i="1"/>
  <c r="T2296" i="1"/>
  <c r="T680" i="1"/>
  <c r="T3385" i="1"/>
  <c r="T1286" i="1"/>
  <c r="T1037" i="1"/>
  <c r="T3100" i="1"/>
  <c r="T3173" i="1"/>
  <c r="T1779" i="1"/>
  <c r="T1188" i="1"/>
  <c r="T2246" i="1"/>
  <c r="T2957" i="1"/>
  <c r="T1011" i="1"/>
  <c r="T1578" i="1"/>
  <c r="T224" i="1"/>
  <c r="T3859" i="1"/>
  <c r="T911" i="1"/>
  <c r="T1177" i="1"/>
  <c r="T266" i="1"/>
  <c r="T3765" i="1"/>
  <c r="T2606" i="1"/>
  <c r="T3486" i="1"/>
  <c r="T2312" i="1"/>
  <c r="T3077" i="1"/>
  <c r="T2836" i="1"/>
  <c r="T577" i="1"/>
  <c r="T2278" i="1"/>
  <c r="T1654" i="1"/>
  <c r="T3825" i="1"/>
  <c r="T2239" i="1"/>
  <c r="T1619" i="1"/>
  <c r="T1943" i="1"/>
  <c r="T1368" i="1"/>
  <c r="T2323" i="1"/>
  <c r="T3447" i="1"/>
  <c r="T1251" i="1"/>
  <c r="T3469" i="1"/>
  <c r="T3785" i="1"/>
  <c r="T2291" i="1"/>
  <c r="T3678" i="1"/>
  <c r="T2170" i="1"/>
  <c r="T556" i="1"/>
  <c r="T3982" i="1"/>
  <c r="T3838" i="1"/>
  <c r="T3156" i="1"/>
  <c r="T1250" i="1"/>
  <c r="T114" i="1"/>
  <c r="T2014" i="1"/>
  <c r="T1477" i="1"/>
  <c r="T4066" i="1"/>
  <c r="T2718" i="1"/>
  <c r="T3442" i="1"/>
  <c r="T1521" i="1"/>
  <c r="T2547" i="1"/>
  <c r="T2056" i="1"/>
  <c r="T509" i="1"/>
  <c r="T1744" i="1"/>
  <c r="T2" i="1"/>
  <c r="T1789" i="1"/>
  <c r="T2631" i="1"/>
  <c r="T2833" i="1"/>
  <c r="T2824" i="1"/>
  <c r="T529" i="1"/>
  <c r="T3421" i="1"/>
  <c r="T1803" i="1"/>
  <c r="T1370" i="1"/>
  <c r="T3360" i="1"/>
  <c r="T2160" i="1"/>
  <c r="T4024" i="1"/>
  <c r="T785" i="1"/>
  <c r="T1369" i="1"/>
  <c r="T1300" i="1"/>
  <c r="T842" i="1"/>
  <c r="T3169" i="1"/>
  <c r="T3841" i="1"/>
  <c r="T2997" i="1"/>
  <c r="T1267" i="1"/>
  <c r="T331" i="1"/>
  <c r="T3908" i="1"/>
  <c r="T778" i="1"/>
  <c r="T3210" i="1"/>
  <c r="T845" i="1"/>
  <c r="T2772" i="1"/>
  <c r="T1964" i="1"/>
  <c r="T2285" i="1"/>
  <c r="T2101" i="1"/>
  <c r="T2884" i="1"/>
  <c r="T3701" i="1"/>
  <c r="T3158" i="1"/>
  <c r="T3212" i="1"/>
  <c r="T1377" i="1"/>
  <c r="T3436" i="1"/>
  <c r="T1636" i="1"/>
  <c r="T2069" i="1"/>
  <c r="T310" i="1"/>
  <c r="T3696" i="1"/>
  <c r="T3831" i="1"/>
  <c r="T3728" i="1"/>
  <c r="T1277" i="1"/>
  <c r="T2573" i="1"/>
  <c r="T436" i="1"/>
  <c r="T4027" i="1"/>
  <c r="T3901" i="1"/>
  <c r="T4023" i="1"/>
  <c r="T3089" i="1"/>
  <c r="T1868" i="1"/>
  <c r="T1388" i="1"/>
  <c r="T1681" i="1"/>
  <c r="T3002" i="1"/>
  <c r="T3615" i="1"/>
  <c r="T2491" i="1"/>
  <c r="T3684" i="1"/>
  <c r="T71" i="1"/>
  <c r="T1727" i="1"/>
  <c r="T3683" i="1"/>
  <c r="T1405" i="1"/>
  <c r="T2089" i="1"/>
  <c r="T2453" i="1"/>
  <c r="T3679" i="1"/>
  <c r="T3978" i="1"/>
  <c r="T3393" i="1"/>
  <c r="T3319" i="1"/>
  <c r="T2212" i="1"/>
  <c r="T3816" i="1"/>
  <c r="T1401" i="1"/>
  <c r="T3912" i="1"/>
  <c r="T1629" i="1"/>
  <c r="T1186" i="1"/>
  <c r="T1215" i="1"/>
  <c r="T475" i="1"/>
  <c r="T303" i="1"/>
  <c r="T3368" i="1"/>
  <c r="T1971" i="1"/>
  <c r="T1839" i="1"/>
  <c r="T2557" i="1"/>
  <c r="T3073" i="1"/>
  <c r="T314" i="1"/>
  <c r="T678" i="1"/>
  <c r="T2196" i="1"/>
  <c r="T1169" i="1"/>
  <c r="T3128" i="1"/>
  <c r="T2478" i="1"/>
  <c r="T3553" i="1"/>
  <c r="T1697" i="1"/>
  <c r="T3608" i="1"/>
  <c r="T3729" i="1"/>
  <c r="T2322" i="1"/>
  <c r="T1230" i="1"/>
  <c r="T1034" i="1"/>
  <c r="T2535" i="1"/>
  <c r="T3313" i="1"/>
  <c r="T3736" i="1"/>
  <c r="T3272" i="1"/>
  <c r="T3314" i="1"/>
  <c r="T2607" i="1"/>
  <c r="T2670" i="1"/>
  <c r="T3270" i="1"/>
  <c r="T3655" i="1"/>
  <c r="T730" i="1"/>
  <c r="T2964" i="1"/>
  <c r="T2336" i="1"/>
  <c r="T793" i="1"/>
  <c r="T2228" i="1"/>
  <c r="T1162" i="1"/>
  <c r="T2827" i="1"/>
  <c r="T1327" i="1"/>
  <c r="T841" i="1"/>
  <c r="T1154" i="1"/>
  <c r="T1126" i="1"/>
  <c r="T2980" i="1"/>
  <c r="T2847" i="1"/>
  <c r="T832" i="1"/>
  <c r="T3250" i="1"/>
  <c r="T79" i="1"/>
  <c r="T3512" i="1"/>
  <c r="T3168" i="1"/>
  <c r="T3501" i="1"/>
  <c r="T1938" i="1"/>
  <c r="T1786" i="1"/>
  <c r="T1390" i="1"/>
  <c r="T2548" i="1"/>
  <c r="T3648" i="1"/>
  <c r="T3994" i="1"/>
  <c r="T3730" i="1"/>
  <c r="T2364" i="1"/>
  <c r="T2569" i="1"/>
  <c r="T4041" i="1"/>
  <c r="T2857" i="1"/>
  <c r="T950" i="1"/>
  <c r="T1550" i="1"/>
  <c r="T935" i="1"/>
  <c r="T1490" i="1"/>
  <c r="T106" i="1"/>
  <c r="T90" i="1"/>
  <c r="T1354" i="1"/>
  <c r="T14" i="1"/>
  <c r="T790" i="1"/>
  <c r="T2311" i="1"/>
  <c r="T3241" i="1"/>
  <c r="T3443" i="1"/>
  <c r="T3305" i="1"/>
  <c r="T4000" i="1"/>
  <c r="T3228" i="1"/>
  <c r="T37" i="1"/>
  <c r="T2543" i="1"/>
  <c r="T3601" i="1"/>
  <c r="T1749" i="1"/>
  <c r="T1351" i="1"/>
  <c r="T1240" i="1"/>
  <c r="T854" i="1"/>
  <c r="T338" i="1"/>
  <c r="T2175" i="1"/>
  <c r="T3548" i="1"/>
  <c r="T968" i="1"/>
  <c r="T3688" i="1"/>
  <c r="T1823" i="1"/>
  <c r="T3566" i="1"/>
  <c r="T1783" i="1"/>
  <c r="T3760" i="1"/>
  <c r="T4034" i="1"/>
  <c r="T769" i="1"/>
  <c r="T4110" i="1"/>
  <c r="T1800" i="1"/>
  <c r="T3805" i="1"/>
  <c r="T3437" i="1"/>
  <c r="T2610" i="1"/>
  <c r="T3833" i="1"/>
  <c r="T1226" i="1"/>
  <c r="T3514" i="1"/>
  <c r="T3685" i="1"/>
  <c r="T397" i="1"/>
  <c r="T3243" i="1"/>
  <c r="T2250" i="1"/>
  <c r="T837" i="1"/>
  <c r="T2976" i="1"/>
  <c r="T1769" i="1"/>
  <c r="T3410" i="1"/>
  <c r="T2096" i="1"/>
  <c r="T3584" i="1"/>
  <c r="T386" i="1"/>
  <c r="T1202" i="1"/>
  <c r="T2614" i="1"/>
  <c r="T3570" i="1"/>
  <c r="T952" i="1"/>
  <c r="T345" i="1"/>
  <c r="T1514" i="1"/>
  <c r="T1620" i="1"/>
  <c r="T807" i="1"/>
  <c r="T812" i="1"/>
  <c r="T1855" i="1"/>
  <c r="T3111" i="1"/>
  <c r="T868" i="1"/>
  <c r="T74" i="1"/>
  <c r="T3167" i="1"/>
  <c r="T1866" i="1"/>
  <c r="T3692" i="1"/>
  <c r="T3124" i="1"/>
  <c r="T2279" i="1"/>
  <c r="T3463" i="1"/>
  <c r="T3114" i="1"/>
  <c r="T2390" i="1"/>
  <c r="T1895" i="1"/>
  <c r="T3653" i="1"/>
  <c r="T2183" i="1"/>
  <c r="T1692" i="1"/>
  <c r="T414" i="1"/>
  <c r="T3882" i="1"/>
  <c r="T2717" i="1"/>
  <c r="T3248" i="1"/>
  <c r="T3179" i="1"/>
  <c r="T272" i="1"/>
  <c r="T2529" i="1"/>
  <c r="T2092" i="1"/>
  <c r="T3254" i="1"/>
  <c r="T504" i="1"/>
  <c r="T3233" i="1"/>
  <c r="T3836" i="1"/>
  <c r="T1028" i="1"/>
  <c r="T753" i="1"/>
  <c r="T767" i="1"/>
  <c r="T3691" i="1"/>
  <c r="T3926" i="1"/>
  <c r="T1896" i="1"/>
  <c r="T3467" i="1"/>
  <c r="T948" i="1"/>
  <c r="T3303" i="1"/>
  <c r="T3937" i="1"/>
  <c r="T3218" i="1"/>
  <c r="T27" i="1"/>
  <c r="T253" i="1"/>
  <c r="T4062" i="1"/>
  <c r="T3820" i="1"/>
  <c r="T1505" i="1"/>
  <c r="T2189" i="1"/>
  <c r="T287" i="1"/>
  <c r="T3635" i="1"/>
  <c r="T3525" i="1"/>
  <c r="T50" i="1"/>
  <c r="T3098" i="1"/>
  <c r="T1739" i="1"/>
  <c r="T739" i="1"/>
  <c r="T100" i="1"/>
  <c r="T1533" i="1"/>
  <c r="T452" i="1"/>
  <c r="T399" i="1"/>
  <c r="T1558" i="1"/>
  <c r="T1196" i="1"/>
  <c r="T1384" i="1"/>
  <c r="T1929" i="1"/>
  <c r="T300" i="1"/>
  <c r="T3094" i="1"/>
  <c r="T3358" i="1"/>
  <c r="T2407" i="1"/>
  <c r="T4046" i="1"/>
  <c r="T930" i="1"/>
  <c r="T1951" i="1"/>
  <c r="T3555" i="1"/>
  <c r="T21" i="1"/>
  <c r="T3622" i="1"/>
  <c r="T3845" i="1"/>
  <c r="T2315" i="1"/>
  <c r="T171" i="1"/>
  <c r="T2628" i="1"/>
  <c r="T3596" i="1"/>
  <c r="T2188" i="1"/>
  <c r="T146" i="1"/>
  <c r="T3398" i="1"/>
  <c r="T2417" i="1"/>
  <c r="T3062" i="1"/>
  <c r="T1515" i="1"/>
  <c r="T2048" i="1"/>
  <c r="T2214" i="1"/>
  <c r="T2544" i="1"/>
  <c r="T2612" i="1"/>
  <c r="T1257" i="1"/>
  <c r="T1378" i="1"/>
  <c r="T3101" i="1"/>
  <c r="T3356" i="1"/>
  <c r="T3574" i="1"/>
  <c r="T3766" i="1"/>
  <c r="T3762" i="1"/>
  <c r="T482" i="1"/>
  <c r="T1796" i="1"/>
  <c r="T1203" i="1"/>
  <c r="T3301" i="1"/>
  <c r="T3487" i="1"/>
  <c r="T687" i="1"/>
  <c r="T1766" i="1"/>
  <c r="T2012" i="1"/>
  <c r="T3541" i="1"/>
  <c r="T1529" i="1"/>
  <c r="T276" i="1"/>
  <c r="T407" i="1"/>
  <c r="T3568" i="1"/>
  <c r="T286" i="1"/>
  <c r="T3802" i="1"/>
  <c r="T3466" i="1"/>
  <c r="T1012" i="1"/>
  <c r="T4055" i="1"/>
  <c r="T1737" i="1"/>
  <c r="T925" i="1"/>
  <c r="T2751" i="1"/>
  <c r="T3516" i="1"/>
  <c r="T2556" i="1"/>
  <c r="T3276" i="1"/>
  <c r="T2329" i="1"/>
  <c r="T282" i="1"/>
  <c r="T725" i="1"/>
  <c r="T1326" i="1"/>
  <c r="T1200" i="1"/>
  <c r="T2113" i="1"/>
  <c r="T3381" i="1"/>
  <c r="T3364" i="1"/>
  <c r="T3279" i="1"/>
  <c r="T203" i="1"/>
  <c r="T745" i="1"/>
  <c r="T1937" i="1"/>
  <c r="T2525" i="1"/>
  <c r="T3545" i="1"/>
  <c r="T1709" i="1"/>
  <c r="T378" i="1"/>
  <c r="T247" i="1"/>
  <c r="T2350" i="1"/>
  <c r="T1701" i="1"/>
  <c r="T3009" i="1"/>
  <c r="T1923" i="1"/>
  <c r="T1532" i="1"/>
  <c r="T2713" i="1"/>
  <c r="T843" i="1"/>
  <c r="T1396" i="1"/>
  <c r="T2244" i="1"/>
  <c r="T3710" i="1"/>
  <c r="T2292" i="1"/>
  <c r="T502" i="1"/>
  <c r="T3133" i="1"/>
  <c r="T1671" i="1"/>
  <c r="T747" i="1"/>
  <c r="T3214" i="1"/>
  <c r="T3082" i="1"/>
  <c r="T1347" i="1"/>
  <c r="T1638" i="1"/>
  <c r="T2519" i="1"/>
  <c r="T3095" i="1"/>
  <c r="T2108" i="1"/>
  <c r="T2247" i="1"/>
  <c r="T2306" i="1"/>
  <c r="T3674" i="1"/>
  <c r="T2221" i="1"/>
  <c r="T2446" i="1"/>
  <c r="T2454" i="1"/>
  <c r="T3669" i="1"/>
  <c r="T3309" i="1"/>
  <c r="T1858" i="1"/>
  <c r="T3811" i="1"/>
  <c r="T1021" i="1"/>
  <c r="T597" i="1"/>
  <c r="T3479" i="1"/>
  <c r="T754" i="1"/>
  <c r="T3269" i="1"/>
  <c r="T2983" i="1"/>
  <c r="T1828" i="1"/>
  <c r="T3957" i="1"/>
  <c r="T99" i="1"/>
  <c r="T2280" i="1"/>
  <c r="T3197" i="1"/>
  <c r="T83" i="1"/>
  <c r="T1280" i="1"/>
  <c r="T1050" i="1"/>
  <c r="T2781" i="1"/>
  <c r="T573" i="1"/>
  <c r="T2530" i="1"/>
  <c r="T2299" i="1"/>
  <c r="T862" i="1"/>
  <c r="T1610" i="1"/>
  <c r="T2112" i="1"/>
  <c r="T2910" i="1"/>
  <c r="T2500" i="1"/>
  <c r="T1530" i="1"/>
  <c r="T2201" i="1"/>
  <c r="T1862" i="1"/>
  <c r="T1847" i="1"/>
  <c r="T1467" i="1"/>
  <c r="T1669" i="1"/>
  <c r="T3278" i="1"/>
  <c r="T3266" i="1"/>
  <c r="T2761" i="1"/>
  <c r="T2516" i="1"/>
  <c r="T4019" i="1"/>
  <c r="T3079" i="1"/>
  <c r="T3227" i="1"/>
  <c r="T991" i="1"/>
  <c r="T3612" i="1"/>
  <c r="T3434" i="1"/>
  <c r="T3345" i="1"/>
  <c r="T1298" i="1"/>
  <c r="T3027" i="1"/>
  <c r="T2898" i="1"/>
  <c r="T430" i="1"/>
  <c r="T2404" i="1"/>
  <c r="T3151" i="1"/>
  <c r="T3478" i="1"/>
  <c r="T1886" i="1"/>
  <c r="T1192" i="1"/>
  <c r="T3718" i="1"/>
  <c r="T3044" i="1"/>
  <c r="T433" i="1"/>
  <c r="T3484" i="1"/>
  <c r="T1655" i="1"/>
  <c r="T3259" i="1"/>
  <c r="T960" i="1"/>
  <c r="T1336" i="1"/>
  <c r="T824" i="1"/>
  <c r="T3476" i="1"/>
  <c r="T3033" i="1"/>
  <c r="T3429" i="1"/>
  <c r="T3495" i="1"/>
  <c r="T1403" i="1"/>
  <c r="T307" i="1"/>
  <c r="T2466" i="1"/>
  <c r="T3733" i="1"/>
  <c r="T1763" i="1"/>
  <c r="T726" i="1"/>
  <c r="T2922" i="1"/>
  <c r="T3028" i="1"/>
  <c r="T2493" i="1"/>
  <c r="T2103" i="1"/>
  <c r="T761" i="1"/>
  <c r="T975" i="1"/>
  <c r="T2107" i="1"/>
  <c r="T1952" i="1"/>
  <c r="T2222" i="1"/>
  <c r="T2147" i="1"/>
  <c r="T1580" i="1"/>
  <c r="T24" i="1"/>
  <c r="T2803" i="1"/>
  <c r="T1785" i="1"/>
  <c r="T485" i="1"/>
  <c r="T3450" i="1"/>
  <c r="T3388" i="1"/>
  <c r="T2067" i="1"/>
  <c r="T2308" i="1"/>
  <c r="T1852" i="1"/>
  <c r="T4030" i="1"/>
  <c r="T3667" i="1"/>
  <c r="T3459" i="1"/>
  <c r="T2289" i="1"/>
  <c r="T2142" i="1"/>
  <c r="T3170" i="1"/>
  <c r="T3034" i="1"/>
  <c r="T3900" i="1"/>
  <c r="T1843" i="1"/>
  <c r="T2249" i="1"/>
  <c r="T3016" i="1"/>
  <c r="T2963" i="1"/>
  <c r="T3023" i="1"/>
  <c r="T1262" i="1"/>
  <c r="T1887" i="1"/>
  <c r="T936" i="1"/>
  <c r="T2826" i="1"/>
  <c r="T2119" i="1"/>
  <c r="T958" i="1"/>
  <c r="T1902" i="1"/>
  <c r="T1035" i="1"/>
  <c r="T98" i="1"/>
  <c r="T3809" i="1"/>
  <c r="T2714" i="1"/>
  <c r="T3949" i="1"/>
  <c r="T863" i="1"/>
  <c r="T642" i="1"/>
  <c r="T3234" i="1"/>
  <c r="T2283" i="1"/>
  <c r="T2869" i="1"/>
  <c r="T3471" i="1"/>
  <c r="T2821" i="1"/>
  <c r="T2487" i="1"/>
  <c r="T1159" i="1"/>
  <c r="T2413" i="1"/>
  <c r="T906" i="1"/>
  <c r="T674" i="1"/>
  <c r="T305" i="1"/>
  <c r="T2211" i="1"/>
  <c r="T1385" i="1"/>
  <c r="T2017" i="1"/>
  <c r="T3219" i="1"/>
  <c r="T3869" i="1"/>
  <c r="T270" i="1"/>
  <c r="T423" i="1"/>
  <c r="T3211" i="1"/>
  <c r="T3761" i="1"/>
  <c r="T2144" i="1"/>
  <c r="T1853" i="1"/>
  <c r="T3520" i="1"/>
  <c r="T3817" i="1"/>
  <c r="T1062" i="1"/>
  <c r="T2570" i="1"/>
  <c r="T2370" i="1"/>
  <c r="T2395" i="1"/>
  <c r="T2375" i="1"/>
  <c r="T241" i="1"/>
  <c r="T1718" i="1"/>
  <c r="T446" i="1"/>
  <c r="T1137" i="1"/>
  <c r="T3897" i="1"/>
  <c r="T774" i="1"/>
  <c r="T1487" i="1"/>
  <c r="T1715" i="1"/>
  <c r="T4101" i="1"/>
  <c r="T1991" i="1"/>
  <c r="T3796" i="1"/>
  <c r="T1155" i="1"/>
  <c r="T192" i="1"/>
  <c r="T1172" i="1"/>
  <c r="T3097" i="1"/>
  <c r="T239" i="1"/>
  <c r="T1561" i="1"/>
  <c r="T2440" i="1"/>
  <c r="T2587" i="1"/>
  <c r="T2594" i="1"/>
  <c r="T870" i="1"/>
  <c r="T561" i="1"/>
  <c r="T488" i="1"/>
  <c r="T3139" i="1"/>
  <c r="T3462" i="1"/>
  <c r="T3347" i="1"/>
  <c r="T3229" i="1"/>
  <c r="T2806" i="1"/>
  <c r="T1614" i="1"/>
  <c r="T75" i="1"/>
  <c r="T784" i="1"/>
  <c r="T859" i="1"/>
  <c r="T1304" i="1"/>
  <c r="T2271" i="1"/>
  <c r="T177" i="1"/>
  <c r="T36" i="1"/>
  <c r="T320" i="1"/>
  <c r="T635" i="1"/>
  <c r="T3597" i="1"/>
  <c r="T967" i="1"/>
  <c r="T3726" i="1"/>
  <c r="T3850" i="1"/>
  <c r="T2243" i="1"/>
  <c r="T3317" i="1"/>
  <c r="T2149" i="1"/>
  <c r="T1883" i="1"/>
  <c r="T58" i="1"/>
  <c r="T3951" i="1"/>
  <c r="T2490" i="1"/>
  <c r="T3533" i="1"/>
  <c r="T3201" i="1"/>
  <c r="T2549" i="1"/>
  <c r="T1771" i="1"/>
  <c r="T1873" i="1"/>
  <c r="T839" i="1"/>
  <c r="T3606" i="1"/>
  <c r="T570" i="1"/>
  <c r="T2994" i="1"/>
  <c r="T1932" i="1"/>
  <c r="T1606" i="1"/>
  <c r="T1798" i="1"/>
  <c r="T1379" i="1"/>
  <c r="T3308" i="1"/>
  <c r="T1039" i="1"/>
  <c r="T2919" i="1"/>
  <c r="T2091" i="1"/>
  <c r="T1612" i="1"/>
  <c r="T3779" i="1"/>
  <c r="T1891" i="1"/>
  <c r="T1348" i="1"/>
  <c r="T3290" i="1"/>
  <c r="T1228" i="1"/>
  <c r="T3818" i="1"/>
  <c r="T1458" i="1"/>
  <c r="T1603" i="1"/>
  <c r="T326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970" i="1"/>
  <c r="T2792" i="1"/>
  <c r="T448" i="1"/>
  <c r="T2369" i="1"/>
  <c r="T3498" i="1"/>
  <c r="T2450" i="1"/>
  <c r="T1572" i="1"/>
  <c r="T1397" i="1"/>
  <c r="T3844" i="1"/>
  <c r="T2501" i="1"/>
  <c r="T840" i="1"/>
  <c r="T3624" i="1"/>
  <c r="T3724" i="1"/>
  <c r="T2935" i="1"/>
  <c r="T2483" i="1"/>
  <c r="T1064" i="1"/>
  <c r="T129" i="1"/>
  <c r="T2755" i="1"/>
  <c r="T2081" i="1"/>
  <c r="T2812" i="1"/>
  <c r="T3764" i="1"/>
  <c r="T3563" i="1"/>
  <c r="T246" i="1"/>
  <c r="T2330" i="1"/>
  <c r="T3803" i="1"/>
  <c r="T3896" i="1"/>
  <c r="T1837" i="1"/>
  <c r="T3904" i="1"/>
  <c r="T3492" i="1"/>
  <c r="T2219" i="1"/>
  <c r="T1626" i="1"/>
  <c r="T1651" i="1"/>
  <c r="T2617" i="1"/>
  <c r="T1758" i="1"/>
  <c r="T1492" i="1"/>
  <c r="T2623" i="1"/>
  <c r="T3623" i="1"/>
  <c r="T1682" i="1"/>
  <c r="T2783" i="1"/>
  <c r="T1604" i="1"/>
  <c r="T2913" i="1"/>
  <c r="T3562" i="1"/>
  <c r="T293" i="1"/>
  <c r="T3184" i="1"/>
  <c r="T1502" i="1"/>
  <c r="T3188" i="1"/>
  <c r="T111" i="1"/>
  <c r="T852" i="1"/>
  <c r="T1993" i="1"/>
  <c r="T1890" i="1"/>
  <c r="T1176" i="1"/>
  <c r="T2294" i="1"/>
  <c r="T3428" i="1"/>
  <c r="T879" i="1"/>
  <c r="T2038" i="1"/>
  <c r="T200" i="1"/>
  <c r="T3249" i="1"/>
  <c r="T3867" i="1"/>
  <c r="T3415" i="1"/>
  <c r="T3302" i="1"/>
  <c r="T2486" i="1"/>
  <c r="T2886" i="1"/>
  <c r="T388" i="1"/>
  <c r="T800" i="1"/>
  <c r="T2090" i="1"/>
  <c r="T143" i="1"/>
  <c r="T2304" i="1"/>
  <c r="T1246" i="1"/>
  <c r="T3542" i="1"/>
  <c r="T2287" i="1"/>
  <c r="T1278" i="1"/>
  <c r="T3666" i="1"/>
  <c r="T934" i="1"/>
  <c r="T1030" i="1"/>
  <c r="T3298" i="1"/>
  <c r="T2778" i="1"/>
  <c r="T2642" i="1"/>
  <c r="T3225" i="1"/>
  <c r="T1630" i="1"/>
  <c r="T4012" i="1"/>
  <c r="T3936" i="1"/>
  <c r="T4106" i="1"/>
  <c r="T275" i="1"/>
  <c r="T1841" i="1"/>
  <c r="T3523" i="1"/>
  <c r="T411" i="1"/>
  <c r="T1675" i="1"/>
  <c r="T2995" i="1"/>
  <c r="T750" i="1"/>
  <c r="T2497" i="1"/>
  <c r="T2059" i="1"/>
  <c r="T3032" i="1"/>
  <c r="T3370" i="1"/>
  <c r="T816" i="1"/>
  <c r="T799" i="1"/>
  <c r="T257" i="1"/>
  <c r="T1320" i="1"/>
  <c r="T605" i="1"/>
  <c r="T3686" i="1"/>
  <c r="T1331" i="1"/>
  <c r="T2988" i="1"/>
  <c r="T973" i="1"/>
  <c r="T1774" i="1"/>
  <c r="T3530" i="1"/>
  <c r="T376" i="1"/>
  <c r="T3460" i="1"/>
  <c r="T3740" i="1"/>
  <c r="T2145" i="1"/>
  <c r="T1138" i="1"/>
  <c r="T3922" i="1"/>
  <c r="T1667" i="1"/>
  <c r="T1787" i="1"/>
  <c r="T3331" i="1"/>
  <c r="T353" i="1"/>
  <c r="T3605" i="1"/>
  <c r="T2801" i="1"/>
  <c r="T2010" i="1"/>
  <c r="T3537" i="1"/>
  <c r="T3878" i="1"/>
  <c r="T3403" i="1"/>
  <c r="T718" i="1"/>
  <c r="T1463" i="1"/>
  <c r="T1657" i="1"/>
  <c r="T1672" i="1"/>
  <c r="T2840" i="1"/>
  <c r="T1245" i="1"/>
  <c r="T1421" i="1"/>
  <c r="T1593" i="1"/>
  <c r="T2710" i="1"/>
  <c r="T898" i="1"/>
  <c r="T530" i="1"/>
  <c r="T1476" i="1"/>
  <c r="T4077" i="1"/>
  <c r="T2808" i="1"/>
  <c r="T3654" i="1"/>
  <c r="T2297" i="1"/>
  <c r="T1292" i="1"/>
  <c r="T2184" i="1"/>
  <c r="T1148" i="1"/>
  <c r="T3366" i="1"/>
  <c r="T2630" i="1"/>
  <c r="T2838" i="1"/>
  <c r="T2190" i="1"/>
  <c r="T1227" i="1"/>
  <c r="T3899" i="1"/>
  <c r="T2681" i="1"/>
  <c r="T2798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164" i="1"/>
  <c r="T3539" i="1"/>
  <c r="T3813" i="1"/>
  <c r="T1090" i="1"/>
  <c r="T3446" i="1"/>
  <c r="T1478" i="1"/>
  <c r="T3448" i="1"/>
  <c r="T2817" i="1"/>
  <c r="T3705" i="1"/>
  <c r="T3561" i="1"/>
  <c r="T2053" i="1"/>
  <c r="T1376" i="1"/>
  <c r="T62" i="1"/>
  <c r="T1032" i="1"/>
  <c r="T385" i="1"/>
  <c r="T3118" i="1"/>
  <c r="T2923" i="1"/>
  <c r="T1898" i="1"/>
  <c r="T2802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1565" i="1"/>
  <c r="T3898" i="1"/>
  <c r="T864" i="1"/>
  <c r="T1760" i="1"/>
  <c r="T1393" i="1"/>
  <c r="T756" i="1"/>
  <c r="T2210" i="1"/>
  <c r="T3534" i="1"/>
  <c r="T1888" i="1"/>
  <c r="T1811" i="1"/>
  <c r="T2207" i="1"/>
  <c r="T1305" i="1"/>
  <c r="T2748" i="1"/>
  <c r="T1816" i="1"/>
  <c r="T1625" i="1"/>
  <c r="T1827" i="1"/>
  <c r="T1152" i="1"/>
  <c r="T3966" i="1"/>
  <c r="T3090" i="1"/>
  <c r="T1835" i="1"/>
  <c r="T2321" i="1"/>
  <c r="T4057" i="1"/>
  <c r="T3687" i="1"/>
  <c r="T19" i="1"/>
  <c r="T2967" i="1"/>
  <c r="T965" i="1"/>
  <c r="T794" i="1"/>
  <c r="T1882" i="1"/>
  <c r="T2257" i="1"/>
  <c r="T374" i="1"/>
  <c r="T3155" i="1"/>
  <c r="T944" i="1"/>
  <c r="T2055" i="1"/>
  <c r="T1884" i="1"/>
  <c r="T851" i="1"/>
  <c r="T3769" i="1"/>
  <c r="T40" i="1"/>
  <c r="T1574" i="1"/>
  <c r="T3205" i="1"/>
  <c r="T917" i="1"/>
  <c r="T3472" i="1"/>
  <c r="T2930" i="1"/>
  <c r="T3187" i="1"/>
  <c r="T3394" i="1"/>
  <c r="T3810" i="1"/>
  <c r="T2236" i="1"/>
  <c r="T1329" i="1"/>
  <c r="T2672" i="1"/>
  <c r="T3150" i="1"/>
  <c r="T3454" i="1"/>
  <c r="T264" i="1"/>
  <c r="T2651" i="1"/>
  <c r="T3265" i="1"/>
  <c r="T2202" i="1"/>
  <c r="T3445" i="1"/>
  <c r="T3453" i="1"/>
  <c r="T1668" i="1"/>
  <c r="T3524" i="1"/>
  <c r="T3969" i="1"/>
  <c r="T3061" i="1"/>
  <c r="T1922" i="1"/>
  <c r="T2314" i="1"/>
  <c r="T3552" i="1"/>
  <c r="T3821" i="1"/>
  <c r="T539" i="1"/>
  <c r="T3099" i="1"/>
  <c r="T2333" i="1"/>
  <c r="T426" i="1"/>
  <c r="T1602" i="1"/>
  <c r="T3600" i="1"/>
  <c r="T101" i="1"/>
  <c r="T1346" i="1"/>
  <c r="T2723" i="1"/>
  <c r="T354" i="1"/>
  <c r="T2213" i="1"/>
  <c r="T802" i="1"/>
  <c r="T3293" i="1"/>
  <c r="T3700" i="1"/>
  <c r="T2744" i="1"/>
  <c r="T1860" i="1"/>
  <c r="T3580" i="1"/>
  <c r="T2458" i="1"/>
  <c r="T1071" i="1"/>
  <c r="T2839" i="1"/>
  <c r="T1496" i="1"/>
  <c r="T268" i="1"/>
  <c r="T1677" i="1"/>
  <c r="T380" i="1"/>
  <c r="T2180" i="1"/>
  <c r="T3430" i="1"/>
  <c r="T3485" i="1"/>
  <c r="T81" i="1"/>
  <c r="T3500" i="1"/>
  <c r="T1361" i="1"/>
  <c r="T2503" i="1"/>
  <c r="T2317" i="1"/>
  <c r="T3185" i="1"/>
  <c r="T2194" i="1"/>
  <c r="T3960" i="1"/>
  <c r="T2290" i="1"/>
  <c r="T2484" i="1"/>
  <c r="T84" i="1"/>
  <c r="T1017" i="1"/>
  <c r="T1234" i="1"/>
  <c r="T454" i="1"/>
  <c r="T4039" i="1"/>
  <c r="T895" i="1"/>
  <c r="T905" i="1"/>
  <c r="T1597" i="1"/>
  <c r="T3920" i="1"/>
  <c r="T3837" i="1"/>
  <c r="T1365" i="1"/>
  <c r="T1642" i="1"/>
  <c r="T1512" i="1"/>
  <c r="T3675" i="1"/>
  <c r="T1297" i="1"/>
  <c r="T826" i="1"/>
  <c r="T2788" i="1"/>
  <c r="T3240" i="1"/>
  <c r="T3698" i="1"/>
  <c r="T3178" i="1"/>
  <c r="T3480" i="1"/>
  <c r="T478" i="1"/>
  <c r="T3575" i="1"/>
  <c r="T1519" i="1"/>
  <c r="T2489" i="1"/>
  <c r="T3627" i="1"/>
  <c r="T2646" i="1"/>
  <c r="T2636" i="1"/>
  <c r="T107" i="1"/>
  <c r="T3603" i="1"/>
  <c r="T3543" i="1"/>
  <c r="T818" i="1"/>
  <c r="T2754" i="1"/>
  <c r="T521" i="1"/>
  <c r="T1674" i="1"/>
  <c r="T763" i="1"/>
  <c r="T1036" i="1"/>
  <c r="T648" i="1"/>
  <c r="T2204" i="1"/>
  <c r="T740" i="1"/>
  <c r="T1615" i="1"/>
  <c r="T776" i="1"/>
  <c r="T2760" i="1"/>
  <c r="T3948" i="1"/>
  <c r="T951" i="1"/>
  <c r="T664" i="1"/>
  <c r="T2632" i="1"/>
  <c r="T1263" i="1"/>
  <c r="T1640" i="1"/>
  <c r="T2555" i="1"/>
  <c r="T1214" i="1"/>
  <c r="T1508" i="1"/>
  <c r="T2496" i="1"/>
  <c r="T1656" i="1"/>
  <c r="T1374" i="1"/>
  <c r="T1939" i="1"/>
  <c r="T3890" i="1"/>
  <c r="T3489" i="1"/>
  <c r="T3554" i="1"/>
  <c r="T80" i="1"/>
  <c r="T3703" i="1"/>
  <c r="T3826" i="1"/>
  <c r="T1359" i="1"/>
  <c r="T1279" i="1"/>
  <c r="T782" i="1"/>
  <c r="T3161" i="1"/>
  <c r="T1438" i="1"/>
  <c r="T473" i="1"/>
  <c r="T1475" i="1"/>
  <c r="T575" i="1"/>
  <c r="T3773" i="1"/>
  <c r="T148" i="1"/>
  <c r="T4048" i="1"/>
  <c r="T3374" i="1"/>
  <c r="T3536" i="1"/>
  <c r="T3909" i="1"/>
  <c r="T3273" i="1"/>
  <c r="T1260" i="1"/>
  <c r="T3582" i="1"/>
  <c r="T2746" i="1"/>
  <c r="T2492" i="1"/>
  <c r="T624" i="1"/>
  <c r="T3419" i="1"/>
  <c r="T1190" i="1"/>
  <c r="T3193" i="1"/>
  <c r="T2316" i="1"/>
  <c r="T1081" i="1"/>
  <c r="T3754" i="1"/>
  <c r="T2473" i="1"/>
  <c r="T2938" i="1"/>
  <c r="T1851" i="1"/>
  <c r="T1814" i="1"/>
  <c r="T3166" i="1"/>
  <c r="T147" i="1"/>
  <c r="T3988" i="1"/>
  <c r="T2384" i="1"/>
  <c r="T3739" i="1"/>
  <c r="T1720" i="1"/>
  <c r="T1151" i="1"/>
  <c r="T2512" i="1"/>
  <c r="T3054" i="1"/>
  <c r="T2275" i="1"/>
  <c r="T757" i="1"/>
  <c r="T2638" i="1"/>
  <c r="T758" i="1"/>
  <c r="T943" i="1"/>
  <c r="T72" i="1"/>
  <c r="T853" i="1"/>
  <c r="T3049" i="1"/>
  <c r="T3040" i="1"/>
  <c r="T2815" i="1"/>
  <c r="T2223" i="1"/>
  <c r="T2109" i="1"/>
  <c r="T3893" i="1"/>
  <c r="T3224" i="1"/>
  <c r="T2320" i="1"/>
  <c r="T2263" i="1"/>
  <c r="T3617" i="1"/>
  <c r="T1613" i="1"/>
  <c r="T2470" i="1"/>
  <c r="T1961" i="1"/>
  <c r="T3670" i="1"/>
  <c r="T2787" i="1"/>
  <c r="T2625" i="1"/>
  <c r="T1439" i="1"/>
  <c r="T3200" i="1"/>
  <c r="T3531" i="1"/>
  <c r="T846" i="1"/>
  <c r="T308" i="1"/>
  <c r="T3223" i="1"/>
  <c r="T830" i="1"/>
  <c r="T2907" i="1"/>
  <c r="T729" i="1"/>
  <c r="T2797" i="1"/>
  <c r="T2800" i="1"/>
  <c r="T2939" i="1"/>
  <c r="T1120" i="1"/>
  <c r="T3183" i="1"/>
  <c r="T2045" i="1"/>
  <c r="T1680" i="1"/>
  <c r="T1025" i="1"/>
  <c r="T1924" i="1"/>
  <c r="T1291" i="1"/>
  <c r="T3620" i="1"/>
  <c r="T3395" i="1"/>
  <c r="T2062" i="1"/>
  <c r="T1294" i="1"/>
  <c r="T3503" i="1"/>
  <c r="T2873" i="1"/>
  <c r="T2193" i="1"/>
  <c r="T155" i="1"/>
  <c r="T1942" i="1"/>
  <c r="T424" i="1"/>
  <c r="T1773" i="1"/>
  <c r="T3323" i="1"/>
  <c r="T3355" i="1"/>
  <c r="T2104" i="1"/>
  <c r="T1840" i="1"/>
  <c r="T3473" i="1"/>
  <c r="T1040" i="1"/>
  <c r="T2747" i="1"/>
  <c r="T887" i="1"/>
  <c r="T4061" i="1"/>
  <c r="T2511" i="1"/>
  <c r="T2990" i="1"/>
  <c r="T3581" i="1"/>
  <c r="T2163" i="1"/>
  <c r="T2116" i="1"/>
  <c r="T2561" i="1"/>
  <c r="T1899" i="1"/>
  <c r="T2621" i="1"/>
  <c r="T2605" i="1"/>
  <c r="T3853" i="1"/>
  <c r="T3616" i="1"/>
  <c r="T65" i="1"/>
  <c r="T1465" i="1"/>
  <c r="T2871" i="1"/>
  <c r="T1764" i="1"/>
  <c r="T2416" i="1"/>
  <c r="T986" i="1"/>
  <c r="T3971" i="1"/>
  <c r="T652" i="1"/>
  <c r="T2267" i="1"/>
  <c r="T3789" i="1"/>
  <c r="T2831" i="1"/>
  <c r="T1949" i="1"/>
  <c r="T1237" i="1"/>
  <c r="T901" i="1"/>
  <c r="T2749" i="1"/>
  <c r="T4076" i="1"/>
  <c r="T900" i="1"/>
  <c r="T2861" i="1"/>
  <c r="T581" i="1"/>
  <c r="T1072" i="1"/>
  <c r="T545" i="1"/>
  <c r="T1695" i="1"/>
  <c r="T3425" i="1"/>
  <c r="T4070" i="1"/>
  <c r="T3236" i="1"/>
  <c r="T2634" i="1"/>
  <c r="T1110" i="1"/>
  <c r="T1466" i="1"/>
  <c r="T3154" i="1"/>
  <c r="T876" i="1"/>
  <c r="T537" i="1"/>
  <c r="T1754" i="1"/>
  <c r="T2136" i="1"/>
  <c r="T1639" i="1"/>
  <c r="T3390" i="1"/>
  <c r="T2426" i="1"/>
  <c r="T3499" i="1"/>
  <c r="T1666" i="1"/>
  <c r="T677" i="1"/>
  <c r="T3481" i="1"/>
  <c r="T2129" i="1"/>
  <c r="T748" i="1"/>
  <c r="T866" i="1"/>
  <c r="T1254" i="1"/>
  <c r="T2703" i="1"/>
  <c r="T1068" i="1"/>
  <c r="T2457" i="1"/>
  <c r="T1905" i="1"/>
  <c r="T2295" i="1"/>
  <c r="T1719" i="1"/>
  <c r="T847" i="1"/>
  <c r="T3984" i="1"/>
  <c r="T777" i="1"/>
  <c r="T1712" i="1"/>
  <c r="T565" i="1"/>
  <c r="T2085" i="1"/>
  <c r="T3152" i="1"/>
  <c r="T2804" i="1"/>
  <c r="T2673" i="1"/>
  <c r="T3911" i="1"/>
  <c r="T3135" i="1"/>
  <c r="T1665" i="1"/>
  <c r="T3321" i="1"/>
  <c r="T3987" i="1"/>
  <c r="T2001" i="1"/>
  <c r="T3916" i="1"/>
  <c r="T3292" i="1"/>
  <c r="T3702" i="1"/>
  <c r="T3456" i="1"/>
  <c r="T2277" i="1"/>
  <c r="T4022" i="1"/>
  <c r="T1185" i="1"/>
  <c r="T3583" i="1"/>
  <c r="T2172" i="1"/>
  <c r="T3039" i="1"/>
  <c r="T959" i="1"/>
  <c r="T1047" i="1"/>
  <c r="T2208" i="1"/>
  <c r="T1470" i="1"/>
  <c r="T4071" i="1"/>
  <c r="T759" i="1"/>
  <c r="T3180" i="1"/>
  <c r="T4050" i="1"/>
  <c r="T3335" i="1"/>
  <c r="T1872" i="1"/>
  <c r="T2251" i="1"/>
  <c r="T3734" i="1"/>
  <c r="T199" i="1"/>
  <c r="T1885" i="1"/>
  <c r="T907" i="1"/>
  <c r="T4020" i="1"/>
  <c r="T172" i="1"/>
  <c r="T880" i="1"/>
  <c r="T874" i="1"/>
  <c r="T831" i="1"/>
  <c r="T4003" i="1"/>
  <c r="T3931" i="1"/>
  <c r="T1208" i="1"/>
  <c r="T2220" i="1"/>
  <c r="T2477" i="1"/>
  <c r="T1527" i="1"/>
  <c r="T1287" i="1"/>
  <c r="T3143" i="1"/>
  <c r="T316" i="1"/>
  <c r="T1362" i="1"/>
  <c r="T1650" i="1"/>
  <c r="T927" i="1"/>
  <c r="T3409" i="1"/>
  <c r="T2639" i="1"/>
  <c r="T3182" i="1"/>
  <c r="T857" i="1"/>
  <c r="T771" i="1"/>
  <c r="T1927" i="1"/>
  <c r="T1266" i="1"/>
  <c r="T2626" i="1"/>
  <c r="T1355" i="1"/>
  <c r="T2758" i="1"/>
  <c r="T1983" i="1"/>
  <c r="T2449" i="1"/>
  <c r="T656" i="1"/>
  <c r="T2303" i="1"/>
  <c r="T31" i="1"/>
  <c r="T3172" i="1"/>
  <c r="T3668" i="1"/>
  <c r="T2185" i="1"/>
  <c r="T2127" i="1"/>
  <c r="T2789" i="1"/>
  <c r="T11" i="1"/>
  <c r="T2608" i="1"/>
  <c r="T92" i="1"/>
  <c r="T3547" i="1"/>
  <c r="T2479" i="1"/>
  <c r="T892" i="1"/>
  <c r="T1140" i="1"/>
  <c r="T3444" i="1"/>
  <c r="T3157" i="1"/>
  <c r="T1788" i="1"/>
  <c r="T666" i="1"/>
  <c r="T787" i="1"/>
  <c r="T821" i="1"/>
  <c r="T1024" i="1"/>
  <c r="T1584" i="1"/>
  <c r="T2465" i="1"/>
  <c r="T1481" i="1"/>
  <c r="T3540" i="1"/>
  <c r="T3586" i="1"/>
  <c r="T3711" i="1"/>
  <c r="T182" i="1"/>
  <c r="T3373" i="1"/>
  <c r="T3496" i="1"/>
  <c r="T4029" i="1"/>
  <c r="T3695" i="1"/>
  <c r="T3607" i="1"/>
  <c r="T78" i="1"/>
  <c r="T265" i="1"/>
  <c r="T1380" i="1"/>
  <c r="T711" i="1"/>
  <c r="T593" i="1"/>
  <c r="T2102" i="1"/>
  <c r="T966" i="1"/>
  <c r="T993" i="1"/>
  <c r="T1325" i="1"/>
  <c r="T2276" i="1"/>
  <c r="T2834" i="1"/>
  <c r="T3432" i="1"/>
  <c r="T3871" i="1"/>
  <c r="T1242" i="1"/>
  <c r="T3078" i="1"/>
  <c r="T2545" i="1"/>
  <c r="T2374" i="1"/>
  <c r="T2391" i="1"/>
  <c r="T1916" i="1"/>
  <c r="T1441" i="1"/>
  <c r="T2846" i="1"/>
  <c r="T4091" i="1"/>
  <c r="T513" i="1"/>
  <c r="T3921" i="1"/>
  <c r="T883" i="1"/>
  <c r="T919" i="1"/>
  <c r="T232" i="1"/>
  <c r="T904" i="1"/>
  <c r="T2765" i="1"/>
  <c r="T1175" i="1"/>
  <c r="T2325" i="1"/>
  <c r="T3327" i="1"/>
  <c r="T855" i="1"/>
  <c r="T2925" i="1"/>
  <c r="T1310" i="1"/>
  <c r="T2856" i="1"/>
  <c r="T3464" i="1"/>
  <c r="T3369" i="1"/>
  <c r="T3610" i="1"/>
  <c r="T1921" i="1"/>
  <c r="T2167" i="1"/>
  <c r="T2559" i="1"/>
  <c r="T3296" i="1"/>
  <c r="T2862" i="1"/>
  <c r="T2572" i="1"/>
  <c r="T2770" i="1"/>
  <c r="T3411" i="1"/>
  <c r="T2894" i="1"/>
  <c r="T3652" i="1"/>
  <c r="T1978" i="1"/>
  <c r="T888" i="1"/>
  <c r="T526" i="1"/>
  <c r="T1008" i="1"/>
  <c r="T1045" i="1"/>
  <c r="T3998" i="1"/>
  <c r="T1480" i="1"/>
  <c r="T4083" i="1"/>
  <c r="T3257" i="1"/>
  <c r="T2590" i="1"/>
  <c r="T3976" i="1"/>
  <c r="T3316" i="1"/>
  <c r="T3138" i="1"/>
  <c r="T2141" i="1"/>
  <c r="T2471" i="1"/>
  <c r="T3791" i="1"/>
  <c r="T2881" i="1"/>
  <c r="T3396" i="1"/>
  <c r="T3609" i="1"/>
  <c r="T1464" i="1"/>
  <c r="T312" i="1"/>
  <c r="T893" i="1"/>
  <c r="T1920" i="1"/>
  <c r="T3579" i="1"/>
  <c r="T2464" i="1"/>
  <c r="T117" i="1"/>
  <c r="T820" i="1"/>
  <c r="T2472" i="1"/>
  <c r="T1363" i="1"/>
  <c r="T878" i="1"/>
  <c r="T292" i="1"/>
  <c r="T1901" i="1"/>
  <c r="T2823" i="1"/>
  <c r="T848" i="1"/>
  <c r="T3422" i="1"/>
  <c r="T3163" i="1"/>
  <c r="T2123" i="1"/>
  <c r="T1551" i="1"/>
  <c r="T3407" i="1"/>
  <c r="T474" i="1"/>
  <c r="T3380" i="1"/>
  <c r="T829" i="1"/>
  <c r="T1722" i="1"/>
  <c r="T55" i="1"/>
  <c r="T2264" i="1"/>
  <c r="T1314" i="1"/>
  <c r="T153" i="1"/>
  <c r="T2106" i="1"/>
  <c r="T2309" i="1"/>
  <c r="T105" i="1"/>
  <c r="T1662" i="1"/>
  <c r="T897" i="1"/>
  <c r="T2494" i="1"/>
  <c r="T3338" i="1"/>
  <c r="T1296" i="1"/>
  <c r="T814" i="1"/>
  <c r="T2619" i="1"/>
  <c r="T2627" i="1"/>
  <c r="T2469" i="1"/>
  <c r="T2357" i="1"/>
  <c r="T1579" i="1"/>
  <c r="T4072" i="1"/>
  <c r="T4049" i="1"/>
  <c r="T1419" i="1"/>
  <c r="T2683" i="1"/>
  <c r="T563" i="1"/>
  <c r="T3455" i="1"/>
  <c r="T3828" i="1"/>
  <c r="T2042" i="1"/>
  <c r="T1928" i="1"/>
  <c r="T670" i="1"/>
  <c r="T1394" i="1"/>
  <c r="T2206" i="1"/>
  <c r="T2893" i="1"/>
  <c r="T52" i="1"/>
  <c r="T1824" i="1"/>
  <c r="T2114" i="1"/>
  <c r="T2233" i="1"/>
  <c r="T1261" i="1"/>
  <c r="T3713" i="1"/>
  <c r="T2224" i="1"/>
  <c r="T873" i="1"/>
  <c r="T3401" i="1"/>
  <c r="T3902" i="1"/>
  <c r="T1569" i="1"/>
  <c r="T3980" i="1"/>
  <c r="T1793" i="1"/>
  <c r="T3297" i="1"/>
  <c r="T2863" i="1"/>
  <c r="T3291" i="1"/>
  <c r="T2139" i="1"/>
  <c r="T2624" i="1"/>
  <c r="T2488" i="1"/>
  <c r="T1648" i="1"/>
  <c r="T3569" i="1"/>
  <c r="T1324" i="1"/>
  <c r="T970" i="1"/>
  <c r="T3974" i="1"/>
  <c r="T2900" i="1"/>
  <c r="T1548" i="1"/>
  <c r="T2467" i="1"/>
  <c r="T1894" i="1"/>
  <c r="T714" i="1"/>
  <c r="T1673" i="1"/>
  <c r="T2217" i="1"/>
  <c r="T3720" i="1"/>
  <c r="T2887" i="1"/>
  <c r="T1997" i="1"/>
  <c r="T693" i="1"/>
  <c r="T548" i="1"/>
  <c r="T3665" i="1"/>
  <c r="T179" i="1"/>
  <c r="T3325" i="1"/>
  <c r="T2966" i="1"/>
  <c r="T3843" i="1"/>
  <c r="T1743" i="1"/>
  <c r="T3742" i="1"/>
  <c r="T3065" i="1"/>
  <c r="T2582" i="1"/>
  <c r="T4093" i="1"/>
  <c r="T186" i="1"/>
  <c r="T472" i="1"/>
  <c r="T1705" i="1"/>
  <c r="T2326" i="1"/>
  <c r="T3757" i="1"/>
  <c r="T1129" i="1"/>
  <c r="T2231" i="1"/>
  <c r="T3727" i="1"/>
  <c r="T1357" i="1"/>
  <c r="T3502" i="1"/>
  <c r="T2146" i="1"/>
  <c r="T2816" i="1"/>
  <c r="T2640" i="1"/>
  <c r="T955" i="1"/>
  <c r="T125" i="1"/>
  <c r="T541" i="1"/>
  <c r="T2818" i="1"/>
  <c r="T2234" i="1"/>
  <c r="T2481" i="1"/>
  <c r="T3883" i="1"/>
  <c r="T1231" i="1"/>
  <c r="T2564" i="1"/>
  <c r="T2393" i="1"/>
  <c r="T2356" i="1"/>
  <c r="T2002" i="1"/>
  <c r="T3103" i="1"/>
  <c r="T4011" i="1"/>
  <c r="T3857" i="1"/>
  <c r="T1598" i="1"/>
  <c r="T2768" i="1"/>
  <c r="T3744" i="1"/>
  <c r="T937" i="1"/>
  <c r="T3749" i="1"/>
  <c r="T3943" i="1"/>
  <c r="T3903" i="1"/>
  <c r="T2764" i="1"/>
  <c r="T1485" i="1"/>
  <c r="T2694" i="1"/>
  <c r="T3952" i="1"/>
  <c r="T543" i="1"/>
  <c r="T1101" i="1"/>
  <c r="T1990" i="1"/>
  <c r="T940" i="1"/>
  <c r="T2130" i="1"/>
  <c r="T4068" i="1"/>
  <c r="T1173" i="1"/>
  <c r="T1906" i="1"/>
  <c r="T3954" i="1"/>
  <c r="T461" i="1"/>
  <c r="T3096" i="1"/>
  <c r="T2904" i="1"/>
  <c r="T1449" i="1"/>
  <c r="T2796" i="1"/>
  <c r="T1834" i="1"/>
  <c r="T815" i="1"/>
  <c r="T592" i="1"/>
  <c r="T2268" i="1"/>
  <c r="T3907" i="1"/>
  <c r="T1414" i="1"/>
  <c r="T912" i="1"/>
  <c r="T1825" i="1"/>
  <c r="T3329" i="1"/>
  <c r="T1915" i="1"/>
  <c r="T3195" i="1"/>
  <c r="T2807" i="1"/>
  <c r="T1356" i="1"/>
  <c r="T3961" i="1"/>
  <c r="T2858" i="1"/>
  <c r="T1150" i="1"/>
  <c r="T3551" i="1"/>
  <c r="T2266" i="1"/>
  <c r="T3397" i="1"/>
  <c r="T1289" i="1"/>
  <c r="T1404" i="1"/>
  <c r="T945" i="1"/>
  <c r="T1687" i="1"/>
  <c r="T3142" i="1"/>
  <c r="T1038" i="1"/>
  <c r="T1091" i="1"/>
  <c r="T710" i="1"/>
  <c r="T2852" i="1"/>
  <c r="T3246" i="1"/>
  <c r="T2253" i="1"/>
  <c r="T1223" i="1"/>
  <c r="T4060" i="1"/>
  <c r="T2697" i="1"/>
  <c r="T3080" i="1"/>
  <c r="T2022" i="1"/>
  <c r="T2819" i="1"/>
  <c r="T3053" i="1"/>
  <c r="T3848" i="1"/>
  <c r="T1108" i="1"/>
  <c r="T647" i="1"/>
  <c r="T1562" i="1"/>
  <c r="T1157" i="1"/>
  <c r="T2502" i="1"/>
  <c r="T603" i="1"/>
  <c r="T2850" i="1"/>
  <c r="T3677" i="1"/>
  <c r="T2996" i="1"/>
  <c r="T1145" i="1"/>
  <c r="T1112" i="1"/>
  <c r="T1472" i="1"/>
  <c r="T1925" i="1"/>
  <c r="T3137" i="1"/>
  <c r="T2558" i="1"/>
  <c r="T3332" i="1"/>
  <c r="T2581" i="1"/>
  <c r="T2126" i="1"/>
  <c r="T3992" i="1"/>
  <c r="T2157" i="1"/>
  <c r="T3560" i="1"/>
  <c r="T4104" i="1"/>
  <c r="T2660" i="1"/>
  <c r="T3207" i="1"/>
  <c r="T860" i="1"/>
  <c r="T3973" i="1"/>
  <c r="T2218" i="1"/>
  <c r="T3589" i="1"/>
  <c r="T867" i="1"/>
  <c r="T2868" i="1"/>
  <c r="T720" i="1"/>
  <c r="T3968" i="1"/>
  <c r="T457" i="1"/>
  <c r="T2438" i="1"/>
  <c r="T2169" i="1"/>
  <c r="T2403" i="1"/>
  <c r="T3417" i="1"/>
  <c r="T2741" i="1"/>
  <c r="T2238" i="1"/>
  <c r="T1023" i="1"/>
  <c r="T1738" i="1"/>
  <c r="T97" i="1"/>
  <c r="T2603" i="1"/>
  <c r="T2171" i="1"/>
  <c r="T926" i="1"/>
  <c r="T17" i="1"/>
  <c r="T2137" i="1"/>
  <c r="T3842" i="1"/>
  <c r="T96" i="1"/>
  <c r="T2737" i="1"/>
  <c r="T884" i="1"/>
  <c r="T2629" i="1"/>
  <c r="T3822" i="1"/>
  <c r="T2232" i="1"/>
  <c r="T881" i="1"/>
  <c r="T1391" i="1"/>
  <c r="T2258" i="1"/>
  <c r="T1041" i="1"/>
  <c r="T2134" i="1"/>
  <c r="T1711" i="1"/>
  <c r="T1909" i="1"/>
  <c r="T2132" i="1"/>
  <c r="T2324" i="1"/>
  <c r="T2235" i="1"/>
  <c r="T1382" i="1"/>
  <c r="T70" i="1"/>
  <c r="T3565" i="1"/>
  <c r="T3072" i="1"/>
  <c r="T2918" i="1"/>
  <c r="T450" i="1"/>
  <c r="T2372" i="1"/>
  <c r="T1596" i="1"/>
  <c r="T555" i="1"/>
  <c r="T2077" i="1"/>
  <c r="T699" i="1"/>
  <c r="T458" i="1"/>
  <c r="T157" i="1"/>
  <c r="T3071" i="1"/>
  <c r="T2837" i="1"/>
  <c r="T3672" i="1"/>
  <c r="T619" i="1"/>
  <c r="T1573" i="1"/>
  <c r="T150" i="1"/>
  <c r="T1544" i="1"/>
  <c r="T941" i="1"/>
  <c r="T1795" i="1"/>
  <c r="T4007" i="1"/>
  <c r="T3866" i="1"/>
  <c r="T939" i="1"/>
  <c r="T571" i="1"/>
  <c r="T576" i="1"/>
  <c r="T1135" i="1"/>
  <c r="T1740" i="1"/>
  <c r="T215" i="1"/>
  <c r="T2865" i="1"/>
  <c r="T4094" i="1"/>
  <c r="T2911" i="1"/>
  <c r="T3477" i="1"/>
  <c r="T3578" i="1"/>
  <c r="T2842" i="1"/>
  <c r="T2131" i="1"/>
  <c r="T2153" i="1"/>
  <c r="T920" i="1"/>
  <c r="T3452" i="1"/>
  <c r="T76" i="1"/>
  <c r="T858" i="1"/>
  <c r="T721" i="1"/>
  <c r="T1235" i="1"/>
  <c r="T1194" i="1"/>
  <c r="T3294" i="1"/>
  <c r="T964" i="1"/>
  <c r="T1500" i="1"/>
  <c r="T1790" i="1"/>
  <c r="T2319" i="1"/>
  <c r="T2953" i="1"/>
  <c r="T2785" i="1"/>
  <c r="T2906" i="1"/>
  <c r="T3136" i="1"/>
  <c r="T850" i="1"/>
  <c r="T933" i="1"/>
  <c r="T1084" i="1"/>
  <c r="T3085" i="1"/>
  <c r="T1082" i="1"/>
  <c r="T4075" i="1"/>
  <c r="T2382" i="1"/>
  <c r="T3642" i="1"/>
  <c r="T3981" i="1"/>
  <c r="T2864" i="1"/>
  <c r="T3590" i="1"/>
  <c r="T2742" i="1"/>
  <c r="T890" i="1"/>
  <c r="T865" i="1"/>
  <c r="T2601" i="1"/>
  <c r="T1875" i="1"/>
  <c r="T1688" i="1"/>
  <c r="T3311" i="1"/>
  <c r="T2158" i="1"/>
  <c r="T1118" i="1"/>
  <c r="T3285" i="1"/>
  <c r="T735" i="1"/>
  <c r="T1104" i="1"/>
  <c r="T2650" i="1"/>
  <c r="T3461" i="1"/>
  <c r="T3889" i="1"/>
  <c r="T3997" i="1"/>
  <c r="T1483" i="1"/>
  <c r="T2702" i="1"/>
  <c r="T3794" i="1"/>
  <c r="T1164" i="1"/>
  <c r="T2693" i="1"/>
  <c r="T2757" i="1"/>
  <c r="T3619" i="1"/>
  <c r="T467" i="1"/>
  <c r="T1402" i="1"/>
  <c r="T2504" i="1"/>
  <c r="T1877" i="1"/>
  <c r="T1918" i="1"/>
  <c r="T2405" i="1"/>
  <c r="T460" i="1"/>
  <c r="T4105" i="1"/>
  <c r="T516" i="1"/>
  <c r="T3088" i="1"/>
  <c r="T428" i="1"/>
  <c r="T595" i="1"/>
  <c r="T456" i="1"/>
  <c r="T607" i="1"/>
  <c r="T1874" i="1"/>
  <c r="T3910" i="1"/>
  <c r="T2521" i="1"/>
  <c r="T3431" i="1"/>
  <c r="T1067" i="1"/>
  <c r="T1105" i="1"/>
  <c r="T775" i="1"/>
  <c r="T1488" i="1"/>
  <c r="T4051" i="1"/>
  <c r="T2854" i="1"/>
  <c r="T85" i="1"/>
  <c r="T2880" i="1"/>
  <c r="T2260" i="1"/>
  <c r="T234" i="1"/>
  <c r="T4113" i="1"/>
  <c r="T601" i="1"/>
  <c r="T2353" i="1"/>
  <c r="T151" i="1"/>
  <c r="T468" i="1"/>
  <c r="T3706" i="1"/>
  <c r="T3564" i="1"/>
  <c r="T2203" i="1"/>
  <c r="T2349" i="1"/>
  <c r="T1055" i="1"/>
  <c r="T1456" i="1"/>
  <c r="T154" i="1"/>
  <c r="T3649" i="1"/>
  <c r="T4010" i="1"/>
  <c r="T1077" i="1"/>
  <c r="T1430" i="1"/>
  <c r="T3964" i="1"/>
  <c r="T4095" i="1"/>
  <c r="T4065" i="1"/>
  <c r="T2643" i="1"/>
  <c r="T914" i="1"/>
  <c r="T1494" i="1"/>
  <c r="T2508" i="1"/>
  <c r="T1111" i="1"/>
  <c r="T3928" i="1"/>
  <c r="T2410" i="1"/>
  <c r="T1585" i="1"/>
  <c r="T3144" i="1"/>
  <c r="T4" i="1"/>
  <c r="T3013" i="1"/>
  <c r="T3190" i="1"/>
  <c r="T1552" i="1"/>
  <c r="T2274" i="1"/>
  <c r="T4112" i="1"/>
  <c r="T882" i="1"/>
  <c r="T1581" i="1"/>
  <c r="T588" i="1"/>
  <c r="T2822" i="1"/>
  <c r="T486" i="1"/>
  <c r="T2335" i="1"/>
  <c r="T3538" i="1"/>
  <c r="T156" i="1"/>
  <c r="T3873" i="1"/>
  <c r="T2866" i="1"/>
  <c r="T2695" i="1"/>
  <c r="T3055" i="1"/>
  <c r="T2750" i="1"/>
  <c r="T1117" i="1"/>
  <c r="T684" i="1"/>
  <c r="T3891" i="1"/>
  <c r="T2700" i="1"/>
  <c r="T2348" i="1"/>
  <c r="T1069" i="1"/>
  <c r="T702" i="1"/>
  <c r="T2593" i="1"/>
  <c r="T998" i="1"/>
  <c r="T4015" i="1"/>
  <c r="T2161" i="1"/>
  <c r="T2436" i="1"/>
  <c r="T596" i="1"/>
  <c r="T992" i="1"/>
  <c r="T1424" i="1"/>
  <c r="T3110" i="1"/>
  <c r="T455" i="1"/>
  <c r="T3855" i="1"/>
  <c r="T1876" i="1"/>
  <c r="T33" i="1"/>
  <c r="T3122" i="1"/>
  <c r="T1987" i="1"/>
  <c r="T3194" i="1"/>
  <c r="T1074" i="1"/>
  <c r="T505" i="1"/>
  <c r="T1661" i="1"/>
  <c r="T1093" i="1"/>
  <c r="T2951" i="1"/>
  <c r="T3203" i="1"/>
  <c r="T3929" i="1"/>
  <c r="T2895" i="1"/>
  <c r="T462" i="1"/>
  <c r="T2154" i="1"/>
  <c r="T1770" i="1"/>
  <c r="T872" i="1"/>
  <c r="T2599" i="1"/>
  <c r="T2649" i="1"/>
  <c r="T1410" i="1"/>
  <c r="T2685" i="1"/>
  <c r="T3510" i="1"/>
  <c r="T2138" i="1"/>
  <c r="T425" i="1"/>
  <c r="T2256" i="1"/>
  <c r="T127" i="1"/>
  <c r="T1560" i="1"/>
  <c r="T1721" i="1"/>
  <c r="T1160" i="1"/>
  <c r="T3399" i="1"/>
  <c r="T1801" i="1"/>
  <c r="T3989" i="1"/>
  <c r="T2327" i="1"/>
  <c r="T3662" i="1"/>
  <c r="T2769" i="1"/>
  <c r="T3962" i="1"/>
  <c r="T2766" i="1"/>
  <c r="T1070" i="1"/>
  <c r="T2140" i="1"/>
  <c r="T4092" i="1"/>
  <c r="T1095" i="1"/>
  <c r="T663" i="1"/>
  <c r="T2060" i="1"/>
  <c r="T1184" i="1"/>
  <c r="T2432" i="1"/>
  <c r="T902" i="1"/>
  <c r="T3963" i="1"/>
  <c r="T4043" i="1"/>
  <c r="T1907" i="1"/>
  <c r="T1131" i="1"/>
  <c r="T1119" i="1"/>
  <c r="T496" i="1"/>
  <c r="T3108" i="1"/>
  <c r="T4109" i="1"/>
  <c r="T3924" i="1"/>
  <c r="T2641" i="1"/>
  <c r="T1044" i="1"/>
  <c r="T3123" i="1"/>
  <c r="T144" i="1"/>
  <c r="T608" i="1"/>
  <c r="T2398" i="1"/>
  <c r="T3870" i="1"/>
  <c r="T1566" i="1"/>
  <c r="T632" i="1"/>
  <c r="T3880" i="1"/>
  <c r="T2376" i="1"/>
  <c r="T122" i="1"/>
  <c r="T161" i="1"/>
  <c r="T4018" i="1"/>
  <c r="T3737" i="1"/>
  <c r="T2125" i="1"/>
  <c r="T3747" i="1"/>
  <c r="T2888" i="1"/>
  <c r="T1102" i="1"/>
  <c r="T3860" i="1"/>
  <c r="T1075" i="1"/>
  <c r="T4026" i="1"/>
  <c r="T886" i="1"/>
  <c r="T2843" i="1"/>
  <c r="T499" i="1"/>
  <c r="T3738" i="1"/>
  <c r="T1791" i="1"/>
  <c r="T1545" i="1"/>
  <c r="T2779" i="1"/>
  <c r="T4086" i="1"/>
  <c r="T3919" i="1"/>
  <c r="T4087" i="1"/>
  <c r="T599" i="1"/>
  <c r="T217" i="1"/>
  <c r="T511" i="1"/>
  <c r="T579" i="1"/>
  <c r="T3854" i="1"/>
  <c r="T4002" i="1"/>
  <c r="T484" i="1"/>
  <c r="T1869" i="1"/>
  <c r="T3112" i="1"/>
  <c r="T773" i="1"/>
  <c r="T1913" i="1"/>
  <c r="T2687" i="1"/>
  <c r="T1178" i="1"/>
  <c r="T3131" i="1"/>
  <c r="T3134" i="1"/>
  <c r="T2215" i="1"/>
  <c r="T849" i="1"/>
  <c r="T2905" i="1"/>
  <c r="T3986" i="1"/>
  <c r="T3852" i="1"/>
  <c r="T4088" i="1"/>
  <c r="T1080" i="1"/>
  <c r="T451" i="1"/>
  <c r="T875" i="1"/>
  <c r="T2763" i="1"/>
  <c r="T550" i="1"/>
  <c r="T2825" i="1"/>
  <c r="T552" i="1"/>
  <c r="T1726" i="1"/>
  <c r="T2743" i="1"/>
  <c r="T2978" i="1"/>
  <c r="T2656" i="1"/>
  <c r="T2921" i="1"/>
  <c r="T551" i="1"/>
  <c r="T2155" i="1"/>
  <c r="T2133" i="1"/>
  <c r="T2415" i="1"/>
  <c r="T999" i="1"/>
  <c r="T3990" i="1"/>
  <c r="T2425" i="1"/>
  <c r="T1812" i="1"/>
  <c r="T3644" i="1"/>
  <c r="T1409" i="1"/>
  <c r="T1437" i="1"/>
  <c r="T1088" i="1"/>
  <c r="T676" i="1"/>
  <c r="T1757" i="1"/>
  <c r="T3076" i="1"/>
  <c r="T4021" i="1"/>
  <c r="T2538" i="1"/>
  <c r="T2726" i="1"/>
  <c r="T2892" i="1"/>
  <c r="T779" i="1"/>
  <c r="T4044" i="1"/>
  <c r="T3959" i="1"/>
  <c r="T1103" i="1"/>
  <c r="T4067" i="1"/>
  <c r="T1099" i="1"/>
  <c r="T3126" i="1"/>
  <c r="T694" i="1"/>
  <c r="T1821" i="1"/>
  <c r="T1407" i="1"/>
  <c r="T1420" i="1"/>
  <c r="T1123" i="1"/>
  <c r="T2897" i="1"/>
  <c r="T4004" i="1"/>
  <c r="T1171" i="1"/>
  <c r="T194" i="1"/>
  <c r="T3868" i="1"/>
  <c r="T3105" i="1"/>
  <c r="T1717" i="1"/>
  <c r="T3942" i="1"/>
  <c r="T514" i="1"/>
  <c r="T3972" i="1"/>
  <c r="T169" i="1"/>
  <c r="T2135" i="1"/>
  <c r="T2162" i="1"/>
  <c r="T2690" i="1"/>
  <c r="T611" i="1"/>
  <c r="T1244" i="1"/>
  <c r="T3927" i="1"/>
  <c r="T3797" i="1"/>
  <c r="T586" i="1"/>
  <c r="T2851" i="1"/>
  <c r="T2759" i="1"/>
  <c r="T1115" i="1"/>
  <c r="T1128" i="1"/>
  <c r="T1583" i="1"/>
  <c r="T1865" i="1"/>
  <c r="T3917" i="1"/>
  <c r="T1501" i="1"/>
  <c r="T3947" i="1"/>
  <c r="T3996" i="1"/>
  <c r="T4009" i="1"/>
  <c r="T1121" i="1"/>
  <c r="T2442" i="1"/>
  <c r="T1703" i="1"/>
  <c r="T2588" i="1"/>
  <c r="T2889" i="1"/>
  <c r="T4081" i="1"/>
  <c r="T1408" i="1"/>
  <c r="T765" i="1"/>
  <c r="T442" i="1"/>
  <c r="T445" i="1"/>
  <c r="T1484" i="1"/>
  <c r="T3941" i="1"/>
  <c r="T3808" i="1"/>
  <c r="T1141" i="1"/>
  <c r="T2128" i="1"/>
  <c r="T3121" i="1"/>
  <c r="T3067" i="1"/>
  <c r="T1092" i="1"/>
  <c r="T2418" i="1"/>
  <c r="T449" i="1"/>
  <c r="T163" i="1"/>
  <c r="T2591" i="1"/>
  <c r="T1180" i="1"/>
  <c r="T1696" i="1"/>
  <c r="T734" i="1"/>
  <c r="T422" i="1"/>
  <c r="T432" i="1"/>
  <c r="T4013" i="1"/>
  <c r="T2245" i="1"/>
  <c r="T159" i="1"/>
  <c r="T638" i="1"/>
  <c r="T1904" i="1"/>
  <c r="T562" i="1"/>
  <c r="T2662" i="1"/>
  <c r="T507" i="1"/>
  <c r="T1125" i="1"/>
  <c r="T1132" i="1"/>
  <c r="T1116" i="1"/>
  <c r="T3602" i="1"/>
  <c r="T1046" i="1"/>
  <c r="T640" i="1"/>
  <c r="T546" i="1"/>
  <c r="T1094" i="1"/>
  <c r="T2903" i="1"/>
  <c r="T1881" i="1"/>
  <c r="T1543" i="1"/>
  <c r="T598" i="1"/>
  <c r="T1083" i="1"/>
  <c r="T427" i="1"/>
  <c r="T3995" i="1"/>
  <c r="T983" i="1"/>
  <c r="T2950" i="1"/>
  <c r="T1413" i="1"/>
  <c r="T2877" i="1"/>
  <c r="T2362" i="1"/>
  <c r="T637" i="1"/>
  <c r="T1917" i="1"/>
  <c r="T780" i="1"/>
  <c r="T4074" i="1"/>
  <c r="T580" i="1"/>
  <c r="T4008" i="1"/>
  <c r="T668" i="1"/>
  <c r="T1867" i="1"/>
  <c r="T1813" i="1"/>
  <c r="T2396" i="1"/>
  <c r="T4084" i="1"/>
  <c r="T3906" i="1"/>
  <c r="T3807" i="1"/>
  <c r="T1183" i="1"/>
  <c r="T2386" i="1"/>
  <c r="T2346" i="1"/>
  <c r="T1049" i="1"/>
  <c r="T123" i="1"/>
  <c r="T636" i="1"/>
  <c r="T1453" i="1"/>
  <c r="T1318" i="1"/>
  <c r="T641" i="1"/>
  <c r="T621" i="1"/>
  <c r="T1422" i="1"/>
  <c r="T2150" i="1"/>
  <c r="T2156" i="1"/>
  <c r="T2585" i="1"/>
  <c r="T2771" i="1"/>
  <c r="T1416" i="1"/>
  <c r="T2424" i="1"/>
  <c r="T4006" i="1"/>
  <c r="T4115" i="1"/>
  <c r="T2775" i="1"/>
  <c r="T1994" i="1"/>
  <c r="T1600" i="1"/>
  <c r="T196" i="1"/>
  <c r="T1130" i="1"/>
  <c r="T1741" i="1"/>
  <c r="T2948" i="1"/>
  <c r="T3119" i="1"/>
  <c r="T3647" i="1"/>
  <c r="T466" i="1"/>
  <c r="T2909" i="1"/>
  <c r="T4052" i="1"/>
  <c r="T1988" i="1"/>
  <c r="T683" i="1"/>
  <c r="T1113" i="1"/>
  <c r="T3861" i="1"/>
  <c r="T4114" i="1"/>
  <c r="T1724" i="1"/>
  <c r="T582" i="1"/>
  <c r="T1547" i="1"/>
  <c r="T1729" i="1"/>
  <c r="T3632" i="1"/>
  <c r="T476" i="1"/>
  <c r="T2427" i="1"/>
  <c r="T1736" i="1"/>
  <c r="T568" i="1"/>
  <c r="T2148" i="1"/>
  <c r="T2420" i="1"/>
  <c r="T2915" i="1"/>
  <c r="T3858" i="1"/>
  <c r="T4047" i="1"/>
  <c r="T984" i="1"/>
  <c r="T1412" i="1"/>
  <c r="T2423" i="1"/>
  <c r="T3060" i="1"/>
  <c r="T3074" i="1"/>
  <c r="T214" i="1"/>
  <c r="T2434" i="1"/>
  <c r="T4017" i="1"/>
  <c r="T1595" i="1"/>
  <c r="T591" i="1"/>
  <c r="T1589" i="1"/>
  <c r="T3864" i="1"/>
  <c r="T585" i="1"/>
  <c r="T3934" i="1"/>
  <c r="T216" i="1"/>
  <c r="T1442" i="1"/>
  <c r="T542" i="1"/>
  <c r="T1499" i="1"/>
  <c r="T3914" i="1"/>
  <c r="T1704" i="1"/>
  <c r="T566" i="1"/>
  <c r="T3057" i="1"/>
  <c r="T3798" i="1"/>
  <c r="T1136" i="1"/>
  <c r="T2916" i="1"/>
  <c r="T2943" i="1"/>
  <c r="T3641" i="1"/>
  <c r="T447" i="1"/>
  <c r="T2696" i="1"/>
  <c r="T2912" i="1"/>
  <c r="T2430" i="1"/>
  <c r="T2691" i="1"/>
  <c r="T437" i="1"/>
  <c r="T173" i="1"/>
  <c r="T2429" i="1"/>
  <c r="T2433" i="1"/>
  <c r="T3202" i="1"/>
  <c r="T498" i="1"/>
  <c r="T578" i="1"/>
  <c r="T2596" i="1"/>
  <c r="T2584" i="1"/>
  <c r="T1452" i="1"/>
  <c r="T698" i="1"/>
  <c r="T3953" i="1"/>
  <c r="T544" i="1"/>
  <c r="T3631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229" i="1"/>
  <c r="T1232" i="1"/>
  <c r="T1233" i="1"/>
  <c r="T1236" i="1"/>
  <c r="T1238" i="1"/>
  <c r="T1239" i="1"/>
  <c r="T1241" i="1"/>
  <c r="T1334" i="1"/>
  <c r="T1335" i="1"/>
  <c r="T1342" i="1"/>
  <c r="T1454" i="1"/>
  <c r="T1455" i="1"/>
  <c r="T1459" i="1"/>
  <c r="T1460" i="1"/>
  <c r="T1461" i="1"/>
  <c r="T1462" i="1"/>
  <c r="T1564" i="1"/>
  <c r="T1571" i="1"/>
  <c r="T1582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563" i="1"/>
  <c r="T2565" i="1"/>
  <c r="T2566" i="1"/>
  <c r="T2568" i="1"/>
  <c r="T2574" i="1"/>
  <c r="T2575" i="1"/>
  <c r="T2576" i="1"/>
  <c r="T2577" i="1"/>
  <c r="T2578" i="1"/>
  <c r="T2579" i="1"/>
  <c r="T2580" i="1"/>
  <c r="T2956" i="1"/>
  <c r="T2960" i="1"/>
  <c r="T2961" i="1"/>
  <c r="T2962" i="1"/>
  <c r="T3127" i="1"/>
  <c r="T3129" i="1"/>
  <c r="T3874" i="1"/>
  <c r="T3875" i="1"/>
  <c r="T3876" i="1"/>
  <c r="T3877" i="1"/>
  <c r="T3881" i="1"/>
  <c r="T3884" i="1"/>
  <c r="T3885" i="1"/>
  <c r="T3886" i="1"/>
  <c r="T3887" i="1"/>
  <c r="T3888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86" i="1"/>
  <c r="T1588" i="1"/>
  <c r="T1590" i="1"/>
  <c r="T1591" i="1"/>
  <c r="T1594" i="1"/>
  <c r="T1599" i="1"/>
  <c r="T1601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3056" i="1"/>
  <c r="T3058" i="1"/>
  <c r="T3059" i="1"/>
  <c r="T3063" i="1"/>
  <c r="T3084" i="1"/>
  <c r="T3116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1684" i="1"/>
  <c r="T1698" i="1"/>
  <c r="T1700" i="1"/>
  <c r="T3140" i="1"/>
  <c r="T3145" i="1"/>
  <c r="T3147" i="1"/>
  <c r="T1002" i="1"/>
  <c r="S168" i="1"/>
  <c r="S1919" i="1"/>
  <c r="S3068" i="1"/>
  <c r="S1962" i="1"/>
  <c r="S650" i="1"/>
  <c r="S671" i="1"/>
  <c r="S1014" i="1"/>
  <c r="S1980" i="1"/>
  <c r="S1003" i="1"/>
  <c r="S971" i="1"/>
  <c r="S3092" i="1"/>
  <c r="S4042" i="1"/>
  <c r="S3840" i="1"/>
  <c r="S527" i="1"/>
  <c r="S1007" i="1"/>
  <c r="S2705" i="1"/>
  <c r="S3367" i="1"/>
  <c r="S1323" i="1"/>
  <c r="S1517" i="1"/>
  <c r="S2733" i="1"/>
  <c r="S1956" i="1"/>
  <c r="S1313" i="1"/>
  <c r="S4097" i="1"/>
  <c r="S980" i="1"/>
  <c r="S673" i="1"/>
  <c r="S3120" i="1"/>
  <c r="S1436" i="1"/>
  <c r="S517" i="1"/>
  <c r="S3470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3650" i="1"/>
  <c r="S2680" i="1"/>
  <c r="S2080" i="1"/>
  <c r="S700" i="1"/>
  <c r="S2118" i="1"/>
  <c r="S1713" i="1"/>
  <c r="S1947" i="1"/>
  <c r="S2727" i="1"/>
  <c r="S1592" i="1"/>
  <c r="S2431" i="1"/>
  <c r="S141" i="1"/>
  <c r="S2859" i="1"/>
  <c r="S3790" i="1"/>
  <c r="S1212" i="1"/>
  <c r="S2740" i="1"/>
  <c r="S755" i="1"/>
  <c r="S2902" i="1"/>
  <c r="S1958" i="1"/>
  <c r="S1755" i="1"/>
  <c r="S2025" i="1"/>
  <c r="S1986" i="1"/>
  <c r="S2735" i="1"/>
  <c r="S3141" i="1"/>
  <c r="S152" i="1"/>
  <c r="S2041" i="1"/>
  <c r="S1611" i="1"/>
  <c r="S3148" i="1"/>
  <c r="S2252" i="1"/>
  <c r="S996" i="1"/>
  <c r="S2013" i="1"/>
  <c r="S3378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4107" i="1"/>
  <c r="S1343" i="1"/>
  <c r="S2885" i="1"/>
  <c r="S1338" i="1"/>
  <c r="S88" i="1"/>
  <c r="S2665" i="1"/>
  <c r="S185" i="1"/>
  <c r="S2159" i="1"/>
  <c r="S2992" i="1"/>
  <c r="S1311" i="1"/>
  <c r="S2361" i="1"/>
  <c r="S963" i="1"/>
  <c r="S1750" i="1"/>
  <c r="S1168" i="1"/>
  <c r="S3458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536" i="1"/>
  <c r="S2054" i="1"/>
  <c r="S2075" i="1"/>
  <c r="S63" i="1"/>
  <c r="S34" i="1"/>
  <c r="S3892" i="1"/>
  <c r="S219" i="1"/>
  <c r="S130" i="1"/>
  <c r="S3719" i="1"/>
  <c r="S1337" i="1"/>
  <c r="S2653" i="1"/>
  <c r="S3519" i="1"/>
  <c r="S2079" i="1"/>
  <c r="S2437" i="1"/>
  <c r="S2598" i="1"/>
  <c r="S806" i="1"/>
  <c r="S3365" i="1"/>
  <c r="S981" i="1"/>
  <c r="S2345" i="1"/>
  <c r="S622" i="1"/>
  <c r="S3117" i="1"/>
  <c r="S3198" i="1"/>
  <c r="S1201" i="1"/>
  <c r="S3427" i="1"/>
  <c r="S3330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2832" i="1"/>
  <c r="S3109" i="1"/>
  <c r="S1973" i="1"/>
  <c r="S2456" i="1"/>
  <c r="S2615" i="1"/>
  <c r="S1097" i="1"/>
  <c r="S3758" i="1"/>
  <c r="S2664" i="1"/>
  <c r="S2537" i="1"/>
  <c r="S2975" i="1"/>
  <c r="S1693" i="1"/>
  <c r="S2037" i="1"/>
  <c r="S3217" i="1"/>
  <c r="S2728" i="1"/>
  <c r="S3048" i="1"/>
  <c r="S2072" i="1"/>
  <c r="S3222" i="1"/>
  <c r="S2931" i="1"/>
  <c r="S284" i="1"/>
  <c r="S1139" i="1"/>
  <c r="S1690" i="1"/>
  <c r="S540" i="1"/>
  <c r="S3261" i="1"/>
  <c r="S3146" i="1"/>
  <c r="S1042" i="1"/>
  <c r="S1010" i="1"/>
  <c r="S594" i="1"/>
  <c r="S508" i="1"/>
  <c r="S2482" i="1"/>
  <c r="S3939" i="1"/>
  <c r="S1975" i="1"/>
  <c r="S357" i="1"/>
  <c r="S1273" i="1"/>
  <c r="S1979" i="1"/>
  <c r="S3125" i="1"/>
  <c r="S2071" i="1"/>
  <c r="S3018" i="1"/>
  <c r="S367" i="1"/>
  <c r="S653" i="1"/>
  <c r="S3106" i="1"/>
  <c r="S3661" i="1"/>
  <c r="S737" i="1"/>
  <c r="S1206" i="1"/>
  <c r="S3022" i="1"/>
  <c r="S3011" i="1"/>
  <c r="S923" i="1"/>
  <c r="S2927" i="1"/>
  <c r="S1955" i="1"/>
  <c r="S1350" i="1"/>
  <c r="S298" i="1"/>
  <c r="S2049" i="1"/>
  <c r="S3518" i="1"/>
  <c r="S2074" i="1"/>
  <c r="S1457" i="1"/>
  <c r="S401" i="1"/>
  <c r="S2383" i="1"/>
  <c r="S823" i="1"/>
  <c r="S2645" i="1"/>
  <c r="S54" i="1"/>
  <c r="S2029" i="1"/>
  <c r="S2026" i="1"/>
  <c r="S4079" i="1"/>
  <c r="S1526" i="1"/>
  <c r="S59" i="1"/>
  <c r="S2027" i="1"/>
  <c r="S187" i="1"/>
  <c r="S2332" i="1"/>
  <c r="S2000" i="1"/>
  <c r="S3979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312" i="1"/>
  <c r="S1748" i="1"/>
  <c r="S1210" i="1"/>
  <c r="S2225" i="1"/>
  <c r="S2620" i="1"/>
  <c r="S3800" i="1"/>
  <c r="S2076" i="1"/>
  <c r="S3275" i="1"/>
  <c r="S3307" i="1"/>
  <c r="S2917" i="1"/>
  <c r="S334" i="1"/>
  <c r="S3406" i="1"/>
  <c r="S3286" i="1"/>
  <c r="S3664" i="1"/>
  <c r="S2589" i="1"/>
  <c r="S419" i="1"/>
  <c r="S2944" i="1"/>
  <c r="S3748" i="1"/>
  <c r="S2073" i="1"/>
  <c r="S1375" i="1"/>
  <c r="S2955" i="1"/>
  <c r="S1308" i="1"/>
  <c r="S295" i="1"/>
  <c r="S317" i="1"/>
  <c r="S3165" i="1"/>
  <c r="S2954" i="1"/>
  <c r="S3689" i="1"/>
  <c r="S558" i="1"/>
  <c r="S3069" i="1"/>
  <c r="S2686" i="1"/>
  <c r="S23" i="1"/>
  <c r="S3814" i="1"/>
  <c r="S3413" i="1"/>
  <c r="S715" i="1"/>
  <c r="S1395" i="1"/>
  <c r="S1897" i="1"/>
  <c r="S707" i="1"/>
  <c r="S48" i="1"/>
  <c r="S2007" i="1"/>
  <c r="S56" i="1"/>
  <c r="S38" i="1"/>
  <c r="S3230" i="1"/>
  <c r="S360" i="1"/>
  <c r="S2018" i="1"/>
  <c r="S102" i="1"/>
  <c r="S1016" i="1"/>
  <c r="S3035" i="1"/>
  <c r="S1268" i="1"/>
  <c r="S6" i="1"/>
  <c r="S659" i="1"/>
  <c r="S2459" i="1"/>
  <c r="S924" i="1"/>
  <c r="S1274" i="1"/>
  <c r="S3849" i="1"/>
  <c r="S1950" i="1"/>
  <c r="S2269" i="1"/>
  <c r="S335" i="1"/>
  <c r="S2100" i="1"/>
  <c r="S736" i="1"/>
  <c r="S1976" i="1"/>
  <c r="S3693" i="1"/>
  <c r="S108" i="1"/>
  <c r="S3440" i="1"/>
  <c r="S213" i="1"/>
  <c r="S3" i="1"/>
  <c r="S2524" i="1"/>
  <c r="S3361" i="1"/>
  <c r="S3391" i="1"/>
  <c r="S1316" i="1"/>
  <c r="S1204" i="1"/>
  <c r="S2899" i="1"/>
  <c r="S412" i="1"/>
  <c r="S3238" i="1"/>
  <c r="S1969" i="1"/>
  <c r="S957" i="1"/>
  <c r="S1838" i="1"/>
  <c r="S402" i="1"/>
  <c r="S1966" i="1"/>
  <c r="S183" i="1"/>
  <c r="S1542" i="1"/>
  <c r="S3559" i="1"/>
  <c r="S4069" i="1"/>
  <c r="S669" i="1"/>
  <c r="S801" i="1"/>
  <c r="S3830" i="1"/>
  <c r="S3005" i="1"/>
  <c r="S3341" i="1"/>
  <c r="S2554" i="1"/>
  <c r="S686" i="1"/>
  <c r="S2526" i="1"/>
  <c r="S3255" i="1"/>
  <c r="S3050" i="1"/>
  <c r="S3636" i="1"/>
  <c r="S3377" i="1"/>
  <c r="S1339" i="1"/>
  <c r="S1946" i="1"/>
  <c r="S3587" i="1"/>
  <c r="S2926" i="1"/>
  <c r="S3983" i="1"/>
  <c r="S833" i="1"/>
  <c r="S1009" i="1"/>
  <c r="S1220" i="1"/>
  <c r="S2666" i="1"/>
  <c r="S645" i="1"/>
  <c r="S3795" i="1"/>
  <c r="S3304" i="1"/>
  <c r="S2015" i="1"/>
  <c r="S1635" i="1"/>
  <c r="S3755" i="1"/>
  <c r="S18" i="1"/>
  <c r="S985" i="1"/>
  <c r="S1691" i="1"/>
  <c r="S3557" i="1"/>
  <c r="S2722" i="1"/>
  <c r="S1777" i="1"/>
  <c r="S440" i="1"/>
  <c r="S1523" i="1"/>
  <c r="S2541" i="1"/>
  <c r="S344" i="1"/>
  <c r="S30" i="1"/>
  <c r="S742" i="1"/>
  <c r="S2738" i="1"/>
  <c r="S1353" i="1"/>
  <c r="S1302" i="1"/>
  <c r="S1753" i="1"/>
  <c r="S1645" i="1"/>
  <c r="S1213" i="1"/>
  <c r="S2409" i="1"/>
  <c r="S3221" i="1"/>
  <c r="S1322" i="1"/>
  <c r="S119" i="1"/>
  <c r="S2675" i="1"/>
  <c r="S3774" i="1"/>
  <c r="S3763" i="1"/>
  <c r="S4038" i="1"/>
  <c r="S1205" i="1"/>
  <c r="S2550" i="1"/>
  <c r="S2711" i="1"/>
  <c r="S2040" i="1"/>
  <c r="S2227" i="1"/>
  <c r="S3482" i="1"/>
  <c r="S3550" i="1"/>
  <c r="S3029" i="1"/>
  <c r="S972" i="1"/>
  <c r="S209" i="1"/>
  <c r="S1623" i="1"/>
  <c r="S2706" i="1"/>
  <c r="S4064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418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3704" i="1"/>
  <c r="S667" i="1"/>
  <c r="S947" i="1"/>
  <c r="S2985" i="1"/>
  <c r="S1570" i="1"/>
  <c r="S294" i="1"/>
  <c r="S2063" i="1"/>
  <c r="S974" i="1"/>
  <c r="S2998" i="1"/>
  <c r="S1000" i="1"/>
  <c r="S2047" i="1"/>
  <c r="S1940" i="1"/>
  <c r="S3326" i="1"/>
  <c r="S1306" i="1"/>
  <c r="S3588" i="1"/>
  <c r="S2795" i="1"/>
  <c r="S643" i="1"/>
  <c r="S1516" i="1"/>
  <c r="S41" i="1"/>
  <c r="S682" i="1"/>
  <c r="S1772" i="1"/>
  <c r="S590" i="1"/>
  <c r="S3277" i="1"/>
  <c r="S522" i="1"/>
  <c r="S3872" i="1"/>
  <c r="S2536" i="1"/>
  <c r="S1471" i="1"/>
  <c r="S2708" i="1"/>
  <c r="S2452" i="1"/>
  <c r="S2187" i="1"/>
  <c r="S29" i="1"/>
  <c r="S835" i="1"/>
  <c r="S1219" i="1"/>
  <c r="S3475" i="1"/>
  <c r="S2270" i="1"/>
  <c r="S2023" i="1"/>
  <c r="S3633" i="1"/>
  <c r="S896" i="1"/>
  <c r="S16" i="1"/>
  <c r="S2020" i="1"/>
  <c r="S4037" i="1"/>
  <c r="S3357" i="1"/>
  <c r="S328" i="1"/>
  <c r="S8" i="1"/>
  <c r="S3015" i="1"/>
  <c r="S336" i="1"/>
  <c r="S3019" i="1"/>
  <c r="S342" i="1"/>
  <c r="S3457" i="1"/>
  <c r="S3324" i="1"/>
  <c r="S3799" i="1"/>
  <c r="S3676" i="1"/>
  <c r="S324" i="1"/>
  <c r="S2385" i="1"/>
  <c r="S3509" i="1"/>
  <c r="S120" i="1"/>
  <c r="S389" i="1"/>
  <c r="S2265" i="1"/>
  <c r="S2043" i="1"/>
  <c r="S894" i="1"/>
  <c r="S661" i="1"/>
  <c r="S727" i="1"/>
  <c r="S2034" i="1"/>
  <c r="S3777" i="1"/>
  <c r="S3438" i="1"/>
  <c r="S3611" i="1"/>
  <c r="S2562" i="1"/>
  <c r="S3915" i="1"/>
  <c r="S3328" i="1"/>
  <c r="S572" i="1"/>
  <c r="S299" i="1"/>
  <c r="S3226" i="1"/>
  <c r="S1247" i="1"/>
  <c r="S743" i="1"/>
  <c r="S3300" i="1"/>
  <c r="S2242" i="1"/>
  <c r="S1269" i="1"/>
  <c r="S3102" i="1"/>
  <c r="S400" i="1"/>
  <c r="S3708" i="1"/>
  <c r="S362" i="1"/>
  <c r="S3834" i="1"/>
  <c r="S364" i="1"/>
  <c r="S3130" i="1"/>
  <c r="S3175" i="1"/>
  <c r="S313" i="1"/>
  <c r="S2736" i="1"/>
  <c r="S2058" i="1"/>
  <c r="S1211" i="1"/>
  <c r="S51" i="1"/>
  <c r="S1607" i="1"/>
  <c r="S1728" i="1"/>
  <c r="S3526" i="1"/>
  <c r="S60" i="1"/>
  <c r="S3945" i="1"/>
  <c r="S2528" i="1"/>
  <c r="S2637" i="1"/>
  <c r="S3340" i="1"/>
  <c r="S3576" i="1"/>
  <c r="S1968" i="1"/>
  <c r="S962" i="1"/>
  <c r="S2982" i="1"/>
  <c r="S1859" i="1"/>
  <c r="S500" i="1"/>
  <c r="S3504" i="1"/>
  <c r="S1531" i="1"/>
  <c r="S3781" i="1"/>
  <c r="S1301" i="1"/>
  <c r="S3585" i="1"/>
  <c r="S2237" i="1"/>
  <c r="S2532" i="1"/>
  <c r="S553" i="1"/>
  <c r="S322" i="1"/>
  <c r="S1004" i="1"/>
  <c r="S644" i="1"/>
  <c r="S3284" i="1"/>
  <c r="S760" i="1"/>
  <c r="S1850" i="1"/>
  <c r="S3435" i="1"/>
  <c r="S1854" i="1"/>
  <c r="S1797" i="1"/>
  <c r="S1524" i="1"/>
  <c r="S510" i="1"/>
  <c r="S46" i="1"/>
  <c r="S3387" i="1"/>
  <c r="S2661" i="1"/>
  <c r="S679" i="1"/>
  <c r="S406" i="1"/>
  <c r="S3717" i="1"/>
  <c r="S791" i="1"/>
  <c r="S1664" i="1"/>
  <c r="S2704" i="1"/>
  <c r="S1554" i="1"/>
  <c r="S67" i="1"/>
  <c r="S1977" i="1"/>
  <c r="S3176" i="1"/>
  <c r="S1587" i="1"/>
  <c r="S2476" i="1"/>
  <c r="S3003" i="1"/>
  <c r="S1836" i="1"/>
  <c r="S3239" i="1"/>
  <c r="S1520" i="1"/>
  <c r="S2445" i="1"/>
  <c r="S1189" i="1"/>
  <c r="S3091" i="1"/>
  <c r="S1911" i="1"/>
  <c r="S352" i="1"/>
  <c r="S3283" i="1"/>
  <c r="S1312" i="1"/>
  <c r="S4059" i="1"/>
  <c r="S2480" i="1"/>
  <c r="S533" i="1"/>
  <c r="S57" i="1"/>
  <c r="S3045" i="1"/>
  <c r="S2676" i="1"/>
  <c r="S2003" i="1"/>
  <c r="S3895" i="1"/>
  <c r="S1282" i="1"/>
  <c r="S1309" i="1"/>
  <c r="S3215" i="1"/>
  <c r="S1295" i="1"/>
  <c r="S3637" i="1"/>
  <c r="S1953" i="1"/>
  <c r="S749" i="1"/>
  <c r="S1967" i="1"/>
  <c r="S827" i="1"/>
  <c r="S3362" i="1"/>
  <c r="S2940" i="1"/>
  <c r="S42" i="1"/>
  <c r="S3614" i="1"/>
  <c r="S532" i="1"/>
  <c r="S4085" i="1"/>
  <c r="S2679" i="1"/>
  <c r="S2791" i="1"/>
  <c r="S2462" i="1"/>
  <c r="S2720" i="1"/>
  <c r="S649" i="1"/>
  <c r="S2841" i="1"/>
  <c r="S413" i="1"/>
  <c r="S356" i="1"/>
  <c r="S3490" i="1"/>
  <c r="S3115" i="1"/>
  <c r="S3288" i="1"/>
  <c r="S3299" i="1"/>
  <c r="S3483" i="1"/>
  <c r="S228" i="1"/>
  <c r="S3506" i="1"/>
  <c r="S3532" i="1"/>
  <c r="S704" i="1"/>
  <c r="S2974" i="1"/>
  <c r="S1209" i="1"/>
  <c r="S2340" i="1"/>
  <c r="S91" i="1"/>
  <c r="S658" i="1"/>
  <c r="S3571" i="1"/>
  <c r="S94" i="1"/>
  <c r="S1730" i="1"/>
  <c r="S1096" i="1"/>
  <c r="S2811" i="1"/>
  <c r="S600" i="1"/>
  <c r="S3697" i="1"/>
  <c r="S288" i="1"/>
  <c r="S1199" i="1"/>
  <c r="S262" i="1"/>
  <c r="S2065" i="1"/>
  <c r="S1810" i="1"/>
  <c r="S3753" i="1"/>
  <c r="S701" i="1"/>
  <c r="S2618" i="1"/>
  <c r="S706" i="1"/>
  <c r="S3025" i="1"/>
  <c r="S3839" i="1"/>
  <c r="S222" i="1"/>
  <c r="S346" i="1"/>
  <c r="S3343" i="1"/>
  <c r="S705" i="1"/>
  <c r="S695" i="1"/>
  <c r="S1844" i="1"/>
  <c r="S3252" i="1"/>
  <c r="S3549" i="1"/>
  <c r="S2875" i="1"/>
  <c r="S158" i="1"/>
  <c r="S3000" i="1"/>
  <c r="S1187" i="1"/>
  <c r="S1659" i="1"/>
  <c r="S2032" i="1"/>
  <c r="S2033" i="1"/>
  <c r="S1706" i="1"/>
  <c r="S53" i="1"/>
  <c r="S1252" i="1"/>
  <c r="S3402" i="1"/>
  <c r="S104" i="1"/>
  <c r="S535" i="1"/>
  <c r="S242" i="1"/>
  <c r="S349" i="1"/>
  <c r="S709" i="1"/>
  <c r="S206" i="1"/>
  <c r="S808" i="1"/>
  <c r="S3066" i="1"/>
  <c r="S3405" i="1"/>
  <c r="S1965" i="1"/>
  <c r="S2678" i="1"/>
  <c r="S44" i="1"/>
  <c r="S1912" i="1"/>
  <c r="S45" i="1"/>
  <c r="S1633" i="1"/>
  <c r="S2122" i="1"/>
  <c r="S381" i="1"/>
  <c r="S994" i="1"/>
  <c r="S3010" i="1"/>
  <c r="S631" i="1"/>
  <c r="S3336" i="1"/>
  <c r="S2699" i="1"/>
  <c r="S1330" i="1"/>
  <c r="S2078" i="1"/>
  <c r="S69" i="1"/>
  <c r="S1225" i="1"/>
  <c r="S3271" i="1"/>
  <c r="S221" i="1"/>
  <c r="S3245" i="1"/>
  <c r="S2284" i="1"/>
  <c r="S717" i="1"/>
  <c r="S2302" i="1"/>
  <c r="S1716" i="1"/>
  <c r="S2337" i="1"/>
  <c r="S1433" i="1"/>
  <c r="S2602" i="1"/>
  <c r="S382" i="1"/>
  <c r="S290" i="1"/>
  <c r="S3414" i="1"/>
  <c r="S1941" i="1"/>
  <c r="S2088" i="1"/>
  <c r="S2986" i="1"/>
  <c r="S3658" i="1"/>
  <c r="S3786" i="1"/>
  <c r="S1699" i="1"/>
  <c r="S2061" i="1"/>
  <c r="S325" i="1"/>
  <c r="S3723" i="1"/>
  <c r="S3494" i="1"/>
  <c r="S3346" i="1"/>
  <c r="S1087" i="1"/>
  <c r="S828" i="1"/>
  <c r="S1649" i="1"/>
  <c r="S465" i="1"/>
  <c r="S2097" i="1"/>
  <c r="S961" i="1"/>
  <c r="S1076" i="1"/>
  <c r="S2979" i="1"/>
  <c r="S2828" i="1"/>
  <c r="S2658" i="1"/>
  <c r="S1191" i="1"/>
  <c r="S798" i="1"/>
  <c r="S2387" i="1"/>
  <c r="S2929" i="1"/>
  <c r="S1627" i="1"/>
  <c r="S3382" i="1"/>
  <c r="S387" i="1"/>
  <c r="S1522" i="1"/>
  <c r="S628" i="1"/>
  <c r="S109" i="1"/>
  <c r="S1222" i="1"/>
  <c r="S3756" i="1"/>
  <c r="S524" i="1"/>
  <c r="S988" i="1"/>
  <c r="S3714" i="1"/>
  <c r="S3659" i="1"/>
  <c r="S469" i="1"/>
  <c r="S1134" i="1"/>
  <c r="S3558" i="1"/>
  <c r="S2094" i="1"/>
  <c r="S321" i="1"/>
  <c r="S1511" i="1"/>
  <c r="S3149" i="1"/>
  <c r="S942" i="1"/>
  <c r="S3408" i="1"/>
  <c r="S2981" i="1"/>
  <c r="S421" i="1"/>
  <c r="S2540" i="1"/>
  <c r="S1794" i="1"/>
  <c r="S363" i="1"/>
  <c r="S15" i="1"/>
  <c r="S838" i="1"/>
  <c r="S2987" i="1"/>
  <c r="S3351" i="1"/>
  <c r="S2300" i="1"/>
  <c r="S273" i="1"/>
  <c r="S660" i="1"/>
  <c r="S337" i="1"/>
  <c r="S869" i="1"/>
  <c r="S2307" i="1"/>
  <c r="S3342" i="1"/>
  <c r="S1426" i="1"/>
  <c r="S1792" i="1"/>
  <c r="S243" i="1"/>
  <c r="S3204" i="1"/>
  <c r="S2965" i="1"/>
  <c r="S2021" i="1"/>
  <c r="S2461" i="1"/>
  <c r="S1761" i="1"/>
  <c r="S977" i="1"/>
  <c r="S3349" i="1"/>
  <c r="S1033" i="1"/>
  <c r="S2879" i="1"/>
  <c r="S1156" i="1"/>
  <c r="S170" i="1"/>
  <c r="S1910" i="1"/>
  <c r="S3007" i="1"/>
  <c r="S249" i="1"/>
  <c r="S1568" i="1"/>
  <c r="S2286" i="1"/>
  <c r="S318" i="1"/>
  <c r="S2715" i="1"/>
  <c r="S3640" i="1"/>
  <c r="S2328" i="1"/>
  <c r="S1624" i="1"/>
  <c r="S2272" i="1"/>
  <c r="S654" i="1"/>
  <c r="S3827" i="1"/>
  <c r="S2255" i="1"/>
  <c r="S3819" i="1"/>
  <c r="S2288" i="1"/>
  <c r="S2616" i="1"/>
  <c r="S1373" i="1"/>
  <c r="S2186" i="1"/>
  <c r="S3556" i="1"/>
  <c r="S4108" i="1"/>
  <c r="S3768" i="1"/>
  <c r="S3715" i="1"/>
  <c r="S1903" i="1"/>
  <c r="S3231" i="1"/>
  <c r="S128" i="1"/>
  <c r="S323" i="1"/>
  <c r="S3216" i="1"/>
  <c r="S2111" i="1"/>
  <c r="S3274" i="1"/>
  <c r="S306" i="1"/>
  <c r="S1022" i="1"/>
  <c r="S615" i="1"/>
  <c r="S3975" i="1"/>
  <c r="S3716" i="1"/>
  <c r="S1216" i="1"/>
  <c r="S326" i="1"/>
  <c r="S43" i="1"/>
  <c r="S3281" i="1"/>
  <c r="S396" i="1"/>
  <c r="S738" i="1"/>
  <c r="S261" i="1"/>
  <c r="S2870" i="1"/>
  <c r="S3721" i="1"/>
  <c r="S3508" i="1"/>
  <c r="S2342" i="1"/>
  <c r="S3379" i="1"/>
  <c r="S1781" i="1"/>
  <c r="S1806" i="1"/>
  <c r="S332" i="1"/>
  <c r="S1429" i="1"/>
  <c r="S1283" i="1"/>
  <c r="S810" i="1"/>
  <c r="S89" i="1"/>
  <c r="S2829" i="1"/>
  <c r="S1756" i="1"/>
  <c r="S383" i="1"/>
  <c r="S393" i="1"/>
  <c r="S3546" i="1"/>
  <c r="S2989" i="1"/>
  <c r="S1293" i="1"/>
  <c r="S1926" i="1"/>
  <c r="S2820" i="1"/>
  <c r="S2523" i="1"/>
  <c r="S1765" i="1"/>
  <c r="S355" i="1"/>
  <c r="S3153" i="1"/>
  <c r="S2124" i="1"/>
  <c r="S379" i="1"/>
  <c r="S3423" i="1"/>
  <c r="S1474" i="1"/>
  <c r="S3020" i="1"/>
  <c r="S25" i="1"/>
  <c r="S1221" i="1"/>
  <c r="S1328" i="1"/>
  <c r="S786" i="1"/>
  <c r="S2790" i="1"/>
  <c r="S515" i="1"/>
  <c r="S28" i="1"/>
  <c r="S113" i="1"/>
  <c r="S1315" i="1"/>
  <c r="S1954" i="1"/>
  <c r="S285" i="1"/>
  <c r="S1992" i="1"/>
  <c r="S2082" i="1"/>
  <c r="S2152" i="1"/>
  <c r="S1653" i="1"/>
  <c r="S3741" i="1"/>
  <c r="S1333" i="1"/>
  <c r="S4005" i="1"/>
  <c r="S3801" i="1"/>
  <c r="S3787" i="1"/>
  <c r="S3171" i="1"/>
  <c r="S2293" i="1"/>
  <c r="S2527" i="1"/>
  <c r="S1114" i="1"/>
  <c r="S3186" i="1"/>
  <c r="S3389" i="1"/>
  <c r="S297" i="1"/>
  <c r="S538" i="1"/>
  <c r="S1567" i="1"/>
  <c r="S602" i="1"/>
  <c r="S2567" i="1"/>
  <c r="S1344" i="1"/>
  <c r="S181" i="1"/>
  <c r="S3634" i="1"/>
  <c r="S3993" i="1"/>
  <c r="S3732" i="1"/>
  <c r="S1493" i="1"/>
  <c r="S1415" i="1"/>
  <c r="S3863" i="1"/>
  <c r="S1559" i="1"/>
  <c r="S220" i="1"/>
  <c r="S4036" i="1"/>
  <c r="S2946" i="1"/>
  <c r="S921" i="1"/>
  <c r="S665" i="1"/>
  <c r="S1425" i="1"/>
  <c r="S1147" i="1"/>
  <c r="S1423" i="1"/>
  <c r="S3782" i="1"/>
  <c r="S2539" i="1"/>
  <c r="S103" i="1"/>
  <c r="S296" i="1"/>
  <c r="S3772" i="1"/>
  <c r="S3776" i="1"/>
  <c r="S713" i="1"/>
  <c r="S347" i="1"/>
  <c r="S954" i="1"/>
  <c r="S3404" i="1"/>
  <c r="S732" i="1"/>
  <c r="S3064" i="1"/>
  <c r="S3750" i="1"/>
  <c r="S817" i="1"/>
  <c r="S3682" i="1"/>
  <c r="S2057" i="1"/>
  <c r="S2495" i="1"/>
  <c r="S3577" i="1"/>
  <c r="S685" i="1"/>
  <c r="S1271" i="1"/>
  <c r="S3528" i="1"/>
  <c r="S1848" i="1"/>
  <c r="S1528" i="1"/>
  <c r="S2105" i="1"/>
  <c r="S1775" i="1"/>
  <c r="S3159" i="1"/>
  <c r="S2254" i="1"/>
  <c r="S47" i="1"/>
  <c r="S2830" i="1"/>
  <c r="S3260" i="1"/>
  <c r="S1258" i="1"/>
  <c r="S834" i="1"/>
  <c r="S3567" i="1"/>
  <c r="S339" i="1"/>
  <c r="S2474" i="1"/>
  <c r="S280" i="1"/>
  <c r="S1503" i="1"/>
  <c r="S263" i="1"/>
  <c r="S3651" i="1"/>
  <c r="S1643" i="1"/>
  <c r="S2368" i="1"/>
  <c r="S3235" i="1"/>
  <c r="S333" i="1"/>
  <c r="S1321" i="1"/>
  <c r="S2262" i="1"/>
  <c r="S2734" i="1"/>
  <c r="S1510" i="1"/>
  <c r="S2991" i="1"/>
  <c r="S1473" i="1"/>
  <c r="S64" i="1"/>
  <c r="S3511" i="1"/>
  <c r="S2882" i="1"/>
  <c r="S3043" i="1"/>
  <c r="S1539" i="1"/>
  <c r="S3038" i="1"/>
  <c r="S3371" i="1"/>
  <c r="S3359" i="1"/>
  <c r="S836" i="1"/>
  <c r="S2031" i="1"/>
  <c r="S2597" i="1"/>
  <c r="S751" i="1"/>
  <c r="S3522" i="1"/>
  <c r="S1285" i="1"/>
  <c r="S1015" i="1"/>
  <c r="S1525" i="1"/>
  <c r="S655" i="1"/>
  <c r="S267" i="1"/>
  <c r="S1541" i="1"/>
  <c r="S2542" i="1"/>
  <c r="S319" i="1"/>
  <c r="S2971" i="1"/>
  <c r="S2725" i="1"/>
  <c r="S2716" i="1"/>
  <c r="S2659" i="1"/>
  <c r="S3433" i="1"/>
  <c r="S278" i="1"/>
  <c r="S3775" i="1"/>
  <c r="S3783" i="1"/>
  <c r="S1641" i="1"/>
  <c r="S1751" i="1"/>
  <c r="S2721" i="1"/>
  <c r="S3031" i="1"/>
  <c r="S134" i="1"/>
  <c r="S1256" i="1"/>
  <c r="S2993" i="1"/>
  <c r="S1804" i="1"/>
  <c r="S1819" i="1"/>
  <c r="S2259" i="1"/>
  <c r="S1935" i="1"/>
  <c r="S2117" i="1"/>
  <c r="S3318" i="1"/>
  <c r="S681" i="1"/>
  <c r="S3264" i="1"/>
  <c r="S3788" i="1"/>
  <c r="S3386" i="1"/>
  <c r="S3132" i="1"/>
  <c r="S2667" i="1"/>
  <c r="S2780" i="1"/>
  <c r="S3353" i="1"/>
  <c r="S523" i="1"/>
  <c r="S7" i="1"/>
  <c r="S2959" i="1"/>
  <c r="S976" i="1"/>
  <c r="S20" i="1"/>
  <c r="S205" i="1"/>
  <c r="S1746" i="1"/>
  <c r="S304" i="1"/>
  <c r="S3930" i="1"/>
  <c r="S2813" i="1"/>
  <c r="S792" i="1"/>
  <c r="S1845" i="1"/>
  <c r="S3663" i="1"/>
  <c r="S2719" i="1"/>
  <c r="S409" i="1"/>
  <c r="S271" i="1"/>
  <c r="S2669" i="1"/>
  <c r="S1482" i="1"/>
  <c r="S3075" i="1"/>
  <c r="S3041" i="1"/>
  <c r="S1259" i="1"/>
  <c r="S1299" i="1"/>
  <c r="S1218" i="1"/>
  <c r="S121" i="1"/>
  <c r="S3935" i="1"/>
  <c r="S2050" i="1"/>
  <c r="S212" i="1"/>
  <c r="S2005" i="1"/>
  <c r="S3348" i="1"/>
  <c r="S2168" i="1"/>
  <c r="S2121" i="1"/>
  <c r="S416" i="1"/>
  <c r="S166" i="1"/>
  <c r="S2647" i="1"/>
  <c r="S3177" i="1"/>
  <c r="S4096" i="1"/>
  <c r="S68" i="1"/>
  <c r="S1982" i="1"/>
  <c r="S289" i="1"/>
  <c r="S2671" i="1"/>
  <c r="S1864" i="1"/>
  <c r="S697" i="1"/>
  <c r="S3778" i="1"/>
  <c r="S2805" i="1"/>
  <c r="S3465" i="1"/>
  <c r="S2261" i="1"/>
  <c r="S394" i="1"/>
  <c r="S1307" i="1"/>
  <c r="S348" i="1"/>
  <c r="S2937" i="1"/>
  <c r="S2463" i="1"/>
  <c r="S1479" i="1"/>
  <c r="S115" i="1"/>
  <c r="S2876" i="1"/>
  <c r="S2173" i="1"/>
  <c r="S2999" i="1"/>
  <c r="S2046" i="1"/>
  <c r="S2313" i="1"/>
  <c r="S629" i="1"/>
  <c r="S2451" i="1"/>
  <c r="S311" i="1"/>
  <c r="S1745" i="1"/>
  <c r="S2110" i="1"/>
  <c r="S375" i="1"/>
  <c r="S3441" i="1"/>
  <c r="S1747" i="1"/>
  <c r="S2794" i="1"/>
  <c r="S1341" i="1"/>
  <c r="S995" i="1"/>
  <c r="S3306" i="1"/>
  <c r="S819" i="1"/>
  <c r="S3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2968" i="1"/>
  <c r="S2178" i="1"/>
  <c r="S3474" i="1"/>
  <c r="S3242" i="1"/>
  <c r="S733" i="1"/>
  <c r="S1020" i="1"/>
  <c r="S1985" i="1"/>
  <c r="S3879" i="1"/>
  <c r="S2016" i="1"/>
  <c r="S3037" i="1"/>
  <c r="S116" i="1"/>
  <c r="S1652" i="1"/>
  <c r="S3093" i="1"/>
  <c r="S2546" i="1"/>
  <c r="S4058" i="1"/>
  <c r="S2933" i="1"/>
  <c r="S795" i="1"/>
  <c r="S1776" i="1"/>
  <c r="S1535" i="1"/>
  <c r="S3673" i="1"/>
  <c r="S2044" i="1"/>
  <c r="S3625" i="1"/>
  <c r="S1398" i="1"/>
  <c r="S2093" i="1"/>
  <c r="S1856" i="1"/>
  <c r="S3572" i="1"/>
  <c r="S1893" i="1"/>
  <c r="S1608" i="1"/>
  <c r="S3017" i="1"/>
  <c r="S281" i="1"/>
  <c r="S3070" i="1"/>
  <c r="S1944" i="1"/>
  <c r="S2799" i="1"/>
  <c r="S202" i="1"/>
  <c r="S483" i="1"/>
  <c r="S2164" i="1"/>
  <c r="S623" i="1"/>
  <c r="S1621" i="1"/>
  <c r="S531" i="1"/>
  <c r="S369" i="1"/>
  <c r="S66" i="1"/>
  <c r="S813" i="1"/>
  <c r="S4054" i="1"/>
  <c r="S350" i="1"/>
  <c r="S2984" i="1"/>
  <c r="S1634" i="1"/>
  <c r="S1686" i="1"/>
  <c r="S3722" i="1"/>
  <c r="S2066" i="1"/>
  <c r="S408" i="1"/>
  <c r="S359" i="1"/>
  <c r="S77" i="1"/>
  <c r="S2663" i="1"/>
  <c r="S2934" i="1"/>
  <c r="S1646" i="1"/>
  <c r="S3213" i="1"/>
  <c r="S3237" i="1"/>
  <c r="S1249" i="1"/>
  <c r="S254" i="1"/>
  <c r="S302" i="1"/>
  <c r="S3383" i="1"/>
  <c r="S3014" i="1"/>
  <c r="S797" i="1"/>
  <c r="S672" i="1"/>
  <c r="S662" i="1"/>
  <c r="S1536" i="1"/>
  <c r="S2684" i="1"/>
  <c r="S2712" i="1"/>
  <c r="S3030" i="1"/>
  <c r="S3628" i="1"/>
  <c r="S1818" i="1"/>
  <c r="S2009" i="1"/>
  <c r="S1576" i="1"/>
  <c r="S696" i="1"/>
  <c r="S3295" i="1"/>
  <c r="S3985" i="1"/>
  <c r="S1632" i="1"/>
  <c r="S3439" i="1"/>
  <c r="S723" i="1"/>
  <c r="S3046" i="1"/>
  <c r="S2534" i="1"/>
  <c r="S2408" i="1"/>
  <c r="S361" i="1"/>
  <c r="S3690" i="1"/>
  <c r="S1371" i="1"/>
  <c r="S283" i="1"/>
  <c r="S2655" i="1"/>
  <c r="S1829" i="1"/>
  <c r="S2613" i="1"/>
  <c r="S1778" i="1"/>
  <c r="S35" i="1"/>
  <c r="S1802" i="1"/>
  <c r="S2600" i="1"/>
  <c r="S3707" i="1"/>
  <c r="S2835" i="1"/>
  <c r="S1989" i="1"/>
  <c r="S3363" i="1"/>
  <c r="S885" i="1"/>
  <c r="S260" i="1"/>
  <c r="S2872" i="1"/>
  <c r="S193" i="1"/>
  <c r="S2924" i="1"/>
  <c r="S3488" i="1"/>
  <c r="S3913" i="1"/>
  <c r="S3253" i="1"/>
  <c r="S1276" i="1"/>
  <c r="S3047" i="1"/>
  <c r="S1167" i="1"/>
  <c r="S3160" i="1"/>
  <c r="S915" i="1"/>
  <c r="S4001" i="1"/>
  <c r="S1253" i="1"/>
  <c r="S746" i="1"/>
  <c r="S2310" i="1"/>
  <c r="S2949" i="1"/>
  <c r="S1349" i="1"/>
  <c r="S2282" i="1"/>
  <c r="S1678" i="1"/>
  <c r="S2531" i="1"/>
  <c r="S1534" i="1"/>
  <c r="S3591" i="1"/>
  <c r="S2226" i="1"/>
  <c r="S987" i="1"/>
  <c r="S1100" i="1"/>
  <c r="S2609" i="1"/>
  <c r="S274" i="1"/>
  <c r="S370" i="1"/>
  <c r="S3426" i="1"/>
  <c r="S391" i="1"/>
  <c r="S1367" i="1"/>
  <c r="S3604" i="1"/>
  <c r="S2200" i="1"/>
  <c r="S398" i="1"/>
  <c r="S2378" i="1"/>
  <c r="S2891" i="1"/>
  <c r="S3529" i="1"/>
  <c r="S2230" i="1"/>
  <c r="S3862" i="1"/>
  <c r="S3925" i="1"/>
  <c r="S3412" i="1"/>
  <c r="S3846" i="1"/>
  <c r="S3671" i="1"/>
  <c r="S1224" i="1"/>
  <c r="S2444" i="1"/>
  <c r="S1288" i="1"/>
  <c r="S2942" i="1"/>
  <c r="S140" i="1"/>
  <c r="S3247" i="1"/>
  <c r="S1762" i="1"/>
  <c r="S804" i="1"/>
  <c r="S3339" i="1"/>
  <c r="S2051" i="1"/>
  <c r="S3709" i="1"/>
  <c r="S3164" i="1"/>
  <c r="S1972" i="1"/>
  <c r="S3626" i="1"/>
  <c r="S2908" i="1"/>
  <c r="S997" i="1"/>
  <c r="S1752" i="1"/>
  <c r="S137" i="1"/>
  <c r="S1432" i="1"/>
  <c r="S789" i="1"/>
  <c r="S2499" i="1"/>
  <c r="S1435" i="1"/>
  <c r="S3021" i="1"/>
  <c r="S2654" i="1"/>
  <c r="S3333" i="1"/>
  <c r="S13" i="1"/>
  <c r="S716" i="1"/>
  <c r="S1106" i="1"/>
  <c r="S1936" i="1"/>
  <c r="S3001" i="1"/>
  <c r="S2969" i="1"/>
  <c r="S315" i="1"/>
  <c r="S236" i="1"/>
  <c r="S2633" i="1"/>
  <c r="S1663" i="1"/>
  <c r="S22" i="1"/>
  <c r="S3162" i="1"/>
  <c r="S1689" i="1"/>
  <c r="S3315" i="1"/>
  <c r="S2604" i="1"/>
  <c r="S4098" i="1"/>
  <c r="S1195" i="1"/>
  <c r="S3513" i="1"/>
  <c r="S3107" i="1"/>
  <c r="S811" i="1"/>
  <c r="S3337" i="1"/>
  <c r="S3823" i="1"/>
  <c r="S1849" i="1"/>
  <c r="S1197" i="1"/>
  <c r="S358" i="1"/>
  <c r="S3940" i="1"/>
  <c r="S3174" i="1"/>
  <c r="S1031" i="1"/>
  <c r="S2120" i="1"/>
  <c r="S3493" i="1"/>
  <c r="S3598" i="1"/>
  <c r="S2099" i="1"/>
  <c r="S2970" i="1"/>
  <c r="S3535" i="1"/>
  <c r="S2004" i="1"/>
  <c r="S110" i="1"/>
  <c r="S2648" i="1"/>
  <c r="S415" i="1"/>
  <c r="S269" i="1"/>
  <c r="S3815" i="1"/>
  <c r="S3320" i="1"/>
  <c r="S1782" i="1"/>
  <c r="S3086" i="1"/>
  <c r="S3491" i="1"/>
  <c r="S93" i="1"/>
  <c r="S3344" i="1"/>
  <c r="S245" i="1"/>
  <c r="S1509" i="1"/>
  <c r="S2914" i="1"/>
  <c r="S2318" i="1"/>
  <c r="S1372" i="1"/>
  <c r="S3599" i="1"/>
  <c r="S1264" i="1"/>
  <c r="S2517" i="1"/>
  <c r="S1930" i="1"/>
  <c r="S3181" i="1"/>
  <c r="S2668" i="1"/>
  <c r="S752" i="1"/>
  <c r="S2730" i="1"/>
  <c r="S3232" i="1"/>
  <c r="S3595" i="1"/>
  <c r="S198" i="1"/>
  <c r="S3449" i="1"/>
  <c r="S1270" i="1"/>
  <c r="S2174" i="1"/>
  <c r="S49" i="1"/>
  <c r="S2181" i="1"/>
  <c r="S3354" i="1"/>
  <c r="S3042" i="1"/>
  <c r="S1469" i="1"/>
  <c r="S633" i="1"/>
  <c r="S2411" i="1"/>
  <c r="S1275" i="1"/>
  <c r="S3384" i="1"/>
  <c r="S207" i="1"/>
  <c r="S32" i="1"/>
  <c r="S1198" i="1"/>
  <c r="S719" i="1"/>
  <c r="S1959" i="1"/>
  <c r="S1846" i="1"/>
  <c r="S3280" i="1"/>
  <c r="S1685" i="1"/>
  <c r="S1513" i="1"/>
  <c r="S3759" i="1"/>
  <c r="S1631" i="1"/>
  <c r="S1831" i="1"/>
  <c r="S979" i="1"/>
  <c r="S3527" i="1"/>
  <c r="S2448" i="1"/>
  <c r="S2195" i="1"/>
  <c r="S2560" i="1"/>
  <c r="S2334" i="1"/>
  <c r="S3660" i="1"/>
  <c r="S1248" i="1"/>
  <c r="S3851" i="1"/>
  <c r="S279" i="1"/>
  <c r="S1842" i="1"/>
  <c r="S3784" i="1"/>
  <c r="S3515" i="1"/>
  <c r="S4040" i="1"/>
  <c r="S405" i="1"/>
  <c r="S2241" i="1"/>
  <c r="S2447" i="1"/>
  <c r="S2165" i="1"/>
  <c r="S3310" i="1"/>
  <c r="S1826" i="1"/>
  <c r="S2301" i="1"/>
  <c r="S1013" i="1"/>
  <c r="S1440" i="1"/>
  <c r="S2777" i="1"/>
  <c r="S3832" i="1"/>
  <c r="S2928" i="1"/>
  <c r="S3751" i="1"/>
  <c r="S1628" i="1"/>
  <c r="S3262" i="1"/>
  <c r="S1018" i="1"/>
  <c r="S2622" i="1"/>
  <c r="S1243" i="1"/>
  <c r="S805" i="1"/>
  <c r="S1683" i="1"/>
  <c r="S2973" i="1"/>
  <c r="S528" i="1"/>
  <c r="S1575" i="1"/>
  <c r="S1400" i="1"/>
  <c r="S3770" i="1"/>
  <c r="S2443" i="1"/>
  <c r="S3767" i="1"/>
  <c r="S3497" i="1"/>
  <c r="S1098" i="1"/>
  <c r="S2339" i="1"/>
  <c r="S1660" i="1"/>
  <c r="S3694" i="1"/>
  <c r="S1960" i="1"/>
  <c r="S3051" i="1"/>
  <c r="S2533" i="1"/>
  <c r="S1381" i="1"/>
  <c r="S1808" i="1"/>
  <c r="S809" i="1"/>
  <c r="S891" i="1"/>
  <c r="S95" i="1"/>
  <c r="S3657" i="1"/>
  <c r="S1833" i="1"/>
  <c r="S3289" i="1"/>
  <c r="S2028" i="1"/>
  <c r="S646" i="1"/>
  <c r="S501" i="1"/>
  <c r="S2019" i="1"/>
  <c r="S3681" i="1"/>
  <c r="S2657" i="1"/>
  <c r="S1383" i="1"/>
  <c r="S1281" i="1"/>
  <c r="S301" i="1"/>
  <c r="S3771" i="1"/>
  <c r="S3573" i="1"/>
  <c r="S2793" i="1"/>
  <c r="S2216" i="1"/>
  <c r="S3004" i="1"/>
  <c r="S244" i="1"/>
  <c r="S2936" i="1"/>
  <c r="S3468" i="1"/>
  <c r="S2083" i="1"/>
  <c r="S3725" i="1"/>
  <c r="S341" i="1"/>
  <c r="S2692" i="1"/>
  <c r="S3258" i="1"/>
  <c r="S3594" i="1"/>
  <c r="S692" i="1"/>
  <c r="S2571" i="1"/>
  <c r="S252" i="1"/>
  <c r="S728" i="1"/>
  <c r="S3731" i="1"/>
  <c r="S3521" i="1"/>
  <c r="S3824" i="1"/>
  <c r="S3334" i="1"/>
  <c r="S1767" i="1"/>
  <c r="S1399" i="1"/>
  <c r="S3420" i="1"/>
  <c r="S4090" i="1"/>
  <c r="S3699" i="1"/>
  <c r="S2298" i="1"/>
  <c r="S351" i="1"/>
  <c r="S1805" i="1"/>
  <c r="S1027" i="1"/>
  <c r="S525" i="1"/>
  <c r="S3376" i="1"/>
  <c r="S87" i="1"/>
  <c r="S491" i="1"/>
  <c r="S3352" i="1"/>
  <c r="S2652" i="1"/>
  <c r="S1217" i="1"/>
  <c r="S1870" i="1"/>
  <c r="S1107" i="1"/>
  <c r="S3189" i="1"/>
  <c r="S1358" i="1"/>
  <c r="S86" i="1"/>
  <c r="S392" i="1"/>
  <c r="S1784" i="1"/>
  <c r="S3967" i="1"/>
  <c r="S434" i="1"/>
  <c r="S534" i="1"/>
  <c r="S2709" i="1"/>
  <c r="S3424" i="1"/>
  <c r="S327" i="1"/>
  <c r="S2977" i="1"/>
  <c r="S1303" i="1"/>
  <c r="S1974" i="1"/>
  <c r="S3209" i="1"/>
  <c r="S1609" i="1"/>
  <c r="S1670" i="1"/>
  <c r="S3256" i="1"/>
  <c r="S3505" i="1"/>
  <c r="S3052" i="1"/>
  <c r="S2086" i="1"/>
  <c r="S1861" i="1"/>
  <c r="S2674" i="1"/>
  <c r="S1914" i="1"/>
  <c r="S1857" i="1"/>
  <c r="S3416" i="1"/>
  <c r="S822" i="1"/>
  <c r="S1892" i="1"/>
  <c r="S3829" i="1"/>
  <c r="S3267" i="1"/>
  <c r="S3812" i="1"/>
  <c r="S1934" i="1"/>
  <c r="S3847" i="1"/>
  <c r="S3113" i="1"/>
  <c r="S1389" i="1"/>
  <c r="S2039" i="1"/>
  <c r="S3780" i="1"/>
  <c r="S340" i="1"/>
  <c r="S3835" i="1"/>
  <c r="S2972" i="1"/>
  <c r="S3350" i="1"/>
  <c r="S3392" i="1"/>
  <c r="S118" i="1"/>
  <c r="S384" i="1"/>
  <c r="S2729" i="1"/>
  <c r="S73" i="1"/>
  <c r="S1029" i="1"/>
  <c r="S1468" i="1"/>
  <c r="S2240" i="1"/>
  <c r="S3244" i="1"/>
  <c r="S3104" i="1"/>
  <c r="S2422" i="1"/>
  <c r="S946" i="1"/>
  <c r="S3618" i="1"/>
  <c r="S2455" i="1"/>
  <c r="S5" i="1"/>
  <c r="S3287" i="1"/>
  <c r="S1809" i="1"/>
  <c r="S1182" i="1"/>
  <c r="S932" i="1"/>
  <c r="S2682" i="1"/>
  <c r="S191" i="1"/>
  <c r="S3629" i="1"/>
  <c r="S1386" i="1"/>
  <c r="S2460" i="1"/>
  <c r="S3656" i="1"/>
  <c r="S1945" i="1"/>
  <c r="S1900" i="1"/>
  <c r="S2182" i="1"/>
  <c r="S3282" i="1"/>
  <c r="S2191" i="1"/>
  <c r="S2115" i="1"/>
  <c r="S3592" i="1"/>
  <c r="S248" i="1"/>
  <c r="S2305" i="1"/>
  <c r="S3646" i="1"/>
  <c r="S1360" i="1"/>
  <c r="S3400" i="1"/>
  <c r="S741" i="1"/>
  <c r="S519" i="1"/>
  <c r="S675" i="1"/>
  <c r="S559" i="1"/>
  <c r="S2724" i="1"/>
  <c r="S2814" i="1"/>
  <c r="S3451" i="1"/>
  <c r="S366" i="1"/>
  <c r="S2198" i="1"/>
  <c r="S2920" i="1"/>
  <c r="S417" i="1"/>
  <c r="S3593" i="1"/>
  <c r="S2166" i="1"/>
  <c r="S2229" i="1"/>
  <c r="S3712" i="1"/>
  <c r="S3372" i="1"/>
  <c r="S343" i="1"/>
  <c r="S1272" i="1"/>
  <c r="S1504" i="1"/>
  <c r="S3087" i="1"/>
  <c r="S291" i="1"/>
  <c r="S2809" i="1"/>
  <c r="S1637" i="1"/>
  <c r="S3026" i="1"/>
  <c r="S1963" i="1"/>
  <c r="S1284" i="1"/>
  <c r="S3263" i="1"/>
  <c r="S2553" i="1"/>
  <c r="S2732" i="1"/>
  <c r="S744" i="1"/>
  <c r="S1832" i="1"/>
  <c r="S2177" i="1"/>
  <c r="S2068" i="1"/>
  <c r="S1506" i="1"/>
  <c r="S1807" i="1"/>
  <c r="S1617" i="1"/>
  <c r="S1563" i="1"/>
  <c r="S506" i="1"/>
  <c r="S3517" i="1"/>
  <c r="S844" i="1"/>
  <c r="S3375" i="1"/>
  <c r="S2095" i="1"/>
  <c r="S722" i="1"/>
  <c r="S259" i="1"/>
  <c r="S1352" i="1"/>
  <c r="S1605" i="1"/>
  <c r="S1616" i="1"/>
  <c r="S4032" i="1"/>
  <c r="S781" i="1"/>
  <c r="S3613" i="1"/>
  <c r="S2784" i="1"/>
  <c r="S2341" i="1"/>
  <c r="S3220" i="1"/>
  <c r="S487" i="1"/>
  <c r="S3507" i="1"/>
  <c r="S1622" i="1"/>
  <c r="S3621" i="1"/>
  <c r="S3322" i="1"/>
  <c r="S1618" i="1"/>
  <c r="S26" i="1"/>
  <c r="S1780" i="1"/>
  <c r="S3544" i="1"/>
  <c r="S3639" i="1"/>
  <c r="S3680" i="1"/>
  <c r="S2786" i="1"/>
  <c r="S2958" i="1"/>
  <c r="S1340" i="1"/>
  <c r="S1538" i="1"/>
  <c r="S1702" i="1"/>
  <c r="S1387" i="1"/>
  <c r="S2199" i="1"/>
  <c r="S404" i="1"/>
  <c r="S1290" i="1"/>
  <c r="S2179" i="1"/>
  <c r="S856" i="1"/>
  <c r="S2485" i="1"/>
  <c r="S258" i="1"/>
  <c r="S1066" i="1"/>
  <c r="S3251" i="1"/>
  <c r="S1577" i="1"/>
  <c r="S2677" i="1"/>
  <c r="S112" i="1"/>
  <c r="S2176" i="1"/>
  <c r="S2810" i="1"/>
  <c r="S4035" i="1"/>
  <c r="S2192" i="1"/>
  <c r="S277" i="1"/>
  <c r="S2296" i="1"/>
  <c r="S680" i="1"/>
  <c r="S3385" i="1"/>
  <c r="S1286" i="1"/>
  <c r="S1037" i="1"/>
  <c r="S3100" i="1"/>
  <c r="S3173" i="1"/>
  <c r="S1779" i="1"/>
  <c r="S1188" i="1"/>
  <c r="S2246" i="1"/>
  <c r="S2957" i="1"/>
  <c r="S1011" i="1"/>
  <c r="S1578" i="1"/>
  <c r="S224" i="1"/>
  <c r="S3859" i="1"/>
  <c r="S911" i="1"/>
  <c r="S1177" i="1"/>
  <c r="S266" i="1"/>
  <c r="S3765" i="1"/>
  <c r="S2606" i="1"/>
  <c r="S3486" i="1"/>
  <c r="S2312" i="1"/>
  <c r="S3077" i="1"/>
  <c r="S2836" i="1"/>
  <c r="S577" i="1"/>
  <c r="S2278" i="1"/>
  <c r="S1654" i="1"/>
  <c r="S3825" i="1"/>
  <c r="S2239" i="1"/>
  <c r="S1619" i="1"/>
  <c r="S1943" i="1"/>
  <c r="S1368" i="1"/>
  <c r="S2323" i="1"/>
  <c r="S3447" i="1"/>
  <c r="S1251" i="1"/>
  <c r="S3469" i="1"/>
  <c r="S3785" i="1"/>
  <c r="S2291" i="1"/>
  <c r="S3678" i="1"/>
  <c r="S2170" i="1"/>
  <c r="S556" i="1"/>
  <c r="S3982" i="1"/>
  <c r="S3838" i="1"/>
  <c r="S3156" i="1"/>
  <c r="S1250" i="1"/>
  <c r="S114" i="1"/>
  <c r="S2014" i="1"/>
  <c r="S1477" i="1"/>
  <c r="S4066" i="1"/>
  <c r="S2718" i="1"/>
  <c r="S3442" i="1"/>
  <c r="S1521" i="1"/>
  <c r="S2547" i="1"/>
  <c r="S2056" i="1"/>
  <c r="S509" i="1"/>
  <c r="S1744" i="1"/>
  <c r="S2" i="1"/>
  <c r="S1789" i="1"/>
  <c r="S2631" i="1"/>
  <c r="S2833" i="1"/>
  <c r="S2824" i="1"/>
  <c r="S529" i="1"/>
  <c r="S3421" i="1"/>
  <c r="S1803" i="1"/>
  <c r="S1370" i="1"/>
  <c r="S3360" i="1"/>
  <c r="S2160" i="1"/>
  <c r="S4024" i="1"/>
  <c r="S785" i="1"/>
  <c r="S1369" i="1"/>
  <c r="S1300" i="1"/>
  <c r="S842" i="1"/>
  <c r="S3169" i="1"/>
  <c r="S3841" i="1"/>
  <c r="S2997" i="1"/>
  <c r="S1267" i="1"/>
  <c r="S331" i="1"/>
  <c r="S3908" i="1"/>
  <c r="S778" i="1"/>
  <c r="S3210" i="1"/>
  <c r="S845" i="1"/>
  <c r="S2772" i="1"/>
  <c r="S1964" i="1"/>
  <c r="S2285" i="1"/>
  <c r="S2101" i="1"/>
  <c r="S2884" i="1"/>
  <c r="S3701" i="1"/>
  <c r="S3158" i="1"/>
  <c r="S3212" i="1"/>
  <c r="S1377" i="1"/>
  <c r="S3436" i="1"/>
  <c r="S1636" i="1"/>
  <c r="S2069" i="1"/>
  <c r="S310" i="1"/>
  <c r="S3696" i="1"/>
  <c r="S3831" i="1"/>
  <c r="S3728" i="1"/>
  <c r="S1277" i="1"/>
  <c r="S2573" i="1"/>
  <c r="S436" i="1"/>
  <c r="S4027" i="1"/>
  <c r="S3901" i="1"/>
  <c r="S4023" i="1"/>
  <c r="S3089" i="1"/>
  <c r="S1868" i="1"/>
  <c r="S1388" i="1"/>
  <c r="S1681" i="1"/>
  <c r="S3002" i="1"/>
  <c r="S3615" i="1"/>
  <c r="S2491" i="1"/>
  <c r="S3684" i="1"/>
  <c r="S71" i="1"/>
  <c r="S1727" i="1"/>
  <c r="S3683" i="1"/>
  <c r="S1405" i="1"/>
  <c r="S2089" i="1"/>
  <c r="S2453" i="1"/>
  <c r="S3679" i="1"/>
  <c r="S3978" i="1"/>
  <c r="S3393" i="1"/>
  <c r="S3319" i="1"/>
  <c r="S2212" i="1"/>
  <c r="S3816" i="1"/>
  <c r="S1401" i="1"/>
  <c r="S3912" i="1"/>
  <c r="S1629" i="1"/>
  <c r="S1186" i="1"/>
  <c r="S1215" i="1"/>
  <c r="S475" i="1"/>
  <c r="S303" i="1"/>
  <c r="S3368" i="1"/>
  <c r="S1971" i="1"/>
  <c r="S1839" i="1"/>
  <c r="S2557" i="1"/>
  <c r="S3073" i="1"/>
  <c r="S314" i="1"/>
  <c r="S678" i="1"/>
  <c r="S2196" i="1"/>
  <c r="S1169" i="1"/>
  <c r="S3128" i="1"/>
  <c r="S2478" i="1"/>
  <c r="S3553" i="1"/>
  <c r="S1697" i="1"/>
  <c r="S3608" i="1"/>
  <c r="S3729" i="1"/>
  <c r="S2322" i="1"/>
  <c r="S1230" i="1"/>
  <c r="S1034" i="1"/>
  <c r="S2535" i="1"/>
  <c r="S3313" i="1"/>
  <c r="S3736" i="1"/>
  <c r="S3272" i="1"/>
  <c r="S3314" i="1"/>
  <c r="S2607" i="1"/>
  <c r="S2670" i="1"/>
  <c r="S3270" i="1"/>
  <c r="S3655" i="1"/>
  <c r="S730" i="1"/>
  <c r="S2964" i="1"/>
  <c r="S2336" i="1"/>
  <c r="S793" i="1"/>
  <c r="S2228" i="1"/>
  <c r="S1162" i="1"/>
  <c r="S2827" i="1"/>
  <c r="S1327" i="1"/>
  <c r="S841" i="1"/>
  <c r="S1154" i="1"/>
  <c r="S1126" i="1"/>
  <c r="S2980" i="1"/>
  <c r="S2847" i="1"/>
  <c r="S832" i="1"/>
  <c r="S3250" i="1"/>
  <c r="S79" i="1"/>
  <c r="S3512" i="1"/>
  <c r="S3168" i="1"/>
  <c r="S3501" i="1"/>
  <c r="S1938" i="1"/>
  <c r="S1786" i="1"/>
  <c r="S1390" i="1"/>
  <c r="S2548" i="1"/>
  <c r="S3648" i="1"/>
  <c r="S3994" i="1"/>
  <c r="S3730" i="1"/>
  <c r="S2364" i="1"/>
  <c r="S2569" i="1"/>
  <c r="S4041" i="1"/>
  <c r="S2857" i="1"/>
  <c r="S950" i="1"/>
  <c r="S1550" i="1"/>
  <c r="S935" i="1"/>
  <c r="S1490" i="1"/>
  <c r="S106" i="1"/>
  <c r="S90" i="1"/>
  <c r="S1354" i="1"/>
  <c r="S14" i="1"/>
  <c r="S790" i="1"/>
  <c r="S2311" i="1"/>
  <c r="S3241" i="1"/>
  <c r="S3443" i="1"/>
  <c r="S3305" i="1"/>
  <c r="S4000" i="1"/>
  <c r="S3228" i="1"/>
  <c r="S37" i="1"/>
  <c r="S2543" i="1"/>
  <c r="S3601" i="1"/>
  <c r="S1749" i="1"/>
  <c r="S1351" i="1"/>
  <c r="S1240" i="1"/>
  <c r="S854" i="1"/>
  <c r="S338" i="1"/>
  <c r="S2175" i="1"/>
  <c r="S3548" i="1"/>
  <c r="S968" i="1"/>
  <c r="S3688" i="1"/>
  <c r="S1823" i="1"/>
  <c r="S3566" i="1"/>
  <c r="S1783" i="1"/>
  <c r="S3760" i="1"/>
  <c r="S4034" i="1"/>
  <c r="S769" i="1"/>
  <c r="S4110" i="1"/>
  <c r="S1800" i="1"/>
  <c r="S3805" i="1"/>
  <c r="S3437" i="1"/>
  <c r="S2610" i="1"/>
  <c r="S3833" i="1"/>
  <c r="S1226" i="1"/>
  <c r="S3514" i="1"/>
  <c r="S3685" i="1"/>
  <c r="S397" i="1"/>
  <c r="S3243" i="1"/>
  <c r="S2250" i="1"/>
  <c r="S837" i="1"/>
  <c r="S2976" i="1"/>
  <c r="S1769" i="1"/>
  <c r="S3410" i="1"/>
  <c r="S2096" i="1"/>
  <c r="S3584" i="1"/>
  <c r="S386" i="1"/>
  <c r="S1202" i="1"/>
  <c r="S2614" i="1"/>
  <c r="S3570" i="1"/>
  <c r="S952" i="1"/>
  <c r="S345" i="1"/>
  <c r="S1514" i="1"/>
  <c r="S1620" i="1"/>
  <c r="S807" i="1"/>
  <c r="S812" i="1"/>
  <c r="S1855" i="1"/>
  <c r="S3111" i="1"/>
  <c r="S868" i="1"/>
  <c r="S74" i="1"/>
  <c r="S3167" i="1"/>
  <c r="S1866" i="1"/>
  <c r="S3692" i="1"/>
  <c r="S3124" i="1"/>
  <c r="S2279" i="1"/>
  <c r="S3463" i="1"/>
  <c r="S3114" i="1"/>
  <c r="S2390" i="1"/>
  <c r="S1895" i="1"/>
  <c r="S3653" i="1"/>
  <c r="S2183" i="1"/>
  <c r="S1692" i="1"/>
  <c r="S414" i="1"/>
  <c r="S3882" i="1"/>
  <c r="S2717" i="1"/>
  <c r="S3248" i="1"/>
  <c r="S3179" i="1"/>
  <c r="S272" i="1"/>
  <c r="S2529" i="1"/>
  <c r="S2092" i="1"/>
  <c r="S3254" i="1"/>
  <c r="S504" i="1"/>
  <c r="S3233" i="1"/>
  <c r="S3836" i="1"/>
  <c r="S1028" i="1"/>
  <c r="S753" i="1"/>
  <c r="S767" i="1"/>
  <c r="S3691" i="1"/>
  <c r="S3926" i="1"/>
  <c r="S1896" i="1"/>
  <c r="S3467" i="1"/>
  <c r="S948" i="1"/>
  <c r="S3303" i="1"/>
  <c r="S3937" i="1"/>
  <c r="S3218" i="1"/>
  <c r="S27" i="1"/>
  <c r="S253" i="1"/>
  <c r="S4062" i="1"/>
  <c r="S3820" i="1"/>
  <c r="S1505" i="1"/>
  <c r="S2189" i="1"/>
  <c r="S287" i="1"/>
  <c r="S3635" i="1"/>
  <c r="S3525" i="1"/>
  <c r="S50" i="1"/>
  <c r="S3098" i="1"/>
  <c r="S1739" i="1"/>
  <c r="S739" i="1"/>
  <c r="S100" i="1"/>
  <c r="S1533" i="1"/>
  <c r="S452" i="1"/>
  <c r="S399" i="1"/>
  <c r="S1558" i="1"/>
  <c r="S1196" i="1"/>
  <c r="S1384" i="1"/>
  <c r="S1929" i="1"/>
  <c r="S300" i="1"/>
  <c r="S3094" i="1"/>
  <c r="S3358" i="1"/>
  <c r="S2407" i="1"/>
  <c r="S4046" i="1"/>
  <c r="S930" i="1"/>
  <c r="S1951" i="1"/>
  <c r="S3555" i="1"/>
  <c r="S21" i="1"/>
  <c r="S3622" i="1"/>
  <c r="S3845" i="1"/>
  <c r="S2315" i="1"/>
  <c r="S171" i="1"/>
  <c r="S2628" i="1"/>
  <c r="S3596" i="1"/>
  <c r="S2188" i="1"/>
  <c r="S146" i="1"/>
  <c r="S3398" i="1"/>
  <c r="S2417" i="1"/>
  <c r="S3062" i="1"/>
  <c r="S1515" i="1"/>
  <c r="S2048" i="1"/>
  <c r="S2214" i="1"/>
  <c r="S2544" i="1"/>
  <c r="S2612" i="1"/>
  <c r="S1257" i="1"/>
  <c r="S1378" i="1"/>
  <c r="S3101" i="1"/>
  <c r="S3356" i="1"/>
  <c r="S3574" i="1"/>
  <c r="S3766" i="1"/>
  <c r="S3762" i="1"/>
  <c r="S482" i="1"/>
  <c r="S1796" i="1"/>
  <c r="S1203" i="1"/>
  <c r="S3301" i="1"/>
  <c r="S3487" i="1"/>
  <c r="S687" i="1"/>
  <c r="S1766" i="1"/>
  <c r="S2012" i="1"/>
  <c r="S3541" i="1"/>
  <c r="S1529" i="1"/>
  <c r="S276" i="1"/>
  <c r="S407" i="1"/>
  <c r="S3568" i="1"/>
  <c r="S286" i="1"/>
  <c r="S3802" i="1"/>
  <c r="S3466" i="1"/>
  <c r="S1012" i="1"/>
  <c r="S4055" i="1"/>
  <c r="S1737" i="1"/>
  <c r="S925" i="1"/>
  <c r="S2751" i="1"/>
  <c r="S3516" i="1"/>
  <c r="S2556" i="1"/>
  <c r="S3276" i="1"/>
  <c r="S2329" i="1"/>
  <c r="S282" i="1"/>
  <c r="S725" i="1"/>
  <c r="S1326" i="1"/>
  <c r="S1200" i="1"/>
  <c r="S2113" i="1"/>
  <c r="S3381" i="1"/>
  <c r="S3364" i="1"/>
  <c r="S3279" i="1"/>
  <c r="S203" i="1"/>
  <c r="S745" i="1"/>
  <c r="S1937" i="1"/>
  <c r="S2525" i="1"/>
  <c r="S3545" i="1"/>
  <c r="S1709" i="1"/>
  <c r="S378" i="1"/>
  <c r="S247" i="1"/>
  <c r="S2350" i="1"/>
  <c r="S1701" i="1"/>
  <c r="S3009" i="1"/>
  <c r="S1923" i="1"/>
  <c r="S1532" i="1"/>
  <c r="S2713" i="1"/>
  <c r="S843" i="1"/>
  <c r="S1396" i="1"/>
  <c r="S2244" i="1"/>
  <c r="S3710" i="1"/>
  <c r="S2292" i="1"/>
  <c r="S502" i="1"/>
  <c r="S3133" i="1"/>
  <c r="S1671" i="1"/>
  <c r="S747" i="1"/>
  <c r="S3214" i="1"/>
  <c r="S3082" i="1"/>
  <c r="S1347" i="1"/>
  <c r="S1638" i="1"/>
  <c r="S2519" i="1"/>
  <c r="S3095" i="1"/>
  <c r="S2108" i="1"/>
  <c r="S2247" i="1"/>
  <c r="S2306" i="1"/>
  <c r="S3674" i="1"/>
  <c r="S2221" i="1"/>
  <c r="S2446" i="1"/>
  <c r="S2454" i="1"/>
  <c r="S3669" i="1"/>
  <c r="S3309" i="1"/>
  <c r="S1858" i="1"/>
  <c r="S3811" i="1"/>
  <c r="S1021" i="1"/>
  <c r="S597" i="1"/>
  <c r="S3479" i="1"/>
  <c r="S754" i="1"/>
  <c r="S3269" i="1"/>
  <c r="S2983" i="1"/>
  <c r="S1828" i="1"/>
  <c r="S3957" i="1"/>
  <c r="S99" i="1"/>
  <c r="S2280" i="1"/>
  <c r="S3197" i="1"/>
  <c r="S83" i="1"/>
  <c r="S1280" i="1"/>
  <c r="S1050" i="1"/>
  <c r="S2781" i="1"/>
  <c r="S573" i="1"/>
  <c r="S2530" i="1"/>
  <c r="S2299" i="1"/>
  <c r="S862" i="1"/>
  <c r="S1610" i="1"/>
  <c r="S2112" i="1"/>
  <c r="S2910" i="1"/>
  <c r="S2500" i="1"/>
  <c r="S1530" i="1"/>
  <c r="S2201" i="1"/>
  <c r="S1862" i="1"/>
  <c r="S1847" i="1"/>
  <c r="S1467" i="1"/>
  <c r="S1669" i="1"/>
  <c r="S3278" i="1"/>
  <c r="S3266" i="1"/>
  <c r="S2761" i="1"/>
  <c r="S2516" i="1"/>
  <c r="S4019" i="1"/>
  <c r="S3079" i="1"/>
  <c r="S3227" i="1"/>
  <c r="S991" i="1"/>
  <c r="S3612" i="1"/>
  <c r="S3434" i="1"/>
  <c r="S3345" i="1"/>
  <c r="S1298" i="1"/>
  <c r="S3027" i="1"/>
  <c r="S2898" i="1"/>
  <c r="S430" i="1"/>
  <c r="S2404" i="1"/>
  <c r="S3151" i="1"/>
  <c r="S3478" i="1"/>
  <c r="S1886" i="1"/>
  <c r="S1192" i="1"/>
  <c r="S3718" i="1"/>
  <c r="S3044" i="1"/>
  <c r="S433" i="1"/>
  <c r="S3484" i="1"/>
  <c r="S1655" i="1"/>
  <c r="S3259" i="1"/>
  <c r="S960" i="1"/>
  <c r="S1336" i="1"/>
  <c r="S824" i="1"/>
  <c r="S3476" i="1"/>
  <c r="S3033" i="1"/>
  <c r="S3429" i="1"/>
  <c r="S3495" i="1"/>
  <c r="S1403" i="1"/>
  <c r="S307" i="1"/>
  <c r="S2466" i="1"/>
  <c r="S3733" i="1"/>
  <c r="S1763" i="1"/>
  <c r="S726" i="1"/>
  <c r="S2922" i="1"/>
  <c r="S3028" i="1"/>
  <c r="S2493" i="1"/>
  <c r="S2103" i="1"/>
  <c r="S761" i="1"/>
  <c r="S975" i="1"/>
  <c r="S2107" i="1"/>
  <c r="S1952" i="1"/>
  <c r="S2222" i="1"/>
  <c r="S2147" i="1"/>
  <c r="S1580" i="1"/>
  <c r="S24" i="1"/>
  <c r="S2803" i="1"/>
  <c r="S1785" i="1"/>
  <c r="S485" i="1"/>
  <c r="S3450" i="1"/>
  <c r="S3388" i="1"/>
  <c r="S2067" i="1"/>
  <c r="S2308" i="1"/>
  <c r="S1852" i="1"/>
  <c r="S4030" i="1"/>
  <c r="S3667" i="1"/>
  <c r="S3459" i="1"/>
  <c r="S2289" i="1"/>
  <c r="S2142" i="1"/>
  <c r="S3170" i="1"/>
  <c r="S3034" i="1"/>
  <c r="S3900" i="1"/>
  <c r="S1843" i="1"/>
  <c r="S2249" i="1"/>
  <c r="S3016" i="1"/>
  <c r="S2963" i="1"/>
  <c r="S3023" i="1"/>
  <c r="S1262" i="1"/>
  <c r="S1887" i="1"/>
  <c r="S936" i="1"/>
  <c r="S2826" i="1"/>
  <c r="S2119" i="1"/>
  <c r="S958" i="1"/>
  <c r="S1902" i="1"/>
  <c r="S1035" i="1"/>
  <c r="S98" i="1"/>
  <c r="S3809" i="1"/>
  <c r="S2714" i="1"/>
  <c r="S3949" i="1"/>
  <c r="S863" i="1"/>
  <c r="S642" i="1"/>
  <c r="S3234" i="1"/>
  <c r="S2283" i="1"/>
  <c r="S2869" i="1"/>
  <c r="S3471" i="1"/>
  <c r="S2821" i="1"/>
  <c r="S2487" i="1"/>
  <c r="S1159" i="1"/>
  <c r="S2413" i="1"/>
  <c r="S906" i="1"/>
  <c r="S674" i="1"/>
  <c r="S305" i="1"/>
  <c r="S2211" i="1"/>
  <c r="S1385" i="1"/>
  <c r="S2017" i="1"/>
  <c r="S3219" i="1"/>
  <c r="S3869" i="1"/>
  <c r="S270" i="1"/>
  <c r="S423" i="1"/>
  <c r="S3211" i="1"/>
  <c r="S3761" i="1"/>
  <c r="S2144" i="1"/>
  <c r="S1853" i="1"/>
  <c r="S3520" i="1"/>
  <c r="S3817" i="1"/>
  <c r="S1062" i="1"/>
  <c r="S2570" i="1"/>
  <c r="S2370" i="1"/>
  <c r="S2395" i="1"/>
  <c r="S2375" i="1"/>
  <c r="S241" i="1"/>
  <c r="S1718" i="1"/>
  <c r="S446" i="1"/>
  <c r="S1137" i="1"/>
  <c r="S3897" i="1"/>
  <c r="S774" i="1"/>
  <c r="S1487" i="1"/>
  <c r="S1715" i="1"/>
  <c r="S4101" i="1"/>
  <c r="S1991" i="1"/>
  <c r="S3796" i="1"/>
  <c r="S1155" i="1"/>
  <c r="S192" i="1"/>
  <c r="S1172" i="1"/>
  <c r="S3097" i="1"/>
  <c r="S239" i="1"/>
  <c r="S1561" i="1"/>
  <c r="S2440" i="1"/>
  <c r="S2587" i="1"/>
  <c r="S2594" i="1"/>
  <c r="S870" i="1"/>
  <c r="S561" i="1"/>
  <c r="S488" i="1"/>
  <c r="S3139" i="1"/>
  <c r="S3462" i="1"/>
  <c r="S3347" i="1"/>
  <c r="S3229" i="1"/>
  <c r="S2806" i="1"/>
  <c r="S1614" i="1"/>
  <c r="S75" i="1"/>
  <c r="S784" i="1"/>
  <c r="S859" i="1"/>
  <c r="S1304" i="1"/>
  <c r="S2271" i="1"/>
  <c r="S177" i="1"/>
  <c r="S36" i="1"/>
  <c r="S320" i="1"/>
  <c r="S635" i="1"/>
  <c r="S3597" i="1"/>
  <c r="S967" i="1"/>
  <c r="S3726" i="1"/>
  <c r="S3850" i="1"/>
  <c r="S2243" i="1"/>
  <c r="S3317" i="1"/>
  <c r="S2149" i="1"/>
  <c r="S1883" i="1"/>
  <c r="S58" i="1"/>
  <c r="S3951" i="1"/>
  <c r="S2490" i="1"/>
  <c r="S3533" i="1"/>
  <c r="S3201" i="1"/>
  <c r="S2549" i="1"/>
  <c r="S1771" i="1"/>
  <c r="S1873" i="1"/>
  <c r="S839" i="1"/>
  <c r="S3606" i="1"/>
  <c r="S570" i="1"/>
  <c r="S2994" i="1"/>
  <c r="S1932" i="1"/>
  <c r="S1606" i="1"/>
  <c r="S1798" i="1"/>
  <c r="S1379" i="1"/>
  <c r="S3308" i="1"/>
  <c r="S1039" i="1"/>
  <c r="S2919" i="1"/>
  <c r="S2091" i="1"/>
  <c r="S1612" i="1"/>
  <c r="S3779" i="1"/>
  <c r="S1891" i="1"/>
  <c r="S1348" i="1"/>
  <c r="S3290" i="1"/>
  <c r="S1228" i="1"/>
  <c r="S3818" i="1"/>
  <c r="S1458" i="1"/>
  <c r="S1603" i="1"/>
  <c r="S326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970" i="1"/>
  <c r="S2792" i="1"/>
  <c r="S448" i="1"/>
  <c r="S2369" i="1"/>
  <c r="S3498" i="1"/>
  <c r="S2450" i="1"/>
  <c r="S1572" i="1"/>
  <c r="S1397" i="1"/>
  <c r="S3844" i="1"/>
  <c r="S2501" i="1"/>
  <c r="S840" i="1"/>
  <c r="S3624" i="1"/>
  <c r="S3724" i="1"/>
  <c r="S2935" i="1"/>
  <c r="S2483" i="1"/>
  <c r="S1064" i="1"/>
  <c r="S129" i="1"/>
  <c r="S2755" i="1"/>
  <c r="S2081" i="1"/>
  <c r="S2812" i="1"/>
  <c r="S3764" i="1"/>
  <c r="S3563" i="1"/>
  <c r="S246" i="1"/>
  <c r="S2330" i="1"/>
  <c r="S3803" i="1"/>
  <c r="S3896" i="1"/>
  <c r="S1837" i="1"/>
  <c r="S3904" i="1"/>
  <c r="S3492" i="1"/>
  <c r="S2219" i="1"/>
  <c r="S1626" i="1"/>
  <c r="S1651" i="1"/>
  <c r="S2617" i="1"/>
  <c r="S1758" i="1"/>
  <c r="S1492" i="1"/>
  <c r="S2623" i="1"/>
  <c r="S3623" i="1"/>
  <c r="S1682" i="1"/>
  <c r="S2783" i="1"/>
  <c r="S1604" i="1"/>
  <c r="S2913" i="1"/>
  <c r="S3562" i="1"/>
  <c r="S293" i="1"/>
  <c r="S3184" i="1"/>
  <c r="S1502" i="1"/>
  <c r="S3188" i="1"/>
  <c r="S111" i="1"/>
  <c r="S852" i="1"/>
  <c r="S1993" i="1"/>
  <c r="S1890" i="1"/>
  <c r="S1176" i="1"/>
  <c r="S2294" i="1"/>
  <c r="S3428" i="1"/>
  <c r="S879" i="1"/>
  <c r="S2038" i="1"/>
  <c r="S200" i="1"/>
  <c r="S3249" i="1"/>
  <c r="S3867" i="1"/>
  <c r="S3415" i="1"/>
  <c r="S3302" i="1"/>
  <c r="S2486" i="1"/>
  <c r="S2886" i="1"/>
  <c r="S388" i="1"/>
  <c r="S800" i="1"/>
  <c r="S2090" i="1"/>
  <c r="S143" i="1"/>
  <c r="S2304" i="1"/>
  <c r="S1246" i="1"/>
  <c r="S3542" i="1"/>
  <c r="S2287" i="1"/>
  <c r="S1278" i="1"/>
  <c r="S3666" i="1"/>
  <c r="S934" i="1"/>
  <c r="S1030" i="1"/>
  <c r="S3298" i="1"/>
  <c r="S2778" i="1"/>
  <c r="S2642" i="1"/>
  <c r="S3225" i="1"/>
  <c r="S1630" i="1"/>
  <c r="S4012" i="1"/>
  <c r="S3936" i="1"/>
  <c r="S4106" i="1"/>
  <c r="S275" i="1"/>
  <c r="S1841" i="1"/>
  <c r="S3523" i="1"/>
  <c r="S411" i="1"/>
  <c r="S1675" i="1"/>
  <c r="S2995" i="1"/>
  <c r="S750" i="1"/>
  <c r="S2497" i="1"/>
  <c r="S2059" i="1"/>
  <c r="S3032" i="1"/>
  <c r="S3370" i="1"/>
  <c r="S816" i="1"/>
  <c r="S799" i="1"/>
  <c r="S257" i="1"/>
  <c r="S1320" i="1"/>
  <c r="S605" i="1"/>
  <c r="S3686" i="1"/>
  <c r="S1331" i="1"/>
  <c r="S2988" i="1"/>
  <c r="S973" i="1"/>
  <c r="S1774" i="1"/>
  <c r="S3530" i="1"/>
  <c r="S376" i="1"/>
  <c r="S3460" i="1"/>
  <c r="S3740" i="1"/>
  <c r="S2145" i="1"/>
  <c r="S1138" i="1"/>
  <c r="S3922" i="1"/>
  <c r="S1667" i="1"/>
  <c r="S1787" i="1"/>
  <c r="S3331" i="1"/>
  <c r="S353" i="1"/>
  <c r="S3605" i="1"/>
  <c r="S2801" i="1"/>
  <c r="S2010" i="1"/>
  <c r="S3537" i="1"/>
  <c r="S3878" i="1"/>
  <c r="S3403" i="1"/>
  <c r="S718" i="1"/>
  <c r="S1463" i="1"/>
  <c r="S1657" i="1"/>
  <c r="S1672" i="1"/>
  <c r="S2840" i="1"/>
  <c r="S1245" i="1"/>
  <c r="S1421" i="1"/>
  <c r="S1593" i="1"/>
  <c r="S2710" i="1"/>
  <c r="S898" i="1"/>
  <c r="S530" i="1"/>
  <c r="S1476" i="1"/>
  <c r="S4077" i="1"/>
  <c r="S2808" i="1"/>
  <c r="S3654" i="1"/>
  <c r="S2297" i="1"/>
  <c r="S1292" i="1"/>
  <c r="S2184" i="1"/>
  <c r="S1148" i="1"/>
  <c r="S3366" i="1"/>
  <c r="S2630" i="1"/>
  <c r="S2838" i="1"/>
  <c r="S2190" i="1"/>
  <c r="S1227" i="1"/>
  <c r="S3899" i="1"/>
  <c r="S2681" i="1"/>
  <c r="S2798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164" i="1"/>
  <c r="S3539" i="1"/>
  <c r="S3813" i="1"/>
  <c r="S1090" i="1"/>
  <c r="S3446" i="1"/>
  <c r="S1478" i="1"/>
  <c r="S3448" i="1"/>
  <c r="S2817" i="1"/>
  <c r="S3705" i="1"/>
  <c r="S3561" i="1"/>
  <c r="S2053" i="1"/>
  <c r="S1376" i="1"/>
  <c r="S62" i="1"/>
  <c r="S1032" i="1"/>
  <c r="S385" i="1"/>
  <c r="S3118" i="1"/>
  <c r="S2923" i="1"/>
  <c r="S1898" i="1"/>
  <c r="S2802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1565" i="1"/>
  <c r="S3898" i="1"/>
  <c r="S864" i="1"/>
  <c r="S1760" i="1"/>
  <c r="S1393" i="1"/>
  <c r="S756" i="1"/>
  <c r="S2210" i="1"/>
  <c r="S3534" i="1"/>
  <c r="S1888" i="1"/>
  <c r="S1811" i="1"/>
  <c r="S2207" i="1"/>
  <c r="S1305" i="1"/>
  <c r="S2748" i="1"/>
  <c r="S1816" i="1"/>
  <c r="S1625" i="1"/>
  <c r="S1827" i="1"/>
  <c r="S1152" i="1"/>
  <c r="S3966" i="1"/>
  <c r="S3090" i="1"/>
  <c r="S1835" i="1"/>
  <c r="S2321" i="1"/>
  <c r="S4057" i="1"/>
  <c r="S3687" i="1"/>
  <c r="S19" i="1"/>
  <c r="S2967" i="1"/>
  <c r="S965" i="1"/>
  <c r="S794" i="1"/>
  <c r="S1882" i="1"/>
  <c r="S2257" i="1"/>
  <c r="S374" i="1"/>
  <c r="S3155" i="1"/>
  <c r="S944" i="1"/>
  <c r="S2055" i="1"/>
  <c r="S1884" i="1"/>
  <c r="S851" i="1"/>
  <c r="S3769" i="1"/>
  <c r="S40" i="1"/>
  <c r="S1574" i="1"/>
  <c r="S3205" i="1"/>
  <c r="S917" i="1"/>
  <c r="S3472" i="1"/>
  <c r="S2930" i="1"/>
  <c r="S3187" i="1"/>
  <c r="S3394" i="1"/>
  <c r="S3810" i="1"/>
  <c r="S2236" i="1"/>
  <c r="S1329" i="1"/>
  <c r="S2672" i="1"/>
  <c r="S3150" i="1"/>
  <c r="S3454" i="1"/>
  <c r="S264" i="1"/>
  <c r="S2651" i="1"/>
  <c r="S3265" i="1"/>
  <c r="S2202" i="1"/>
  <c r="S3445" i="1"/>
  <c r="S3453" i="1"/>
  <c r="S1668" i="1"/>
  <c r="S3524" i="1"/>
  <c r="S3969" i="1"/>
  <c r="S3061" i="1"/>
  <c r="S1922" i="1"/>
  <c r="S2314" i="1"/>
  <c r="S3552" i="1"/>
  <c r="S3821" i="1"/>
  <c r="S539" i="1"/>
  <c r="S3099" i="1"/>
  <c r="S2333" i="1"/>
  <c r="S426" i="1"/>
  <c r="S1602" i="1"/>
  <c r="S3600" i="1"/>
  <c r="S101" i="1"/>
  <c r="S1346" i="1"/>
  <c r="S2723" i="1"/>
  <c r="S354" i="1"/>
  <c r="S2213" i="1"/>
  <c r="S802" i="1"/>
  <c r="S3293" i="1"/>
  <c r="S3700" i="1"/>
  <c r="S2744" i="1"/>
  <c r="S1860" i="1"/>
  <c r="S3580" i="1"/>
  <c r="S2458" i="1"/>
  <c r="S1071" i="1"/>
  <c r="S2839" i="1"/>
  <c r="S1496" i="1"/>
  <c r="S268" i="1"/>
  <c r="S1677" i="1"/>
  <c r="S380" i="1"/>
  <c r="S2180" i="1"/>
  <c r="S3430" i="1"/>
  <c r="S3485" i="1"/>
  <c r="S81" i="1"/>
  <c r="S3500" i="1"/>
  <c r="S1361" i="1"/>
  <c r="S2503" i="1"/>
  <c r="S2317" i="1"/>
  <c r="S3185" i="1"/>
  <c r="S2194" i="1"/>
  <c r="S3960" i="1"/>
  <c r="S2290" i="1"/>
  <c r="S2484" i="1"/>
  <c r="S84" i="1"/>
  <c r="S1017" i="1"/>
  <c r="S1234" i="1"/>
  <c r="S454" i="1"/>
  <c r="S4039" i="1"/>
  <c r="S895" i="1"/>
  <c r="S905" i="1"/>
  <c r="S1597" i="1"/>
  <c r="S3920" i="1"/>
  <c r="S3837" i="1"/>
  <c r="S1365" i="1"/>
  <c r="S1642" i="1"/>
  <c r="S1512" i="1"/>
  <c r="S3675" i="1"/>
  <c r="S1297" i="1"/>
  <c r="S826" i="1"/>
  <c r="S2788" i="1"/>
  <c r="S3240" i="1"/>
  <c r="S3698" i="1"/>
  <c r="S3178" i="1"/>
  <c r="S3480" i="1"/>
  <c r="S478" i="1"/>
  <c r="S3575" i="1"/>
  <c r="S1519" i="1"/>
  <c r="S2489" i="1"/>
  <c r="S3627" i="1"/>
  <c r="S2646" i="1"/>
  <c r="S2636" i="1"/>
  <c r="S107" i="1"/>
  <c r="S3603" i="1"/>
  <c r="S3543" i="1"/>
  <c r="S818" i="1"/>
  <c r="S2754" i="1"/>
  <c r="S521" i="1"/>
  <c r="S1674" i="1"/>
  <c r="S763" i="1"/>
  <c r="S1036" i="1"/>
  <c r="S648" i="1"/>
  <c r="S2204" i="1"/>
  <c r="S740" i="1"/>
  <c r="S1615" i="1"/>
  <c r="S776" i="1"/>
  <c r="S2760" i="1"/>
  <c r="S3948" i="1"/>
  <c r="S951" i="1"/>
  <c r="S664" i="1"/>
  <c r="S2632" i="1"/>
  <c r="S1263" i="1"/>
  <c r="S1640" i="1"/>
  <c r="S2555" i="1"/>
  <c r="S1214" i="1"/>
  <c r="S1508" i="1"/>
  <c r="S2496" i="1"/>
  <c r="S1656" i="1"/>
  <c r="S1374" i="1"/>
  <c r="S1939" i="1"/>
  <c r="S3890" i="1"/>
  <c r="S3489" i="1"/>
  <c r="S3554" i="1"/>
  <c r="S80" i="1"/>
  <c r="S3703" i="1"/>
  <c r="S3826" i="1"/>
  <c r="S1359" i="1"/>
  <c r="S1279" i="1"/>
  <c r="S782" i="1"/>
  <c r="S3161" i="1"/>
  <c r="S1438" i="1"/>
  <c r="S473" i="1"/>
  <c r="S1475" i="1"/>
  <c r="S575" i="1"/>
  <c r="S3773" i="1"/>
  <c r="S148" i="1"/>
  <c r="S4048" i="1"/>
  <c r="S3374" i="1"/>
  <c r="S3536" i="1"/>
  <c r="S3909" i="1"/>
  <c r="S3273" i="1"/>
  <c r="S1260" i="1"/>
  <c r="S3582" i="1"/>
  <c r="S2746" i="1"/>
  <c r="S2492" i="1"/>
  <c r="S624" i="1"/>
  <c r="S3419" i="1"/>
  <c r="S1190" i="1"/>
  <c r="S3193" i="1"/>
  <c r="S2316" i="1"/>
  <c r="S1081" i="1"/>
  <c r="S3754" i="1"/>
  <c r="S2473" i="1"/>
  <c r="S2938" i="1"/>
  <c r="S1851" i="1"/>
  <c r="S1814" i="1"/>
  <c r="S3166" i="1"/>
  <c r="S147" i="1"/>
  <c r="S3988" i="1"/>
  <c r="S2384" i="1"/>
  <c r="S3739" i="1"/>
  <c r="S1720" i="1"/>
  <c r="S1151" i="1"/>
  <c r="S2512" i="1"/>
  <c r="S3054" i="1"/>
  <c r="S2275" i="1"/>
  <c r="S757" i="1"/>
  <c r="S2638" i="1"/>
  <c r="S758" i="1"/>
  <c r="S943" i="1"/>
  <c r="S72" i="1"/>
  <c r="S853" i="1"/>
  <c r="S3049" i="1"/>
  <c r="S3040" i="1"/>
  <c r="S2815" i="1"/>
  <c r="S2223" i="1"/>
  <c r="S2109" i="1"/>
  <c r="S3893" i="1"/>
  <c r="S3224" i="1"/>
  <c r="S2320" i="1"/>
  <c r="S2263" i="1"/>
  <c r="S3617" i="1"/>
  <c r="S1613" i="1"/>
  <c r="S2470" i="1"/>
  <c r="S1961" i="1"/>
  <c r="S3670" i="1"/>
  <c r="S2787" i="1"/>
  <c r="S2625" i="1"/>
  <c r="S1439" i="1"/>
  <c r="S3200" i="1"/>
  <c r="S3531" i="1"/>
  <c r="S846" i="1"/>
  <c r="S308" i="1"/>
  <c r="S3223" i="1"/>
  <c r="S830" i="1"/>
  <c r="S2907" i="1"/>
  <c r="S729" i="1"/>
  <c r="S2797" i="1"/>
  <c r="S2800" i="1"/>
  <c r="S2939" i="1"/>
  <c r="S1120" i="1"/>
  <c r="S3183" i="1"/>
  <c r="S2045" i="1"/>
  <c r="S1680" i="1"/>
  <c r="S1025" i="1"/>
  <c r="S1924" i="1"/>
  <c r="S1291" i="1"/>
  <c r="S3620" i="1"/>
  <c r="S3395" i="1"/>
  <c r="S2062" i="1"/>
  <c r="S1294" i="1"/>
  <c r="S3503" i="1"/>
  <c r="S2873" i="1"/>
  <c r="S2193" i="1"/>
  <c r="S155" i="1"/>
  <c r="S1942" i="1"/>
  <c r="S424" i="1"/>
  <c r="S1773" i="1"/>
  <c r="S3323" i="1"/>
  <c r="S3355" i="1"/>
  <c r="S2104" i="1"/>
  <c r="S1840" i="1"/>
  <c r="S3473" i="1"/>
  <c r="S1040" i="1"/>
  <c r="S2747" i="1"/>
  <c r="S887" i="1"/>
  <c r="S4061" i="1"/>
  <c r="S2511" i="1"/>
  <c r="S2990" i="1"/>
  <c r="S3581" i="1"/>
  <c r="S2163" i="1"/>
  <c r="S2116" i="1"/>
  <c r="S2561" i="1"/>
  <c r="S1899" i="1"/>
  <c r="S2621" i="1"/>
  <c r="S2605" i="1"/>
  <c r="S3853" i="1"/>
  <c r="S3616" i="1"/>
  <c r="S65" i="1"/>
  <c r="S1465" i="1"/>
  <c r="S2871" i="1"/>
  <c r="S1764" i="1"/>
  <c r="S2416" i="1"/>
  <c r="S986" i="1"/>
  <c r="S3971" i="1"/>
  <c r="S652" i="1"/>
  <c r="S2267" i="1"/>
  <c r="S3789" i="1"/>
  <c r="S2831" i="1"/>
  <c r="S1949" i="1"/>
  <c r="S1237" i="1"/>
  <c r="S901" i="1"/>
  <c r="S2749" i="1"/>
  <c r="S4076" i="1"/>
  <c r="S900" i="1"/>
  <c r="S2861" i="1"/>
  <c r="S581" i="1"/>
  <c r="S1072" i="1"/>
  <c r="S545" i="1"/>
  <c r="S1695" i="1"/>
  <c r="S3425" i="1"/>
  <c r="S4070" i="1"/>
  <c r="S3236" i="1"/>
  <c r="S2634" i="1"/>
  <c r="S1110" i="1"/>
  <c r="S1466" i="1"/>
  <c r="S3154" i="1"/>
  <c r="S876" i="1"/>
  <c r="S537" i="1"/>
  <c r="S1754" i="1"/>
  <c r="S2136" i="1"/>
  <c r="S1639" i="1"/>
  <c r="S3390" i="1"/>
  <c r="S2426" i="1"/>
  <c r="S3499" i="1"/>
  <c r="S1666" i="1"/>
  <c r="S677" i="1"/>
  <c r="S3481" i="1"/>
  <c r="S2129" i="1"/>
  <c r="S748" i="1"/>
  <c r="S866" i="1"/>
  <c r="S1254" i="1"/>
  <c r="S2703" i="1"/>
  <c r="S1068" i="1"/>
  <c r="S2457" i="1"/>
  <c r="S1905" i="1"/>
  <c r="S2295" i="1"/>
  <c r="S1719" i="1"/>
  <c r="S847" i="1"/>
  <c r="S3984" i="1"/>
  <c r="S777" i="1"/>
  <c r="S1712" i="1"/>
  <c r="S565" i="1"/>
  <c r="S2085" i="1"/>
  <c r="S3152" i="1"/>
  <c r="S2804" i="1"/>
  <c r="S2673" i="1"/>
  <c r="S3911" i="1"/>
  <c r="S3135" i="1"/>
  <c r="S1665" i="1"/>
  <c r="S3321" i="1"/>
  <c r="S3987" i="1"/>
  <c r="S2001" i="1"/>
  <c r="S3916" i="1"/>
  <c r="S3292" i="1"/>
  <c r="S3702" i="1"/>
  <c r="S3456" i="1"/>
  <c r="S2277" i="1"/>
  <c r="S4022" i="1"/>
  <c r="S1185" i="1"/>
  <c r="S3583" i="1"/>
  <c r="S2172" i="1"/>
  <c r="S3039" i="1"/>
  <c r="S959" i="1"/>
  <c r="S1047" i="1"/>
  <c r="S2208" i="1"/>
  <c r="S1470" i="1"/>
  <c r="S4071" i="1"/>
  <c r="S759" i="1"/>
  <c r="S3180" i="1"/>
  <c r="S4050" i="1"/>
  <c r="S3335" i="1"/>
  <c r="S1872" i="1"/>
  <c r="S2251" i="1"/>
  <c r="S3734" i="1"/>
  <c r="S199" i="1"/>
  <c r="S1885" i="1"/>
  <c r="S907" i="1"/>
  <c r="S4020" i="1"/>
  <c r="S172" i="1"/>
  <c r="S880" i="1"/>
  <c r="S874" i="1"/>
  <c r="S831" i="1"/>
  <c r="S4003" i="1"/>
  <c r="S3931" i="1"/>
  <c r="S1208" i="1"/>
  <c r="S2220" i="1"/>
  <c r="S2477" i="1"/>
  <c r="S1527" i="1"/>
  <c r="S1287" i="1"/>
  <c r="S3143" i="1"/>
  <c r="S316" i="1"/>
  <c r="S1362" i="1"/>
  <c r="S1650" i="1"/>
  <c r="S927" i="1"/>
  <c r="S3409" i="1"/>
  <c r="S2639" i="1"/>
  <c r="S3182" i="1"/>
  <c r="S857" i="1"/>
  <c r="S771" i="1"/>
  <c r="S1927" i="1"/>
  <c r="S1266" i="1"/>
  <c r="S2626" i="1"/>
  <c r="S1355" i="1"/>
  <c r="S2758" i="1"/>
  <c r="S1983" i="1"/>
  <c r="S2449" i="1"/>
  <c r="S656" i="1"/>
  <c r="S2303" i="1"/>
  <c r="S31" i="1"/>
  <c r="S3172" i="1"/>
  <c r="S3668" i="1"/>
  <c r="S2185" i="1"/>
  <c r="S2127" i="1"/>
  <c r="S2789" i="1"/>
  <c r="S11" i="1"/>
  <c r="S2608" i="1"/>
  <c r="S92" i="1"/>
  <c r="S3547" i="1"/>
  <c r="S2479" i="1"/>
  <c r="S892" i="1"/>
  <c r="S1140" i="1"/>
  <c r="S3444" i="1"/>
  <c r="S3157" i="1"/>
  <c r="S1788" i="1"/>
  <c r="S666" i="1"/>
  <c r="S787" i="1"/>
  <c r="S821" i="1"/>
  <c r="S1024" i="1"/>
  <c r="S1584" i="1"/>
  <c r="S2465" i="1"/>
  <c r="S1481" i="1"/>
  <c r="S3540" i="1"/>
  <c r="S3586" i="1"/>
  <c r="S3711" i="1"/>
  <c r="S182" i="1"/>
  <c r="S3373" i="1"/>
  <c r="S3496" i="1"/>
  <c r="S4029" i="1"/>
  <c r="S3695" i="1"/>
  <c r="S3607" i="1"/>
  <c r="S78" i="1"/>
  <c r="S265" i="1"/>
  <c r="S1380" i="1"/>
  <c r="S711" i="1"/>
  <c r="S593" i="1"/>
  <c r="S2102" i="1"/>
  <c r="S966" i="1"/>
  <c r="S993" i="1"/>
  <c r="S1325" i="1"/>
  <c r="S2276" i="1"/>
  <c r="S2834" i="1"/>
  <c r="S3432" i="1"/>
  <c r="S3871" i="1"/>
  <c r="S1242" i="1"/>
  <c r="S3078" i="1"/>
  <c r="S2545" i="1"/>
  <c r="S2374" i="1"/>
  <c r="S2391" i="1"/>
  <c r="S1916" i="1"/>
  <c r="S1441" i="1"/>
  <c r="S2846" i="1"/>
  <c r="S4091" i="1"/>
  <c r="S513" i="1"/>
  <c r="S3921" i="1"/>
  <c r="S883" i="1"/>
  <c r="S919" i="1"/>
  <c r="S232" i="1"/>
  <c r="S904" i="1"/>
  <c r="S2765" i="1"/>
  <c r="S1175" i="1"/>
  <c r="S2325" i="1"/>
  <c r="S3327" i="1"/>
  <c r="S855" i="1"/>
  <c r="S2925" i="1"/>
  <c r="S1310" i="1"/>
  <c r="S2856" i="1"/>
  <c r="S3464" i="1"/>
  <c r="S3369" i="1"/>
  <c r="S3610" i="1"/>
  <c r="S1921" i="1"/>
  <c r="S2167" i="1"/>
  <c r="S2559" i="1"/>
  <c r="S3296" i="1"/>
  <c r="S2862" i="1"/>
  <c r="S2572" i="1"/>
  <c r="S2770" i="1"/>
  <c r="S3411" i="1"/>
  <c r="S2894" i="1"/>
  <c r="S3652" i="1"/>
  <c r="S1978" i="1"/>
  <c r="S888" i="1"/>
  <c r="S526" i="1"/>
  <c r="S1008" i="1"/>
  <c r="S1045" i="1"/>
  <c r="S3998" i="1"/>
  <c r="S1480" i="1"/>
  <c r="S4083" i="1"/>
  <c r="S3257" i="1"/>
  <c r="S2590" i="1"/>
  <c r="S3976" i="1"/>
  <c r="S3316" i="1"/>
  <c r="S3138" i="1"/>
  <c r="S2141" i="1"/>
  <c r="S2471" i="1"/>
  <c r="S3791" i="1"/>
  <c r="S2881" i="1"/>
  <c r="S3396" i="1"/>
  <c r="S3609" i="1"/>
  <c r="S1464" i="1"/>
  <c r="S312" i="1"/>
  <c r="S893" i="1"/>
  <c r="S1920" i="1"/>
  <c r="S3579" i="1"/>
  <c r="S2464" i="1"/>
  <c r="S117" i="1"/>
  <c r="S820" i="1"/>
  <c r="S2472" i="1"/>
  <c r="S1363" i="1"/>
  <c r="S878" i="1"/>
  <c r="S292" i="1"/>
  <c r="S1901" i="1"/>
  <c r="S2823" i="1"/>
  <c r="S848" i="1"/>
  <c r="S3422" i="1"/>
  <c r="S3163" i="1"/>
  <c r="S2123" i="1"/>
  <c r="S1551" i="1"/>
  <c r="S3407" i="1"/>
  <c r="S474" i="1"/>
  <c r="S3380" i="1"/>
  <c r="S829" i="1"/>
  <c r="S1722" i="1"/>
  <c r="S55" i="1"/>
  <c r="S2264" i="1"/>
  <c r="S1314" i="1"/>
  <c r="S153" i="1"/>
  <c r="S2106" i="1"/>
  <c r="S2309" i="1"/>
  <c r="S105" i="1"/>
  <c r="S1662" i="1"/>
  <c r="S897" i="1"/>
  <c r="S2494" i="1"/>
  <c r="S3338" i="1"/>
  <c r="S1296" i="1"/>
  <c r="S814" i="1"/>
  <c r="S2619" i="1"/>
  <c r="S2627" i="1"/>
  <c r="S2469" i="1"/>
  <c r="S2357" i="1"/>
  <c r="S1579" i="1"/>
  <c r="S4072" i="1"/>
  <c r="S4049" i="1"/>
  <c r="S1419" i="1"/>
  <c r="S2683" i="1"/>
  <c r="S563" i="1"/>
  <c r="S3455" i="1"/>
  <c r="S3828" i="1"/>
  <c r="S2042" i="1"/>
  <c r="S1928" i="1"/>
  <c r="S670" i="1"/>
  <c r="S1394" i="1"/>
  <c r="S2206" i="1"/>
  <c r="S2893" i="1"/>
  <c r="S52" i="1"/>
  <c r="S1824" i="1"/>
  <c r="S2114" i="1"/>
  <c r="S2233" i="1"/>
  <c r="S1261" i="1"/>
  <c r="S3713" i="1"/>
  <c r="S2224" i="1"/>
  <c r="S873" i="1"/>
  <c r="S3401" i="1"/>
  <c r="S3902" i="1"/>
  <c r="S1569" i="1"/>
  <c r="S3980" i="1"/>
  <c r="S1793" i="1"/>
  <c r="S3297" i="1"/>
  <c r="S2863" i="1"/>
  <c r="S3291" i="1"/>
  <c r="S2139" i="1"/>
  <c r="S2624" i="1"/>
  <c r="S2488" i="1"/>
  <c r="S1648" i="1"/>
  <c r="S3569" i="1"/>
  <c r="S1324" i="1"/>
  <c r="S970" i="1"/>
  <c r="S3974" i="1"/>
  <c r="S2900" i="1"/>
  <c r="S1548" i="1"/>
  <c r="S2467" i="1"/>
  <c r="S1894" i="1"/>
  <c r="S714" i="1"/>
  <c r="S1673" i="1"/>
  <c r="S2217" i="1"/>
  <c r="S3720" i="1"/>
  <c r="S2887" i="1"/>
  <c r="S1997" i="1"/>
  <c r="S693" i="1"/>
  <c r="S548" i="1"/>
  <c r="S3665" i="1"/>
  <c r="S179" i="1"/>
  <c r="S3325" i="1"/>
  <c r="S2966" i="1"/>
  <c r="S3843" i="1"/>
  <c r="S1743" i="1"/>
  <c r="S3742" i="1"/>
  <c r="S3065" i="1"/>
  <c r="S2582" i="1"/>
  <c r="S4093" i="1"/>
  <c r="S186" i="1"/>
  <c r="S472" i="1"/>
  <c r="S1705" i="1"/>
  <c r="S2326" i="1"/>
  <c r="S3757" i="1"/>
  <c r="S1129" i="1"/>
  <c r="S2231" i="1"/>
  <c r="S3727" i="1"/>
  <c r="S1357" i="1"/>
  <c r="S3502" i="1"/>
  <c r="S2146" i="1"/>
  <c r="S2816" i="1"/>
  <c r="S2640" i="1"/>
  <c r="S955" i="1"/>
  <c r="S125" i="1"/>
  <c r="S541" i="1"/>
  <c r="S2818" i="1"/>
  <c r="S2234" i="1"/>
  <c r="S2481" i="1"/>
  <c r="S3883" i="1"/>
  <c r="S1231" i="1"/>
  <c r="S2564" i="1"/>
  <c r="S2393" i="1"/>
  <c r="S2356" i="1"/>
  <c r="S2002" i="1"/>
  <c r="S3103" i="1"/>
  <c r="S4011" i="1"/>
  <c r="S3857" i="1"/>
  <c r="S1598" i="1"/>
  <c r="S2768" i="1"/>
  <c r="S3744" i="1"/>
  <c r="S937" i="1"/>
  <c r="S3749" i="1"/>
  <c r="S3943" i="1"/>
  <c r="S3903" i="1"/>
  <c r="S2764" i="1"/>
  <c r="S1485" i="1"/>
  <c r="S2694" i="1"/>
  <c r="S3952" i="1"/>
  <c r="S543" i="1"/>
  <c r="S1101" i="1"/>
  <c r="S1990" i="1"/>
  <c r="S940" i="1"/>
  <c r="S2130" i="1"/>
  <c r="S4068" i="1"/>
  <c r="S1173" i="1"/>
  <c r="S1906" i="1"/>
  <c r="S3954" i="1"/>
  <c r="S461" i="1"/>
  <c r="S3096" i="1"/>
  <c r="S2904" i="1"/>
  <c r="S1449" i="1"/>
  <c r="S2796" i="1"/>
  <c r="S1834" i="1"/>
  <c r="S815" i="1"/>
  <c r="S592" i="1"/>
  <c r="S2268" i="1"/>
  <c r="S3907" i="1"/>
  <c r="S1414" i="1"/>
  <c r="S912" i="1"/>
  <c r="S1825" i="1"/>
  <c r="S3329" i="1"/>
  <c r="S1915" i="1"/>
  <c r="S3195" i="1"/>
  <c r="S2807" i="1"/>
  <c r="S1356" i="1"/>
  <c r="S3961" i="1"/>
  <c r="S2858" i="1"/>
  <c r="S1150" i="1"/>
  <c r="S3551" i="1"/>
  <c r="S2266" i="1"/>
  <c r="S3397" i="1"/>
  <c r="S1289" i="1"/>
  <c r="S1404" i="1"/>
  <c r="S945" i="1"/>
  <c r="S1687" i="1"/>
  <c r="S3142" i="1"/>
  <c r="S1038" i="1"/>
  <c r="S1091" i="1"/>
  <c r="S710" i="1"/>
  <c r="S2852" i="1"/>
  <c r="S3246" i="1"/>
  <c r="S2253" i="1"/>
  <c r="S1223" i="1"/>
  <c r="S4060" i="1"/>
  <c r="S2697" i="1"/>
  <c r="S3080" i="1"/>
  <c r="S2022" i="1"/>
  <c r="S2819" i="1"/>
  <c r="S3053" i="1"/>
  <c r="S3848" i="1"/>
  <c r="S1108" i="1"/>
  <c r="S647" i="1"/>
  <c r="S1562" i="1"/>
  <c r="S1157" i="1"/>
  <c r="S2502" i="1"/>
  <c r="S603" i="1"/>
  <c r="S2850" i="1"/>
  <c r="S3677" i="1"/>
  <c r="S2996" i="1"/>
  <c r="S1145" i="1"/>
  <c r="S1112" i="1"/>
  <c r="S1472" i="1"/>
  <c r="S1925" i="1"/>
  <c r="S3137" i="1"/>
  <c r="S2558" i="1"/>
  <c r="S3332" i="1"/>
  <c r="S2581" i="1"/>
  <c r="S2126" i="1"/>
  <c r="S3992" i="1"/>
  <c r="S2157" i="1"/>
  <c r="S3560" i="1"/>
  <c r="S4104" i="1"/>
  <c r="S2660" i="1"/>
  <c r="S3207" i="1"/>
  <c r="S860" i="1"/>
  <c r="S3973" i="1"/>
  <c r="S2218" i="1"/>
  <c r="S3589" i="1"/>
  <c r="S867" i="1"/>
  <c r="S2868" i="1"/>
  <c r="S720" i="1"/>
  <c r="S3968" i="1"/>
  <c r="S457" i="1"/>
  <c r="S2438" i="1"/>
  <c r="S2169" i="1"/>
  <c r="S2403" i="1"/>
  <c r="S3417" i="1"/>
  <c r="S2741" i="1"/>
  <c r="S2238" i="1"/>
  <c r="S1023" i="1"/>
  <c r="S1738" i="1"/>
  <c r="S97" i="1"/>
  <c r="S2603" i="1"/>
  <c r="S2171" i="1"/>
  <c r="S926" i="1"/>
  <c r="S17" i="1"/>
  <c r="S2137" i="1"/>
  <c r="S3842" i="1"/>
  <c r="S96" i="1"/>
  <c r="S2737" i="1"/>
  <c r="S884" i="1"/>
  <c r="S2629" i="1"/>
  <c r="S3822" i="1"/>
  <c r="S2232" i="1"/>
  <c r="S881" i="1"/>
  <c r="S1391" i="1"/>
  <c r="S2258" i="1"/>
  <c r="S1041" i="1"/>
  <c r="S2134" i="1"/>
  <c r="S1711" i="1"/>
  <c r="S1909" i="1"/>
  <c r="S2132" i="1"/>
  <c r="S2324" i="1"/>
  <c r="S2235" i="1"/>
  <c r="S1382" i="1"/>
  <c r="S70" i="1"/>
  <c r="S3565" i="1"/>
  <c r="S3072" i="1"/>
  <c r="S2918" i="1"/>
  <c r="S450" i="1"/>
  <c r="S2372" i="1"/>
  <c r="S1596" i="1"/>
  <c r="S555" i="1"/>
  <c r="S2077" i="1"/>
  <c r="S699" i="1"/>
  <c r="S458" i="1"/>
  <c r="S157" i="1"/>
  <c r="S3071" i="1"/>
  <c r="S2837" i="1"/>
  <c r="S3672" i="1"/>
  <c r="S619" i="1"/>
  <c r="S1573" i="1"/>
  <c r="S150" i="1"/>
  <c r="S1544" i="1"/>
  <c r="S941" i="1"/>
  <c r="S1795" i="1"/>
  <c r="S4007" i="1"/>
  <c r="S3866" i="1"/>
  <c r="S939" i="1"/>
  <c r="S571" i="1"/>
  <c r="S576" i="1"/>
  <c r="S1135" i="1"/>
  <c r="S1740" i="1"/>
  <c r="S215" i="1"/>
  <c r="S2865" i="1"/>
  <c r="S4094" i="1"/>
  <c r="S2911" i="1"/>
  <c r="S3477" i="1"/>
  <c r="S3578" i="1"/>
  <c r="S2842" i="1"/>
  <c r="S2131" i="1"/>
  <c r="S2153" i="1"/>
  <c r="S920" i="1"/>
  <c r="S3452" i="1"/>
  <c r="S76" i="1"/>
  <c r="S858" i="1"/>
  <c r="S721" i="1"/>
  <c r="S1235" i="1"/>
  <c r="S1194" i="1"/>
  <c r="S3294" i="1"/>
  <c r="S964" i="1"/>
  <c r="S1500" i="1"/>
  <c r="S1790" i="1"/>
  <c r="S2319" i="1"/>
  <c r="S2953" i="1"/>
  <c r="S2785" i="1"/>
  <c r="S2906" i="1"/>
  <c r="S3136" i="1"/>
  <c r="S850" i="1"/>
  <c r="S933" i="1"/>
  <c r="S1084" i="1"/>
  <c r="S3085" i="1"/>
  <c r="S1082" i="1"/>
  <c r="S4075" i="1"/>
  <c r="S2382" i="1"/>
  <c r="S3642" i="1"/>
  <c r="S3981" i="1"/>
  <c r="S2864" i="1"/>
  <c r="S3590" i="1"/>
  <c r="S2742" i="1"/>
  <c r="S890" i="1"/>
  <c r="S865" i="1"/>
  <c r="S2601" i="1"/>
  <c r="S1875" i="1"/>
  <c r="S1688" i="1"/>
  <c r="S3311" i="1"/>
  <c r="S2158" i="1"/>
  <c r="S1118" i="1"/>
  <c r="S3285" i="1"/>
  <c r="S735" i="1"/>
  <c r="S1104" i="1"/>
  <c r="S2650" i="1"/>
  <c r="S3461" i="1"/>
  <c r="S3889" i="1"/>
  <c r="S3997" i="1"/>
  <c r="S1483" i="1"/>
  <c r="S2702" i="1"/>
  <c r="S3794" i="1"/>
  <c r="S1164" i="1"/>
  <c r="S2693" i="1"/>
  <c r="S2757" i="1"/>
  <c r="S3619" i="1"/>
  <c r="S467" i="1"/>
  <c r="S1402" i="1"/>
  <c r="S2504" i="1"/>
  <c r="S1877" i="1"/>
  <c r="S1918" i="1"/>
  <c r="S2405" i="1"/>
  <c r="S460" i="1"/>
  <c r="S4105" i="1"/>
  <c r="S516" i="1"/>
  <c r="S3088" i="1"/>
  <c r="S428" i="1"/>
  <c r="S595" i="1"/>
  <c r="S456" i="1"/>
  <c r="S607" i="1"/>
  <c r="S1874" i="1"/>
  <c r="S3910" i="1"/>
  <c r="S2521" i="1"/>
  <c r="S3431" i="1"/>
  <c r="S1067" i="1"/>
  <c r="S1105" i="1"/>
  <c r="S775" i="1"/>
  <c r="S1488" i="1"/>
  <c r="S4051" i="1"/>
  <c r="S2854" i="1"/>
  <c r="S85" i="1"/>
  <c r="S2880" i="1"/>
  <c r="S2260" i="1"/>
  <c r="S234" i="1"/>
  <c r="S4113" i="1"/>
  <c r="S601" i="1"/>
  <c r="S2353" i="1"/>
  <c r="S151" i="1"/>
  <c r="S468" i="1"/>
  <c r="S3706" i="1"/>
  <c r="S3564" i="1"/>
  <c r="S2203" i="1"/>
  <c r="S2349" i="1"/>
  <c r="S1055" i="1"/>
  <c r="S1456" i="1"/>
  <c r="S154" i="1"/>
  <c r="S3649" i="1"/>
  <c r="S4010" i="1"/>
  <c r="S1077" i="1"/>
  <c r="S1430" i="1"/>
  <c r="S3964" i="1"/>
  <c r="S4095" i="1"/>
  <c r="S4065" i="1"/>
  <c r="S2643" i="1"/>
  <c r="S914" i="1"/>
  <c r="S1494" i="1"/>
  <c r="S2508" i="1"/>
  <c r="S1111" i="1"/>
  <c r="S3928" i="1"/>
  <c r="S2410" i="1"/>
  <c r="S1585" i="1"/>
  <c r="S3144" i="1"/>
  <c r="S4" i="1"/>
  <c r="S3013" i="1"/>
  <c r="S3190" i="1"/>
  <c r="S1552" i="1"/>
  <c r="S2274" i="1"/>
  <c r="S4112" i="1"/>
  <c r="S882" i="1"/>
  <c r="S1581" i="1"/>
  <c r="S588" i="1"/>
  <c r="S2822" i="1"/>
  <c r="S486" i="1"/>
  <c r="S2335" i="1"/>
  <c r="S3538" i="1"/>
  <c r="S156" i="1"/>
  <c r="S3873" i="1"/>
  <c r="S2866" i="1"/>
  <c r="S2695" i="1"/>
  <c r="S3055" i="1"/>
  <c r="S2750" i="1"/>
  <c r="S1117" i="1"/>
  <c r="S684" i="1"/>
  <c r="S3891" i="1"/>
  <c r="S2700" i="1"/>
  <c r="S2348" i="1"/>
  <c r="S1069" i="1"/>
  <c r="S702" i="1"/>
  <c r="S2593" i="1"/>
  <c r="S998" i="1"/>
  <c r="S4015" i="1"/>
  <c r="S2161" i="1"/>
  <c r="S2436" i="1"/>
  <c r="S596" i="1"/>
  <c r="S992" i="1"/>
  <c r="S1424" i="1"/>
  <c r="S3110" i="1"/>
  <c r="S455" i="1"/>
  <c r="S3855" i="1"/>
  <c r="S1876" i="1"/>
  <c r="S33" i="1"/>
  <c r="S3122" i="1"/>
  <c r="S1987" i="1"/>
  <c r="S3194" i="1"/>
  <c r="S1074" i="1"/>
  <c r="S505" i="1"/>
  <c r="S1661" i="1"/>
  <c r="S1093" i="1"/>
  <c r="S2951" i="1"/>
  <c r="S3203" i="1"/>
  <c r="S3929" i="1"/>
  <c r="S2895" i="1"/>
  <c r="S462" i="1"/>
  <c r="S2154" i="1"/>
  <c r="S1770" i="1"/>
  <c r="S872" i="1"/>
  <c r="S2599" i="1"/>
  <c r="S2649" i="1"/>
  <c r="S1410" i="1"/>
  <c r="S2685" i="1"/>
  <c r="S3510" i="1"/>
  <c r="S2138" i="1"/>
  <c r="S425" i="1"/>
  <c r="S2256" i="1"/>
  <c r="S127" i="1"/>
  <c r="S1560" i="1"/>
  <c r="S1721" i="1"/>
  <c r="S1160" i="1"/>
  <c r="S3399" i="1"/>
  <c r="S1801" i="1"/>
  <c r="S3989" i="1"/>
  <c r="S2327" i="1"/>
  <c r="S3662" i="1"/>
  <c r="S2769" i="1"/>
  <c r="S3962" i="1"/>
  <c r="S2766" i="1"/>
  <c r="S1070" i="1"/>
  <c r="S2140" i="1"/>
  <c r="S4092" i="1"/>
  <c r="S1095" i="1"/>
  <c r="S663" i="1"/>
  <c r="S2060" i="1"/>
  <c r="S1184" i="1"/>
  <c r="S2432" i="1"/>
  <c r="S902" i="1"/>
  <c r="S3963" i="1"/>
  <c r="S4043" i="1"/>
  <c r="S1907" i="1"/>
  <c r="S1131" i="1"/>
  <c r="S1119" i="1"/>
  <c r="S496" i="1"/>
  <c r="S3108" i="1"/>
  <c r="S4109" i="1"/>
  <c r="S3924" i="1"/>
  <c r="S2641" i="1"/>
  <c r="S1044" i="1"/>
  <c r="S3123" i="1"/>
  <c r="S144" i="1"/>
  <c r="S608" i="1"/>
  <c r="S2398" i="1"/>
  <c r="S3870" i="1"/>
  <c r="S1566" i="1"/>
  <c r="S632" i="1"/>
  <c r="S3880" i="1"/>
  <c r="S2376" i="1"/>
  <c r="S122" i="1"/>
  <c r="S161" i="1"/>
  <c r="S4018" i="1"/>
  <c r="S3737" i="1"/>
  <c r="S2125" i="1"/>
  <c r="S3747" i="1"/>
  <c r="S2888" i="1"/>
  <c r="S1102" i="1"/>
  <c r="S3860" i="1"/>
  <c r="S1075" i="1"/>
  <c r="S4026" i="1"/>
  <c r="S886" i="1"/>
  <c r="S2843" i="1"/>
  <c r="S499" i="1"/>
  <c r="S3738" i="1"/>
  <c r="S1791" i="1"/>
  <c r="S1545" i="1"/>
  <c r="S2779" i="1"/>
  <c r="S4086" i="1"/>
  <c r="S3919" i="1"/>
  <c r="S4087" i="1"/>
  <c r="S599" i="1"/>
  <c r="S217" i="1"/>
  <c r="S511" i="1"/>
  <c r="S579" i="1"/>
  <c r="S3854" i="1"/>
  <c r="S4002" i="1"/>
  <c r="S484" i="1"/>
  <c r="S1869" i="1"/>
  <c r="S3112" i="1"/>
  <c r="S773" i="1"/>
  <c r="S1913" i="1"/>
  <c r="S2687" i="1"/>
  <c r="S1178" i="1"/>
  <c r="S3131" i="1"/>
  <c r="S3134" i="1"/>
  <c r="S2215" i="1"/>
  <c r="S849" i="1"/>
  <c r="S2905" i="1"/>
  <c r="S3986" i="1"/>
  <c r="S3852" i="1"/>
  <c r="S4088" i="1"/>
  <c r="S1080" i="1"/>
  <c r="S451" i="1"/>
  <c r="S875" i="1"/>
  <c r="S2763" i="1"/>
  <c r="S550" i="1"/>
  <c r="S2825" i="1"/>
  <c r="S552" i="1"/>
  <c r="S1726" i="1"/>
  <c r="S2743" i="1"/>
  <c r="S2978" i="1"/>
  <c r="S2656" i="1"/>
  <c r="S2921" i="1"/>
  <c r="S551" i="1"/>
  <c r="S2155" i="1"/>
  <c r="S2133" i="1"/>
  <c r="S2415" i="1"/>
  <c r="S999" i="1"/>
  <c r="S3990" i="1"/>
  <c r="S2425" i="1"/>
  <c r="S1812" i="1"/>
  <c r="S3644" i="1"/>
  <c r="S1409" i="1"/>
  <c r="S1437" i="1"/>
  <c r="S1088" i="1"/>
  <c r="S676" i="1"/>
  <c r="S1757" i="1"/>
  <c r="S3076" i="1"/>
  <c r="S4021" i="1"/>
  <c r="S2538" i="1"/>
  <c r="S2726" i="1"/>
  <c r="S2892" i="1"/>
  <c r="S779" i="1"/>
  <c r="S4044" i="1"/>
  <c r="S3959" i="1"/>
  <c r="S1103" i="1"/>
  <c r="S4067" i="1"/>
  <c r="S1099" i="1"/>
  <c r="S3126" i="1"/>
  <c r="S694" i="1"/>
  <c r="S1821" i="1"/>
  <c r="S1407" i="1"/>
  <c r="S1420" i="1"/>
  <c r="S1123" i="1"/>
  <c r="S2897" i="1"/>
  <c r="S4004" i="1"/>
  <c r="S1171" i="1"/>
  <c r="S194" i="1"/>
  <c r="S3868" i="1"/>
  <c r="S3105" i="1"/>
  <c r="S1717" i="1"/>
  <c r="S3942" i="1"/>
  <c r="S514" i="1"/>
  <c r="S3972" i="1"/>
  <c r="S169" i="1"/>
  <c r="S2135" i="1"/>
  <c r="S2162" i="1"/>
  <c r="S2690" i="1"/>
  <c r="S611" i="1"/>
  <c r="S1244" i="1"/>
  <c r="S3927" i="1"/>
  <c r="S3797" i="1"/>
  <c r="S586" i="1"/>
  <c r="S2851" i="1"/>
  <c r="S2759" i="1"/>
  <c r="S1115" i="1"/>
  <c r="S1128" i="1"/>
  <c r="S1583" i="1"/>
  <c r="S1865" i="1"/>
  <c r="S3917" i="1"/>
  <c r="S1501" i="1"/>
  <c r="S3947" i="1"/>
  <c r="S3996" i="1"/>
  <c r="S4009" i="1"/>
  <c r="S1121" i="1"/>
  <c r="S2442" i="1"/>
  <c r="S1703" i="1"/>
  <c r="S2588" i="1"/>
  <c r="S2889" i="1"/>
  <c r="S4081" i="1"/>
  <c r="S1408" i="1"/>
  <c r="S765" i="1"/>
  <c r="S442" i="1"/>
  <c r="S445" i="1"/>
  <c r="S1484" i="1"/>
  <c r="S3941" i="1"/>
  <c r="S3808" i="1"/>
  <c r="S1141" i="1"/>
  <c r="S2128" i="1"/>
  <c r="S3121" i="1"/>
  <c r="S3067" i="1"/>
  <c r="S1092" i="1"/>
  <c r="S2418" i="1"/>
  <c r="S449" i="1"/>
  <c r="S163" i="1"/>
  <c r="S2591" i="1"/>
  <c r="S1180" i="1"/>
  <c r="S1696" i="1"/>
  <c r="S734" i="1"/>
  <c r="S422" i="1"/>
  <c r="S432" i="1"/>
  <c r="S4013" i="1"/>
  <c r="S2245" i="1"/>
  <c r="S159" i="1"/>
  <c r="S638" i="1"/>
  <c r="S1904" i="1"/>
  <c r="S562" i="1"/>
  <c r="S2662" i="1"/>
  <c r="S507" i="1"/>
  <c r="S1125" i="1"/>
  <c r="S1132" i="1"/>
  <c r="S1116" i="1"/>
  <c r="S3602" i="1"/>
  <c r="S1046" i="1"/>
  <c r="S640" i="1"/>
  <c r="S546" i="1"/>
  <c r="S1094" i="1"/>
  <c r="S2903" i="1"/>
  <c r="S1881" i="1"/>
  <c r="S1543" i="1"/>
  <c r="S598" i="1"/>
  <c r="S1083" i="1"/>
  <c r="S427" i="1"/>
  <c r="S3995" i="1"/>
  <c r="S983" i="1"/>
  <c r="S2950" i="1"/>
  <c r="S1413" i="1"/>
  <c r="S2877" i="1"/>
  <c r="S2362" i="1"/>
  <c r="S637" i="1"/>
  <c r="S1917" i="1"/>
  <c r="S780" i="1"/>
  <c r="S4074" i="1"/>
  <c r="S580" i="1"/>
  <c r="S4008" i="1"/>
  <c r="S668" i="1"/>
  <c r="S1867" i="1"/>
  <c r="S1813" i="1"/>
  <c r="S2396" i="1"/>
  <c r="S4084" i="1"/>
  <c r="S3906" i="1"/>
  <c r="S3807" i="1"/>
  <c r="S1183" i="1"/>
  <c r="S2386" i="1"/>
  <c r="S2346" i="1"/>
  <c r="S1049" i="1"/>
  <c r="S123" i="1"/>
  <c r="S636" i="1"/>
  <c r="S1453" i="1"/>
  <c r="S1318" i="1"/>
  <c r="S641" i="1"/>
  <c r="S621" i="1"/>
  <c r="S1422" i="1"/>
  <c r="S2150" i="1"/>
  <c r="S2156" i="1"/>
  <c r="S2585" i="1"/>
  <c r="S2771" i="1"/>
  <c r="S1416" i="1"/>
  <c r="S2424" i="1"/>
  <c r="S4006" i="1"/>
  <c r="S4115" i="1"/>
  <c r="S2775" i="1"/>
  <c r="S1994" i="1"/>
  <c r="S1600" i="1"/>
  <c r="S196" i="1"/>
  <c r="S1130" i="1"/>
  <c r="S1741" i="1"/>
  <c r="S2948" i="1"/>
  <c r="S3119" i="1"/>
  <c r="S3647" i="1"/>
  <c r="S466" i="1"/>
  <c r="S2909" i="1"/>
  <c r="S4052" i="1"/>
  <c r="S1988" i="1"/>
  <c r="S683" i="1"/>
  <c r="S1113" i="1"/>
  <c r="S3861" i="1"/>
  <c r="S4114" i="1"/>
  <c r="S1724" i="1"/>
  <c r="S582" i="1"/>
  <c r="S1547" i="1"/>
  <c r="S1729" i="1"/>
  <c r="S3632" i="1"/>
  <c r="S476" i="1"/>
  <c r="S2427" i="1"/>
  <c r="S1736" i="1"/>
  <c r="S568" i="1"/>
  <c r="S2148" i="1"/>
  <c r="S2420" i="1"/>
  <c r="S2915" i="1"/>
  <c r="S3858" i="1"/>
  <c r="S4047" i="1"/>
  <c r="S984" i="1"/>
  <c r="S1412" i="1"/>
  <c r="S2423" i="1"/>
  <c r="S3060" i="1"/>
  <c r="S3074" i="1"/>
  <c r="S214" i="1"/>
  <c r="S2434" i="1"/>
  <c r="S4017" i="1"/>
  <c r="S1595" i="1"/>
  <c r="S591" i="1"/>
  <c r="S1589" i="1"/>
  <c r="S3864" i="1"/>
  <c r="S585" i="1"/>
  <c r="S3934" i="1"/>
  <c r="S216" i="1"/>
  <c r="S1442" i="1"/>
  <c r="S542" i="1"/>
  <c r="S1499" i="1"/>
  <c r="S3914" i="1"/>
  <c r="S1704" i="1"/>
  <c r="S566" i="1"/>
  <c r="S3057" i="1"/>
  <c r="S3798" i="1"/>
  <c r="S1136" i="1"/>
  <c r="S2916" i="1"/>
  <c r="S2943" i="1"/>
  <c r="S3641" i="1"/>
  <c r="S447" i="1"/>
  <c r="S2696" i="1"/>
  <c r="S2912" i="1"/>
  <c r="S2430" i="1"/>
  <c r="S2691" i="1"/>
  <c r="S437" i="1"/>
  <c r="S173" i="1"/>
  <c r="S2429" i="1"/>
  <c r="S2433" i="1"/>
  <c r="S3202" i="1"/>
  <c r="S498" i="1"/>
  <c r="S578" i="1"/>
  <c r="S2596" i="1"/>
  <c r="S2584" i="1"/>
  <c r="S1452" i="1"/>
  <c r="S698" i="1"/>
  <c r="S3953" i="1"/>
  <c r="S544" i="1"/>
  <c r="S363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229" i="1"/>
  <c r="S1232" i="1"/>
  <c r="S1233" i="1"/>
  <c r="S1236" i="1"/>
  <c r="S1238" i="1"/>
  <c r="S1239" i="1"/>
  <c r="S1241" i="1"/>
  <c r="S1334" i="1"/>
  <c r="S1335" i="1"/>
  <c r="S1342" i="1"/>
  <c r="S1454" i="1"/>
  <c r="S1455" i="1"/>
  <c r="S1459" i="1"/>
  <c r="S1460" i="1"/>
  <c r="S1461" i="1"/>
  <c r="S1462" i="1"/>
  <c r="S1564" i="1"/>
  <c r="S1571" i="1"/>
  <c r="S1582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563" i="1"/>
  <c r="S2565" i="1"/>
  <c r="S2566" i="1"/>
  <c r="S2568" i="1"/>
  <c r="S2574" i="1"/>
  <c r="S2575" i="1"/>
  <c r="S2576" i="1"/>
  <c r="S2577" i="1"/>
  <c r="S2578" i="1"/>
  <c r="S2579" i="1"/>
  <c r="S2580" i="1"/>
  <c r="S2956" i="1"/>
  <c r="S2960" i="1"/>
  <c r="S2961" i="1"/>
  <c r="S2962" i="1"/>
  <c r="S3127" i="1"/>
  <c r="S3129" i="1"/>
  <c r="S3874" i="1"/>
  <c r="S3875" i="1"/>
  <c r="S3876" i="1"/>
  <c r="S3877" i="1"/>
  <c r="S3881" i="1"/>
  <c r="S3884" i="1"/>
  <c r="S3885" i="1"/>
  <c r="S3886" i="1"/>
  <c r="S3887" i="1"/>
  <c r="S3888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86" i="1"/>
  <c r="S1588" i="1"/>
  <c r="S1590" i="1"/>
  <c r="S1591" i="1"/>
  <c r="S1594" i="1"/>
  <c r="S1599" i="1"/>
  <c r="S1601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3056" i="1"/>
  <c r="S3058" i="1"/>
  <c r="S3059" i="1"/>
  <c r="S3063" i="1"/>
  <c r="S3084" i="1"/>
  <c r="S3116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1684" i="1"/>
  <c r="S1698" i="1"/>
  <c r="S1700" i="1"/>
  <c r="S3140" i="1"/>
  <c r="S3145" i="1"/>
  <c r="S3147" i="1"/>
  <c r="S1002" i="1"/>
  <c r="F2" i="13"/>
  <c r="E13" i="13"/>
  <c r="P100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8A0520-CB4C-4D4F-9157-159B0D7D745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0E72FA4-587F-4D8A-8B51-F2F9E9580F68}" name="WorksheetConnection_Sheet1!$A$1:$U$4115" type="102" refreshedVersion="6" minRefreshableVersion="5" saveData="1">
    <extLst>
      <ext xmlns:x15="http://schemas.microsoft.com/office/spreadsheetml/2010/11/main" uri="{DE250136-89BD-433C-8126-D09CA5730AF9}">
        <x15:connection id="Range" autoDelete="1">
          <x15:rangePr sourceName="_xlcn.WorksheetConnection_Sheet1A1U4115"/>
        </x15:connection>
      </ext>
    </extLst>
  </connection>
  <connection id="3" xr16:uid="{0AA1CB60-9CBF-4016-A27B-51613116CA91}" name="WorksheetConnection_Sheet1!$G$1:$T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G1T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 1].[Category].[All]}"/>
    <s v="{[Range].[country].[All]}"/>
    <s v="{[Range 1].[Date Created Conversion (Year)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<sst xmlns="http://schemas.openxmlformats.org/spreadsheetml/2006/main" count="33048" uniqueCount="8402">
  <si>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</si>
  <si>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</si>
  <si>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</si>
  <si>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</si>
  <si>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</si>
  <si>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</si>
  <si>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</si>
  <si>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</si>
  <si>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</si>
  <si>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</si>
  <si>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</si>
  <si>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</si>
  <si>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</si>
  <si>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</si>
  <si>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</si>
  <si>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</si>
  <si>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</si>
  <si>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</si>
  <si>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</si>
  <si>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</si>
  <si>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</si>
  <si>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</si>
  <si>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</si>
  <si>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</si>
  <si>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</si>
  <si>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</si>
  <si>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</si>
  <si>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</si>
  <si>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</si>
  <si>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</si>
  <si>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</si>
  <si>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</si>
  <si>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</si>
  <si>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</si>
  <si>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</si>
  <si>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</si>
  <si>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</si>
  <si>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</si>
  <si>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</si>
  <si>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</si>
  <si>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</si>
  <si>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</si>
  <si>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</si>
  <si>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</si>
  <si>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</si>
  <si>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</si>
  <si>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</si>
  <si>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</si>
  <si>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</si>
  <si>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</si>
  <si>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</si>
  <si>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</si>
  <si>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</si>
  <si>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</si>
  <si>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</si>
  <si>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</si>
  <si>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</si>
  <si>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</si>
  <si>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</si>
  <si>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</si>
  <si>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</si>
  <si>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</si>
  <si>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</si>
  <si>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</si>
  <si>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</si>
  <si>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</si>
  <si>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</si>
  <si>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</si>
  <si>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</si>
  <si>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</si>
  <si>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</si>
  <si>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</si>
  <si>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</si>
  <si>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</si>
  <si>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</si>
  <si>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</si>
  <si>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</si>
  <si>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</si>
  <si>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</si>
  <si>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</si>
  <si>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</si>
  <si>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</si>
  <si>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</si>
  <si>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</si>
  <si>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</si>
  <si>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</si>
  <si>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</si>
  <si>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</si>
  <si>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</si>
  <si>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</si>
  <si>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</si>
  <si>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</si>
  <si>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</si>
  <si>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</si>
  <si>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</si>
  <si>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</si>
  <si>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</si>
  <si>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</si>
  <si>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</si>
  <si>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</si>
  <si>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</si>
  <si>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</si>
  <si>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</si>
  <si>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</si>
  <si>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</si>
  <si>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</si>
  <si>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</si>
  <si>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</si>
  <si>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</si>
  <si>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</si>
  <si>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</si>
  <si>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</si>
  <si>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</si>
  <si>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</si>
  <si>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</si>
  <si>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</si>
  <si>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</si>
  <si>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</si>
  <si>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</si>
  <si>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</si>
  <si>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</si>
  <si>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</si>
  <si>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</si>
  <si>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</si>
  <si>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</si>
  <si>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</si>
  <si>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</si>
  <si>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</si>
  <si>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</si>
  <si>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</si>
  <si>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</si>
  <si>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</si>
  <si>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</si>
  <si>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</si>
  <si>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</si>
  <si>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</si>
  <si>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</si>
  <si>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</si>
  <si>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</si>
  <si>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</si>
  <si>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</si>
  <si>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</si>
  <si>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</si>
  <si>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</si>
  <si>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</si>
  <si>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</si>
  <si>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</si>
  <si>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</si>
  <si>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</si>
  <si>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</si>
  <si>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</si>
  <si>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</si>
  <si>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</si>
  <si>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</si>
  <si>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</si>
  <si>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</si>
  <si>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</si>
  <si>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</si>
  <si>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</si>
  <si>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</si>
  <si>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</si>
  <si>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</si>
  <si>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</si>
  <si>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</si>
  <si>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</si>
  <si>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</si>
  <si>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</si>
  <si>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</si>
  <si>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</si>
  <si>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</si>
  <si>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</si>
  <si>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</si>
  <si>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</si>
  <si>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</si>
  <si>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</si>
  <si>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</si>
  <si>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</si>
  <si>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</si>
  <si>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</si>
  <si>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</si>
  <si>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</si>
  <si>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</si>
  <si>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</si>
  <si>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</si>
  <si>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</si>
  <si>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</si>
  <si>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</si>
  <si>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</si>
  <si>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</si>
  <si>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</si>
  <si>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</si>
  <si>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</si>
  <si>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</si>
  <si>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</si>
  <si>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</si>
  <si>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</si>
  <si>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</si>
  <si>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</si>
  <si>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</si>
  <si>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</si>
  <si>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</si>
  <si>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</si>
  <si>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</si>
  <si>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</si>
  <si>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</si>
  <si>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</si>
  <si>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</si>
  <si>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</si>
  <si>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</si>
  <si>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</si>
  <si>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</si>
  <si>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</si>
  <si>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</si>
  <si>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</si>
  <si>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</si>
  <si>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</si>
  <si>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</si>
  <si>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</si>
  <si>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</si>
  <si>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</si>
  <si>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</si>
  <si>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</si>
  <si>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</si>
  <si>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</si>
  <si>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</si>
  <si>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</si>
  <si>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</si>
  <si>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</si>
  <si>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</si>
  <si>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</si>
  <si>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</si>
  <si>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</si>
  <si>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</si>
  <si>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</si>
  <si>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</si>
  <si>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</si>
  <si>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</si>
  <si>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</si>
  <si>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</si>
  <si>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</si>
  <si>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</si>
  <si>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</si>
  <si>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</si>
  <si>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</si>
  <si>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</si>
  <si>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</si>
  <si>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</si>
  <si>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</si>
  <si>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</si>
  <si>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</si>
  <si>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</si>
  <si>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</si>
  <si>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</si>
  <si>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</si>
  <si>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</si>
  <si>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</si>
  <si>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</si>
  <si>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</si>
  <si>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</si>
  <si>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</si>
  <si>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</si>
  <si>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</si>
  <si>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</si>
  <si>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</si>
  <si>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</si>
  <si>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</si>
  <si>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</si>
  <si>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</si>
  <si>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</si>
  <si>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</si>
  <si>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</si>
  <si>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</si>
  <si>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</si>
  <si>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</si>
  <si>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</si>
  <si>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</si>
  <si>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</si>
  <si>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</si>
  <si>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</si>
  <si>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</si>
  <si>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</si>
  <si>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</si>
  <si>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</si>
  <si>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</si>
  <si>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</si>
  <si>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</si>
  <si>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</si>
  <si>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</si>
  <si>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</si>
  <si>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</si>
  <si>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</si>
  <si>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</si>
  <si>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</si>
  <si>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</si>
  <si>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</si>
  <si>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</si>
  <si>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</si>
  <si>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</si>
  <si>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</si>
  <si>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</si>
  <si>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</si>
  <si>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</si>
  <si>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</si>
  <si>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</si>
  <si>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</si>
  <si>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</si>
  <si>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</si>
  <si>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</si>
  <si>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</si>
  <si>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</si>
  <si>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</si>
  <si>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</si>
  <si>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</si>
  <si>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</si>
  <si>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</si>
  <si>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</si>
  <si>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</si>
  <si>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</si>
  <si>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</si>
  <si>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</si>
  <si>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</si>
  <si>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</si>
  <si>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</si>
  <si>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</si>
  <si>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</si>
  <si>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</si>
  <si>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</si>
  <si>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</si>
  <si>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</si>
  <si>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</si>
  <si>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</si>
  <si>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</si>
  <si>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</si>
  <si>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</si>
  <si>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</si>
  <si>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</si>
  <si>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</si>
  <si>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</si>
  <si>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</si>
  <si>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</si>
  <si>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</si>
  <si>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</si>
  <si>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</si>
  <si>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</si>
  <si>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</si>
  <si>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</si>
  <si>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</si>
  <si>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</si>
  <si>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</si>
  <si>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</si>
  <si>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</si>
  <si>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</si>
  <si>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</si>
  <si>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</si>
  <si>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</si>
  <si>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</si>
  <si>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</si>
  <si>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</si>
  <si>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</si>
  <si>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</si>
  <si>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</si>
  <si>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</si>
  <si>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</si>
  <si>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</si>
  <si>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</si>
  <si>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</si>
  <si>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</si>
  <si>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</si>
  <si>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</si>
  <si>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</si>
  <si>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</si>
  <si>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</si>
  <si>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</si>
  <si>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</si>
  <si>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</si>
  <si>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</si>
  <si>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</si>
  <si>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</si>
  <si>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</si>
  <si>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</si>
  <si>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</si>
  <si>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</si>
  <si>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</si>
  <si>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</si>
  <si>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</si>
  <si>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</si>
  <si>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</si>
  <si>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</si>
  <si>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</si>
  <si>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</si>
  <si>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</si>
  <si>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</si>
  <si>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</si>
  <si>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</si>
  <si>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</si>
  <si>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</si>
  <si>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</si>
  <si>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</si>
  <si>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</si>
  <si>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</si>
  <si>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</si>
  <si>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</si>
  <si>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</si>
  <si>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</si>
  <si>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</si>
  <si>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</si>
  <si>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</si>
  <si>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</si>
  <si>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</si>
  <si>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</si>
  <si>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</si>
  <si>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</si>
  <si>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</si>
  <si>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</si>
  <si>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</si>
  <si>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</si>
  <si>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</si>
  <si>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</si>
  <si>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</si>
  <si>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</si>
  <si>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</si>
  <si>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</si>
  <si>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</si>
  <si>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</si>
  <si>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</si>
  <si>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</si>
  <si>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</si>
  <si>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</si>
  <si>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</si>
  <si>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</si>
  <si>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</si>
  <si>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</si>
  <si>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</si>
  <si>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</si>
  <si>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</si>
  <si>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</si>
  <si>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</si>
  <si>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</si>
  <si>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</si>
  <si>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</si>
  <si>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</si>
  <si>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</si>
  <si>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</si>
  <si>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</si>
  <si>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</si>
  <si>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</si>
  <si>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</si>
  <si>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</si>
  <si>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</si>
  <si>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</si>
  <si>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</si>
  <si>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</si>
  <si>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</si>
  <si>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</si>
  <si>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</si>
  <si>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</si>
  <si>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</si>
  <si>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</si>
  <si>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</si>
  <si>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</si>
  <si>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</si>
  <si>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</si>
  <si>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</si>
  <si>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</si>
  <si>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</si>
  <si>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</si>
  <si>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</si>
  <si>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</si>
  <si>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</si>
  <si>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</si>
  <si>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</si>
  <si>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</si>
  <si>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</si>
  <si>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</si>
  <si>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</si>
  <si>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</si>
  <si>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</si>
  <si>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</si>
  <si>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</si>
  <si>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</si>
  <si>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</si>
  <si>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</si>
  <si>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</si>
  <si>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</si>
  <si>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</si>
  <si>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</si>
  <si>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</si>
  <si>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</si>
  <si>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</si>
  <si>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</si>
  <si>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</si>
  <si>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</si>
  <si>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</si>
  <si>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</si>
  <si>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</si>
  <si>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</si>
  <si>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</si>
  <si>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</si>
  <si>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</si>
  <si>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</si>
  <si>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</si>
  <si>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</si>
  <si>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</si>
  <si>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</si>
  <si>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</si>
  <si>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</si>
  <si>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</si>
  <si>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</si>
  <si>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</si>
  <si>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</si>
  <si>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</si>
  <si>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</si>
  <si>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</si>
  <si>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</si>
  <si>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</si>
  <si>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</si>
  <si>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</si>
  <si>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</si>
  <si>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</si>
  <si>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</si>
  <si>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</si>
  <si>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</si>
  <si>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</si>
  <si>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</si>
  <si>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</si>
  <si>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</si>
  <si>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</si>
  <si>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</si>
  <si>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</si>
  <si>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</si>
  <si>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</si>
  <si>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</si>
  <si>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</si>
  <si>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</si>
  <si>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</si>
  <si>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</si>
  <si>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</si>
  <si>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</si>
  <si>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</si>
  <si>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</si>
  <si>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</si>
  <si>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</si>
  <si>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</si>
  <si>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</si>
  <si>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</si>
  <si>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</si>
  <si>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</si>
  <si>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</si>
  <si>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</si>
  <si>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</si>
  <si>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</si>
  <si>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</si>
  <si>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</si>
  <si>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</si>
  <si>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</si>
  <si>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</si>
  <si>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</si>
  <si>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</si>
  <si>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</si>
  <si>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</si>
  <si>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</si>
  <si>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</si>
  <si>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</si>
  <si>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</si>
  <si>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</si>
  <si>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</si>
  <si>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</si>
  <si>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</si>
  <si>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</si>
  <si>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</si>
  <si>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</si>
  <si>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</si>
  <si>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</si>
  <si>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</si>
  <si>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</si>
  <si>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</si>
  <si>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</si>
  <si>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</si>
  <si>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</si>
  <si>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</si>
  <si>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</si>
  <si>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</si>
  <si>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</si>
  <si>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</si>
  <si>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</si>
  <si>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</si>
  <si>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</si>
  <si>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</si>
  <si>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</si>
  <si>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</si>
  <si>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</si>
  <si>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</si>
  <si>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</si>
  <si>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</si>
  <si>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</si>
  <si>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</si>
  <si>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</si>
  <si>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</si>
  <si>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</si>
  <si>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</si>
  <si>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</si>
  <si>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</si>
  <si>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</si>
  <si>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</si>
  <si>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</si>
  <si>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</si>
  <si>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</si>
  <si>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</si>
  <si>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</si>
  <si>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</si>
  <si>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</si>
  <si>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</si>
  <si>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</si>
  <si>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</si>
  <si>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</si>
  <si>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</si>
  <si>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</si>
  <si>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</si>
  <si>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</si>
  <si>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</si>
  <si>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</si>
  <si>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</si>
  <si>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</si>
  <si>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</si>
  <si>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</si>
  <si>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</si>
  <si>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</si>
  <si>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</si>
  <si>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</si>
  <si>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</si>
  <si>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</si>
  <si>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</si>
  <si>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</si>
  <si>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</si>
  <si>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</si>
  <si>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</si>
  <si>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</si>
  <si>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</si>
  <si>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</si>
  <si>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</si>
  <si>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</si>
  <si>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</si>
  <si>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</si>
  <si>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</si>
  <si>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</si>
  <si>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</si>
  <si>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</si>
  <si>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</si>
  <si>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</si>
  <si>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</si>
  <si>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</si>
  <si>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</si>
  <si>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</si>
  <si>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</si>
  <si>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</si>
  <si>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</si>
  <si>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</si>
  <si>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</si>
  <si>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</si>
  <si>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</si>
  <si>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</si>
  <si>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</si>
  <si>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</si>
  <si>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</si>
  <si>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</si>
  <si>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</si>
  <si>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</si>
  <si>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</si>
  <si>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</si>
  <si>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</si>
  <si>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</si>
  <si>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</si>
  <si>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</si>
  <si>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</si>
  <si>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</si>
  <si>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</si>
  <si>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</si>
  <si>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</si>
  <si>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</si>
  <si>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</si>
  <si>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</si>
  <si>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</si>
  <si>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</si>
  <si>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</si>
  <si>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</si>
  <si>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</si>
  <si>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</si>
  <si>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</si>
  <si>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</si>
  <si>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</si>
  <si>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</si>
  <si>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</si>
  <si>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</si>
  <si>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</si>
  <si>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</si>
  <si>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</si>
  <si>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</si>
  <si>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</si>
  <si>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</si>
  <si>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</si>
  <si>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</si>
  <si>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</si>
  <si>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</si>
  <si>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</si>
  <si>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</si>
  <si>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</si>
  <si>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</si>
  <si>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</si>
  <si>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</si>
  <si>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</si>
  <si>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</si>
  <si>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</si>
  <si>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</si>
  <si>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</si>
  <si>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</si>
  <si>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</si>
  <si>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</si>
  <si>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</si>
  <si>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</si>
  <si>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</si>
  <si>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</si>
  <si>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</si>
  <si>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</si>
  <si>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</si>
  <si>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</si>
  <si>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</si>
  <si>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</si>
  <si>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</si>
  <si>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</si>
  <si>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</si>
  <si>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</si>
  <si>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</si>
  <si>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</si>
  <si>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</si>
  <si>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</si>
  <si>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</si>
  <si>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</si>
  <si>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</si>
  <si>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</si>
  <si>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</si>
  <si>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</si>
  <si>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</si>
  <si>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</si>
  <si>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</si>
  <si>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</si>
  <si>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</si>
  <si>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</si>
  <si>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</si>
  <si>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</si>
  <si>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</si>
  <si>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</si>
  <si>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</si>
  <si>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</si>
  <si>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</si>
  <si>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</si>
  <si>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</si>
  <si>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</si>
  <si>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</si>
  <si>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</si>
  <si>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</si>
  <si>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</si>
  <si>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</si>
  <si>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</si>
  <si>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</si>
  <si>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</si>
  <si>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</si>
  <si>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</si>
  <si>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</si>
  <si>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</si>
  <si>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</si>
  <si>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</si>
  <si>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</si>
  <si>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</si>
  <si>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</si>
  <si>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</si>
  <si>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</si>
  <si>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</si>
  <si>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</si>
  <si>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</si>
  <si>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</si>
  <si>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</si>
  <si>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</si>
  <si>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</si>
  <si>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</si>
  <si>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</si>
  <si>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</si>
  <si>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</si>
  <si>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</si>
  <si>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</si>
  <si>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</si>
  <si>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</si>
  <si>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</si>
  <si>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</si>
  <si>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</si>
  <si>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</si>
  <si>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</si>
  <si>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</si>
  <si>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</si>
  <si>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</si>
  <si>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</si>
  <si>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</si>
  <si>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</si>
  <si>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</si>
  <si>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</si>
  <si>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</si>
  <si>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</si>
  <si>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</si>
  <si>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</si>
  <si>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</si>
  <si>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</si>
  <si>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</si>
  <si>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</si>
  <si>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</si>
  <si>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</si>
  <si>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</si>
  <si>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</si>
  <si>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</si>
  <si>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</si>
  <si>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</si>
  <si>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</si>
  <si>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</si>
  <si>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</si>
  <si>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</si>
  <si>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</si>
  <si>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</si>
  <si>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</si>
  <si>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</si>
  <si>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</si>
  <si>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</si>
  <si>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</si>
  <si>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</si>
  <si>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</si>
  <si>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</si>
  <si>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</si>
  <si>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</si>
  <si>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</si>
  <si>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</si>
  <si>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</si>
  <si>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</si>
  <si>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</si>
  <si>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</si>
  <si>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</si>
  <si>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</si>
  <si>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</si>
  <si>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</si>
  <si>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</si>
  <si>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</si>
  <si>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</si>
  <si>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</si>
  <si>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</si>
  <si>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</si>
  <si>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</si>
  <si>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</si>
  <si>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</si>
  <si>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</si>
  <si>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</si>
  <si>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</si>
  <si>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</si>
  <si>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</si>
  <si>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</si>
  <si>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</si>
  <si>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</si>
  <si>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</si>
  <si>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</si>
  <si>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</si>
  <si>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</si>
  <si>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</si>
  <si>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</si>
  <si>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</si>
  <si>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</si>
  <si>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</si>
  <si>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</si>
  <si>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</si>
  <si>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</si>
  <si>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</si>
  <si>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</si>
  <si>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</si>
  <si>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</si>
  <si>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</si>
  <si>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</si>
  <si>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</si>
  <si>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</si>
  <si>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</si>
  <si>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</si>
  <si>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</si>
  <si>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</si>
  <si>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</si>
  <si>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</si>
  <si>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</si>
  <si>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</si>
  <si>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</si>
  <si>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</si>
  <si>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</si>
  <si>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</si>
  <si>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</si>
  <si>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</si>
  <si>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</si>
  <si>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</si>
  <si>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</si>
  <si>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</si>
  <si>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</si>
  <si>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</si>
  <si>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</si>
  <si>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</si>
  <si>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</si>
  <si>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</si>
  <si>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</si>
  <si>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</si>
  <si>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</si>
  <si>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</si>
  <si>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</si>
  <si>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</si>
  <si>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</si>
  <si>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</si>
  <si>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</si>
  <si>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</si>
  <si>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</si>
  <si>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</si>
  <si>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</si>
  <si>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</si>
  <si>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</si>
  <si>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</si>
  <si>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</si>
  <si>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</si>
  <si>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</si>
  <si>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</si>
  <si>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</si>
  <si>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</si>
  <si>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</si>
  <si>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</si>
  <si>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</si>
  <si>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</si>
  <si>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</si>
  <si>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</si>
  <si>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</si>
  <si>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</si>
  <si>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</si>
  <si>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</si>
  <si>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</si>
  <si>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</si>
  <si>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</si>
  <si>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</si>
  <si>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</si>
  <si>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</si>
  <si>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</si>
  <si>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</si>
  <si>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</si>
  <si>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</si>
  <si>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</si>
  <si>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</si>
  <si>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</si>
  <si>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</si>
  <si>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</si>
  <si>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</si>
  <si>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</si>
  <si>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</si>
  <si>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</si>
  <si>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</si>
  <si>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</si>
  <si>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</si>
  <si>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</si>
  <si>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</si>
  <si>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</si>
  <si>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</si>
  <si>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</si>
  <si>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</si>
  <si>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</si>
  <si>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</si>
  <si>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</si>
  <si>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</si>
  <si>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</si>
  <si>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</si>
  <si>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</si>
  <si>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</si>
  <si>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</si>
  <si>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</si>
  <si>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</si>
  <si>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</si>
  <si>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</si>
  <si>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</si>
  <si>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</si>
  <si>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</si>
  <si>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</si>
  <si>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</si>
  <si>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</si>
  <si>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</si>
  <si>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</si>
  <si>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</si>
  <si>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</si>
  <si>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</si>
  <si>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</si>
  <si>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</si>
  <si>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</si>
  <si>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</si>
  <si>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</si>
  <si>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</si>
  <si>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</si>
  <si>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</si>
  <si>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</si>
  <si>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</si>
  <si>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</si>
  <si>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</si>
  <si>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</si>
  <si>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</si>
  <si>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</si>
  <si>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</si>
  <si>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</si>
  <si>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</si>
  <si>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</si>
  <si>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</si>
  <si>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</si>
  <si>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</si>
  <si>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</si>
  <si>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</si>
  <si>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</si>
  <si>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</si>
  <si>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</si>
  <si>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</si>
  <si>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</si>
  <si>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</si>
  <si>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</si>
  <si>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</si>
  <si>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</si>
  <si>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</si>
  <si>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</si>
  <si>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</si>
  <si>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</si>
  <si>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</si>
  <si>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</si>
  <si>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</si>
  <si>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</si>
  <si>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</si>
  <si>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</si>
  <si>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</si>
  <si>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</si>
  <si>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</si>
  <si>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</si>
  <si>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</si>
  <si>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</si>
  <si>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</si>
  <si>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</si>
  <si>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</si>
  <si>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</si>
  <si>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</si>
  <si>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</si>
  <si>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</si>
  <si>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</si>
  <si>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</si>
  <si>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</si>
  <si>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</si>
  <si>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</si>
  <si>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</si>
  <si>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</si>
  <si>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</si>
  <si>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</si>
  <si>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</si>
  <si>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</si>
  <si>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</si>
  <si>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</si>
  <si>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</si>
  <si>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</si>
  <si>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</si>
  <si>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</si>
  <si>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</si>
  <si>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</si>
  <si>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</si>
  <si>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</si>
  <si>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</si>
  <si>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</si>
  <si>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</si>
  <si>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</si>
  <si>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</si>
  <si>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</si>
  <si>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</si>
  <si>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</si>
  <si>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</si>
  <si>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</si>
  <si>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</si>
  <si>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</si>
  <si>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</si>
  <si>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</si>
  <si>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</si>
  <si>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</si>
  <si>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</si>
  <si>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</si>
  <si>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</si>
  <si>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</si>
  <si>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</si>
  <si>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</si>
  <si>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</si>
  <si>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</si>
  <si>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</si>
  <si>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</si>
  <si>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</si>
  <si>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</si>
  <si>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</si>
  <si>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</si>
  <si>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</si>
  <si>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</si>
  <si>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</si>
  <si>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</si>
  <si>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</si>
  <si>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</si>
  <si>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</si>
  <si>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</si>
  <si>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</si>
  <si>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</si>
  <si>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</si>
  <si>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</si>
  <si>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</si>
  <si>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</si>
  <si>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</si>
  <si>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</si>
  <si>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</si>
  <si>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</si>
  <si>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</si>
  <si>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</si>
  <si>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</si>
  <si>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</si>
  <si>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</si>
  <si>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</si>
  <si>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</si>
  <si>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</si>
  <si>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</si>
  <si>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</si>
  <si>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</si>
  <si>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</si>
  <si>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</si>
  <si>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</si>
  <si>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</si>
  <si>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</si>
  <si>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</si>
  <si>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</si>
  <si>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</si>
  <si>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</si>
  <si>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</si>
  <si>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</si>
  <si>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</si>
  <si>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</si>
  <si>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</si>
  <si>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</si>
  <si>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</si>
  <si>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</si>
  <si>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</si>
  <si>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</si>
  <si>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</si>
  <si>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</si>
  <si>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</si>
  <si>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</si>
  <si>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</si>
  <si>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</si>
  <si>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</si>
  <si>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</si>
  <si>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</si>
  <si>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</si>
  <si>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</si>
  <si>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</si>
  <si>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</si>
  <si>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</si>
  <si>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</si>
  <si>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</si>
  <si>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</si>
  <si>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</si>
  <si>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</si>
  <si>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</si>
  <si>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</si>
  <si>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</si>
  <si>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</si>
  <si>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</si>
  <si>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</si>
  <si>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</si>
  <si>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</si>
  <si>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</si>
  <si>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</si>
  <si>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</si>
  <si>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</si>
  <si>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</si>
  <si>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</si>
  <si>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</si>
  <si>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</si>
  <si>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</si>
  <si>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</si>
  <si>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</si>
  <si>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</si>
  <si>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</si>
  <si>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</si>
  <si>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</si>
  <si>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</si>
  <si>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</si>
  <si>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</si>
  <si>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</si>
  <si>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</si>
  <si>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</si>
  <si>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</si>
  <si>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</si>
  <si>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</si>
  <si>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</si>
  <si>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</si>
  <si>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</si>
  <si>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</si>
  <si>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</si>
  <si>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</si>
  <si>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</si>
  <si>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</si>
  <si>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</si>
  <si>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</si>
  <si>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</si>
  <si>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</si>
  <si>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</si>
  <si>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</si>
  <si>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</si>
  <si>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</si>
  <si>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</si>
  <si>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</si>
  <si>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</si>
  <si>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</si>
  <si>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</si>
  <si>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</si>
  <si>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</si>
  <si>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</si>
  <si>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</si>
  <si>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</si>
  <si>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</si>
  <si>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</si>
  <si>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</si>
  <si>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</si>
  <si>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</si>
  <si>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</si>
  <si>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</si>
  <si>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</si>
  <si>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</si>
  <si>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</si>
  <si>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</si>
  <si>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</si>
  <si>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</si>
  <si>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</si>
  <si>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</si>
  <si>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</si>
  <si>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</si>
  <si>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</si>
  <si>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</si>
  <si>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</si>
  <si>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</si>
  <si>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</si>
  <si>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</si>
  <si>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</si>
  <si>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</si>
  <si>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</si>
  <si>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</si>
  <si>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</si>
  <si>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</si>
  <si>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</si>
  <si>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</si>
  <si>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</si>
  <si>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</si>
  <si>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</si>
  <si>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</si>
  <si>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</si>
  <si>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</si>
  <si>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</si>
  <si>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</si>
  <si>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</si>
  <si>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</si>
  <si>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</si>
  <si>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</si>
  <si>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</si>
  <si>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</si>
  <si>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</si>
  <si>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</si>
  <si>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</si>
  <si>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</si>
  <si>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</si>
  <si>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</si>
  <si>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</si>
  <si>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</si>
  <si>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</si>
  <si>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</si>
  <si>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</si>
  <si>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</si>
  <si>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</si>
  <si>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</si>
  <si>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</si>
  <si>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</si>
  <si>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</si>
  <si>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</si>
  <si>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</si>
  <si>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</si>
  <si>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</si>
  <si>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</si>
  <si>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</si>
  <si>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</si>
  <si>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</si>
  <si>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</si>
  <si>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</si>
  <si>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</si>
  <si>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</si>
  <si>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</si>
  <si>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</si>
  <si>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</si>
  <si>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</si>
  <si>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</si>
  <si>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</si>
  <si>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</si>
  <si>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</si>
  <si>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</si>
  <si>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</si>
  <si>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</si>
  <si>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</si>
  <si>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</si>
  <si>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</si>
  <si>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</si>
  <si>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</si>
  <si>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</si>
  <si>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</si>
  <si>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</si>
  <si>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</si>
  <si>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</si>
  <si>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</si>
  <si>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</si>
  <si>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</si>
  <si>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</si>
  <si>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</si>
  <si>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</si>
  <si>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</si>
  <si>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</si>
  <si>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</si>
  <si>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</si>
  <si>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</si>
  <si>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</si>
  <si>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</si>
  <si>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</si>
  <si>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</si>
  <si>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</si>
  <si>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</si>
  <si>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</si>
  <si>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</si>
  <si>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</si>
  <si>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</si>
  <si>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</si>
  <si>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</si>
  <si>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</si>
  <si>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</si>
  <si>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</si>
  <si>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</si>
  <si>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</si>
  <si>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</si>
  <si>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</si>
  <si>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</si>
  <si>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</si>
  <si>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</si>
  <si>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</si>
  <si>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</si>
  <si>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</si>
  <si>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</si>
  <si>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</si>
  <si>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</si>
  <si>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</si>
  <si>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</si>
  <si>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</si>
  <si>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</si>
  <si>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</si>
  <si>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</si>
  <si>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</si>
  <si>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</si>
  <si>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</si>
  <si>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</si>
  <si>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</si>
  <si>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</si>
  <si>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</si>
  <si>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</si>
  <si>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</si>
  <si>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</si>
  <si>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</si>
  <si>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</si>
  <si>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</si>
  <si>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</si>
  <si>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</si>
  <si>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</si>
  <si>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</si>
  <si>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</si>
  <si>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</si>
  <si>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</si>
  <si>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</si>
  <si>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</si>
  <si>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</si>
  <si>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</si>
  <si>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</si>
  <si>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</si>
  <si>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</si>
  <si>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</si>
  <si>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</si>
  <si>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</si>
  <si>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</si>
  <si>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</si>
  <si>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</si>
  <si>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</si>
  <si>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</si>
  <si>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</si>
  <si>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</si>
  <si>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</si>
  <si>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</si>
  <si>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</si>
  <si>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</si>
  <si>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</si>
  <si>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</si>
  <si>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</si>
  <si>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</si>
  <si>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</si>
  <si>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</si>
  <si>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</si>
  <si>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</si>
  <si>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</si>
  <si>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</si>
  <si>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</si>
  <si>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</si>
  <si>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</si>
  <si>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</si>
  <si>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</si>
  <si>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</si>
  <si>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</si>
  <si>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</si>
  <si>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</si>
  <si>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</si>
  <si>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</si>
  <si>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</si>
  <si>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</si>
  <si>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</si>
  <si>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</si>
  <si>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</si>
  <si>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</si>
  <si>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</si>
  <si>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</si>
  <si>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</si>
  <si>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</si>
  <si>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</si>
  <si>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</si>
  <si>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</si>
  <si>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</si>
  <si>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</si>
  <si>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</si>
  <si>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</si>
  <si>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</si>
  <si>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</si>
  <si>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</si>
  <si>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</si>
  <si>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</si>
  <si>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</si>
  <si>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</si>
  <si>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</si>
  <si>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</si>
  <si>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</si>
  <si>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</si>
  <si>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</si>
  <si>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</si>
  <si>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</si>
  <si>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</si>
  <si>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</si>
  <si>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</si>
  <si>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</si>
  <si>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</si>
  <si>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</si>
  <si>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</si>
  <si>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</si>
  <si>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</si>
  <si>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</si>
  <si>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</si>
  <si>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</si>
  <si>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</si>
  <si>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</si>
  <si>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</si>
  <si>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</si>
  <si>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</si>
  <si>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</si>
  <si>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</si>
  <si>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</si>
  <si>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</si>
  <si>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</si>
  <si>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</si>
  <si>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</si>
  <si>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</si>
  <si>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</si>
  <si>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</si>
  <si>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</si>
  <si>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</si>
  <si>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</si>
  <si>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</si>
  <si>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</si>
  <si>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</si>
  <si>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</si>
  <si>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</si>
  <si>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</si>
  <si>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</si>
  <si>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</si>
  <si>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</si>
  <si>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</si>
  <si>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</si>
  <si>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</si>
  <si>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</si>
  <si>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</si>
  <si>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</si>
  <si>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</si>
  <si>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</si>
  <si>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</si>
  <si>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</si>
  <si>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</si>
  <si>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</si>
  <si>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</si>
  <si>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</si>
  <si>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</si>
  <si>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</si>
  <si>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</si>
  <si>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</si>
  <si>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</si>
  <si>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</si>
  <si>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</si>
  <si>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</si>
  <si>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</si>
  <si>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</si>
  <si>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</si>
  <si>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</si>
  <si>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</si>
  <si>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</si>
  <si>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</si>
  <si>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</si>
  <si>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</si>
  <si>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</si>
  <si>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</si>
  <si>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</si>
  <si>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</si>
  <si>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</si>
  <si>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</si>
  <si>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</si>
  <si>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</si>
  <si>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</si>
  <si>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</si>
  <si>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</si>
  <si>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</si>
  <si>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</si>
  <si>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</si>
  <si>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</si>
  <si>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</si>
  <si>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</si>
  <si>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</si>
  <si>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</si>
  <si>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</si>
  <si>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</si>
  <si>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</si>
  <si>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</si>
  <si>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</si>
  <si>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</si>
  <si>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</si>
  <si>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</si>
  <si>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</si>
  <si>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</si>
  <si>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</si>
  <si>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</si>
  <si>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</si>
  <si>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</si>
  <si>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</si>
  <si>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</si>
  <si>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</si>
  <si>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</si>
  <si>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</si>
  <si>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</si>
  <si>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</si>
  <si>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</si>
  <si>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</si>
  <si>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</si>
  <si>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</si>
  <si>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</si>
  <si>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</si>
  <si>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</si>
  <si>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</si>
  <si>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</si>
  <si>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</si>
  <si>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</si>
  <si>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</si>
  <si>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</si>
  <si>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</si>
  <si>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</si>
  <si>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</si>
  <si>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</si>
  <si>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</si>
  <si>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</si>
  <si>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</si>
  <si>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</si>
  <si>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</si>
  <si>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</si>
  <si>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</si>
  <si>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</si>
  <si>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</si>
  <si>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</si>
  <si>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</si>
  <si>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</si>
  <si>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</si>
  <si>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</si>
  <si>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</si>
  <si>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</si>
  <si>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</si>
  <si>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</si>
  <si>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</si>
  <si>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</si>
  <si>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</si>
  <si>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</si>
  <si>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</si>
  <si>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</si>
  <si>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</si>
  <si>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</si>
  <si>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</si>
  <si>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</si>
  <si>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</si>
  <si>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</si>
  <si>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</si>
  <si>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</si>
  <si>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</si>
  <si>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</si>
  <si>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</si>
  <si>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</si>
  <si>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</si>
  <si>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</si>
  <si>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</si>
  <si>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</si>
  <si>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</si>
  <si>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</si>
  <si>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</si>
  <si>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</si>
  <si>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</si>
  <si>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</si>
  <si>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</si>
  <si>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</si>
  <si>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</si>
  <si>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</si>
  <si>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</si>
  <si>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</si>
  <si>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</si>
  <si>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</si>
  <si>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</si>
  <si>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</si>
  <si>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</si>
  <si>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</si>
  <si>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</si>
  <si>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</si>
  <si>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</si>
  <si>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</si>
  <si>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</si>
  <si>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</si>
  <si>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</si>
  <si>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</si>
  <si>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</si>
  <si>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</si>
  <si>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</si>
  <si>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</si>
  <si>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</si>
  <si>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</si>
  <si>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</si>
  <si>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</si>
  <si>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</si>
  <si>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</si>
  <si>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</si>
  <si>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</si>
  <si>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</si>
  <si>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</si>
  <si>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</si>
  <si>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</si>
  <si>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</si>
  <si>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</si>
  <si>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</si>
  <si>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</si>
  <si>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</si>
  <si>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</si>
  <si>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</si>
  <si>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</si>
  <si>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</si>
  <si>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</si>
  <si>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</si>
  <si>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</si>
  <si>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</si>
  <si>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</si>
  <si>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</si>
  <si>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</si>
  <si>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</si>
  <si>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</si>
  <si>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</si>
  <si>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</si>
  <si>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</si>
  <si>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</si>
  <si>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</si>
  <si>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</si>
  <si>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</si>
  <si>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</si>
  <si>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</si>
  <si>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</si>
  <si>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</si>
  <si>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</si>
  <si>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</si>
  <si>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</si>
  <si>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</si>
  <si>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</si>
  <si>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</si>
  <si>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</si>
  <si>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</si>
  <si>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</si>
  <si>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</si>
  <si>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</si>
  <si>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</si>
  <si>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</si>
  <si>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</si>
  <si>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</si>
  <si>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</si>
  <si>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</si>
  <si>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</si>
  <si>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</si>
  <si>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</si>
  <si>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</si>
  <si>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</si>
  <si>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</si>
  <si>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</si>
  <si>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</si>
  <si>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</si>
  <si>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</si>
  <si>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</si>
  <si>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</si>
  <si>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</si>
  <si>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</si>
  <si>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</si>
  <si>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</si>
  <si>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</si>
  <si>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</si>
  <si>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</si>
  <si>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</si>
  <si>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</si>
  <si>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</si>
  <si>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</si>
  <si>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</si>
  <si>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</si>
  <si>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</si>
  <si>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</si>
  <si>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</si>
  <si>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</si>
  <si>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</si>
  <si>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</si>
  <si>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</si>
  <si>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</si>
  <si>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</si>
  <si>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</si>
  <si>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</si>
  <si>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</si>
  <si>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</si>
  <si>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</si>
  <si>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</si>
  <si>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</si>
  <si>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</si>
  <si>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</si>
  <si>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</si>
  <si>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</si>
  <si>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</si>
  <si>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</si>
  <si>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</si>
  <si>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</si>
  <si>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</si>
  <si>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</si>
  <si>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</si>
  <si>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</si>
  <si>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</si>
  <si>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</si>
  <si>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</si>
  <si>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</si>
  <si>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</si>
  <si>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</si>
  <si>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</si>
  <si>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</si>
  <si>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</si>
  <si>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</si>
  <si>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</si>
  <si>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</si>
  <si>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</si>
  <si>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</si>
  <si>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</si>
  <si>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</si>
  <si>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</si>
  <si>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</si>
  <si>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</si>
  <si>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</si>
  <si>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</si>
  <si>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</si>
  <si>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</si>
  <si>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</si>
  <si>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</si>
  <si>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</si>
  <si>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</si>
  <si>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</si>
  <si>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</si>
  <si>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</si>
  <si>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</si>
  <si>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</si>
  <si>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</si>
  <si>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</si>
  <si>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</si>
  <si>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</si>
  <si>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</si>
  <si>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</si>
  <si>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</si>
  <si>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</si>
  <si>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</si>
  <si>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</si>
  <si>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</si>
  <si>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</si>
  <si>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</si>
  <si>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</si>
  <si>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</si>
  <si>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</si>
  <si>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</si>
  <si>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</si>
  <si>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</si>
  <si>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</si>
  <si>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</si>
  <si>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</si>
  <si>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</si>
  <si>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</si>
  <si>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</si>
  <si>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</si>
  <si>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</si>
  <si>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</si>
  <si>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</si>
  <si>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</si>
  <si>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</si>
  <si>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</si>
  <si>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</si>
  <si>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</si>
  <si>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</si>
  <si>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</si>
  <si>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</si>
  <si>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</si>
  <si>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</si>
  <si>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</si>
  <si>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</si>
  <si>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</si>
  <si>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</si>
  <si>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</si>
  <si>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</si>
  <si>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</si>
  <si>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</si>
  <si>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</si>
  <si>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</si>
  <si>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</si>
  <si>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</si>
  <si>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</si>
  <si>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</si>
  <si>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</si>
  <si>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</si>
  <si>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</si>
  <si>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</si>
  <si>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</si>
  <si>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</si>
  <si>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</si>
  <si>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</si>
  <si>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</si>
  <si>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</si>
  <si>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</si>
  <si>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</si>
  <si>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</si>
  <si>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</si>
  <si>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</si>
  <si>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</si>
  <si>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</si>
  <si>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</si>
  <si>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</si>
  <si>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</si>
  <si>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</si>
  <si>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</si>
  <si>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</si>
  <si>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</si>
  <si>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</si>
  <si>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</si>
  <si>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</si>
  <si>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</si>
  <si>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</si>
  <si>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</si>
  <si>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</si>
  <si>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</si>
  <si>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</si>
  <si>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</si>
  <si>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</si>
  <si>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</si>
  <si>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</si>
  <si>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</si>
  <si>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</si>
  <si>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</si>
  <si>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</si>
  <si>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</si>
  <si>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</si>
  <si>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</si>
  <si>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</si>
  <si>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</si>
  <si>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</si>
  <si>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</si>
  <si>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</si>
  <si>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</si>
  <si>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</si>
  <si>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</si>
  <si>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</si>
  <si>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</si>
  <si>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</si>
  <si>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</si>
  <si>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</si>
  <si>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</si>
  <si>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</si>
  <si>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</si>
  <si>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</si>
  <si>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</si>
  <si>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</si>
  <si>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</si>
  <si>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</si>
  <si>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</si>
  <si>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</si>
  <si>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</si>
  <si>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</si>
  <si>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</si>
  <si>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</si>
  <si>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</si>
  <si>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</si>
  <si>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</si>
  <si>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</si>
  <si>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</si>
  <si>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</si>
  <si>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</si>
  <si>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</si>
  <si>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</si>
  <si>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</si>
  <si>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</si>
  <si>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</si>
  <si>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</si>
  <si>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</si>
  <si>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</si>
  <si>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</si>
  <si>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</si>
  <si>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</si>
  <si>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</si>
  <si>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</si>
  <si>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</si>
  <si>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</si>
  <si>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</si>
  <si>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</si>
  <si>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</si>
  <si>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</si>
  <si>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</si>
  <si>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</si>
  <si>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</si>
  <si>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</si>
  <si>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</si>
  <si>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</si>
  <si>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</si>
  <si>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</si>
  <si>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</si>
  <si>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</si>
  <si>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</si>
  <si>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</si>
  <si>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</si>
  <si>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</si>
  <si>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</si>
  <si>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</si>
  <si>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</si>
  <si>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</si>
  <si>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</si>
  <si>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</si>
  <si>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</si>
  <si>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</si>
  <si>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</si>
  <si>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</si>
  <si>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</si>
  <si>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</si>
  <si>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</si>
  <si>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</si>
  <si>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</si>
  <si>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</si>
  <si>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</si>
  <si>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</si>
  <si>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</si>
  <si>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</si>
  <si>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</si>
  <si>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</si>
  <si>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</si>
  <si>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</si>
  <si>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</si>
  <si>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</si>
  <si>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</si>
  <si>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</si>
  <si>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</si>
  <si>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</si>
  <si>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</si>
  <si>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</si>
  <si>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</si>
  <si>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</si>
  <si>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</si>
  <si>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</si>
  <si>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</si>
  <si>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</si>
  <si>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</si>
  <si>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</si>
  <si>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</si>
  <si>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</si>
  <si>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</si>
  <si>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</si>
  <si>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</si>
  <si>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</si>
  <si>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</si>
  <si>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</si>
  <si>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</si>
  <si>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</si>
  <si>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</si>
  <si>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</si>
  <si>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</si>
  <si>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</si>
  <si>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</si>
  <si>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</si>
  <si>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</si>
  <si>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</si>
  <si>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</si>
  <si>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</si>
  <si>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</si>
  <si>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</si>
  <si>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</si>
  <si>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</si>
  <si>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</si>
  <si>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</si>
  <si>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</si>
  <si>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</si>
  <si>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</si>
  <si>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</si>
  <si>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</si>
  <si>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</si>
  <si>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</si>
  <si>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</si>
  <si>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</si>
  <si>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</si>
  <si>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</si>
  <si>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</si>
  <si>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</si>
  <si>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</si>
  <si>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</si>
  <si>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</si>
  <si>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</si>
  <si>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</si>
  <si>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</si>
  <si>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</si>
  <si>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</si>
  <si>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</si>
  <si>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</si>
  <si>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</si>
  <si>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</si>
  <si>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</si>
  <si>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</si>
  <si>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</si>
  <si>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</si>
  <si>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</si>
  <si>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</si>
  <si>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</si>
  <si>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</si>
  <si>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</si>
  <si>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</si>
  <si>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</si>
  <si>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</si>
  <si>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</si>
  <si>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</si>
  <si>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</si>
  <si>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</si>
  <si>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</si>
  <si>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</si>
  <si>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</si>
  <si>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</si>
  <si>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</si>
  <si>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</si>
  <si>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</si>
  <si>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</si>
  <si>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</si>
  <si>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</si>
  <si>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</si>
  <si>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</si>
  <si>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</si>
  <si>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</si>
  <si>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</si>
  <si>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</si>
  <si>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</si>
  <si>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</si>
  <si>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</si>
  <si>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</si>
  <si>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</si>
  <si>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</si>
  <si>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</si>
  <si>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</si>
  <si>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</si>
  <si>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</si>
  <si>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</si>
  <si>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</si>
  <si>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</si>
  <si>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</si>
  <si>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</si>
  <si>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</si>
  <si>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</si>
  <si>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</si>
  <si>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</si>
  <si>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</si>
  <si>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</si>
  <si>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</si>
  <si>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</si>
  <si>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</si>
  <si>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</si>
  <si>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</si>
  <si>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</si>
  <si>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</si>
  <si>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</si>
  <si>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</si>
  <si>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</si>
  <si>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</si>
  <si>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</si>
  <si>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</si>
  <si>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</si>
  <si>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</si>
  <si>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</si>
  <si>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</si>
  <si>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</si>
  <si>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</si>
  <si>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</si>
  <si>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</si>
  <si>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</si>
  <si>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</si>
  <si>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</si>
  <si>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</si>
  <si>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</si>
  <si>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</si>
  <si>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</si>
  <si>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</si>
  <si>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</si>
  <si>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</si>
  <si>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</si>
  <si>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</si>
  <si>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</si>
  <si>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</si>
  <si>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</si>
  <si>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</si>
  <si>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</si>
  <si>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</si>
  <si>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</si>
  <si>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</si>
  <si>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</si>
  <si>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</si>
  <si>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</si>
  <si>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</si>
  <si>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</si>
  <si>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</si>
  <si>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</si>
  <si>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</si>
  <si>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</si>
  <si>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</si>
  <si>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</si>
  <si>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</si>
  <si>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</si>
  <si>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</si>
  <si>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</si>
  <si>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</si>
  <si>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</si>
  <si>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</si>
  <si>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</si>
  <si>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</si>
  <si>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</si>
  <si>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</si>
  <si>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</si>
  <si>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</si>
  <si>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</si>
  <si>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</si>
  <si>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</si>
  <si>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</si>
  <si>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</si>
  <si>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</si>
  <si>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</si>
  <si>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</si>
  <si>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</si>
  <si>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</si>
  <si>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</si>
  <si>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</si>
  <si>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</si>
  <si>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</si>
  <si>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</si>
  <si>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</si>
  <si>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</si>
  <si>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</si>
  <si>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</si>
  <si>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</si>
  <si>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</si>
  <si>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</si>
  <si>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</si>
  <si>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</si>
  <si>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</si>
  <si>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</si>
  <si>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</si>
  <si>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</si>
  <si>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</si>
  <si>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</si>
  <si>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</si>
  <si>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</si>
  <si>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</si>
  <si>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</si>
  <si>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</si>
  <si>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</si>
  <si>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</si>
  <si>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</si>
  <si>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</si>
  <si>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</si>
  <si>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</si>
  <si>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</si>
  <si>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</si>
  <si>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</si>
  <si>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</si>
  <si>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</si>
  <si>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</si>
  <si>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</si>
  <si>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</si>
  <si>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</si>
  <si>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</si>
  <si>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</si>
  <si>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</si>
  <si>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</si>
  <si>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</si>
  <si>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</si>
  <si>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</si>
  <si>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</si>
  <si>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</si>
  <si>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</si>
  <si>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</si>
  <si>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</si>
  <si>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</si>
  <si>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</si>
  <si>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</si>
  <si>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</si>
  <si>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</si>
  <si>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</si>
  <si>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</si>
  <si>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</si>
  <si>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</si>
  <si>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</si>
  <si>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</si>
  <si>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</si>
  <si>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</si>
  <si>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</si>
  <si>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</si>
  <si>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</si>
  <si>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</si>
  <si>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</si>
  <si>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</si>
  <si>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</si>
  <si>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</si>
  <si>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</si>
  <si>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</si>
  <si>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</si>
  <si>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</si>
  <si>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</si>
  <si>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</si>
  <si>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</si>
  <si>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</si>
  <si>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</si>
  <si>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</si>
  <si>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</si>
  <si>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</si>
  <si>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</si>
  <si>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</si>
  <si>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</si>
  <si>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</si>
  <si>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</si>
  <si>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</si>
  <si>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</si>
  <si>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</si>
  <si>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</si>
  <si>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</si>
  <si>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</si>
  <si>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</si>
  <si>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</si>
  <si>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</si>
  <si>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</si>
  <si>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</si>
  <si>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</si>
  <si>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</si>
  <si>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</si>
  <si>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</si>
  <si>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</si>
  <si>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</si>
  <si>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</si>
  <si>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</si>
  <si>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</si>
  <si>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</si>
  <si>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</si>
  <si>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</si>
  <si>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</si>
  <si>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</si>
  <si>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</si>
  <si>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</si>
  <si>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</si>
  <si>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</si>
  <si>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</si>
  <si>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</si>
  <si>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</si>
  <si>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</si>
  <si>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</si>
  <si>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</si>
  <si>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</si>
  <si>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</si>
  <si>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</si>
  <si>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</si>
  <si>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</si>
  <si>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</si>
  <si>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</si>
  <si>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</si>
  <si>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</si>
  <si>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</si>
  <si>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</si>
  <si>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</si>
  <si>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</si>
  <si>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</si>
  <si>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</si>
  <si>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</si>
  <si>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</si>
  <si>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</si>
  <si>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</si>
  <si>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</si>
  <si>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</si>
  <si>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</si>
  <si>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</si>
  <si>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</si>
  <si>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</si>
  <si>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</si>
  <si>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</si>
  <si>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</si>
  <si>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</si>
  <si>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</si>
  <si>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</si>
  <si>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</si>
  <si>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</si>
  <si>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</si>
  <si>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</si>
  <si>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</si>
  <si>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</si>
  <si>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</si>
  <si>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</si>
  <si>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</si>
  <si>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</si>
  <si>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</si>
  <si>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</si>
  <si>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</si>
  <si>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</si>
  <si>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</si>
  <si>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</si>
  <si>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</si>
  <si>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</si>
  <si>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</si>
  <si>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</si>
  <si>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</si>
  <si>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</si>
  <si>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</si>
  <si>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</si>
  <si>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</si>
  <si>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</si>
  <si>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</si>
  <si>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</si>
  <si>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</si>
  <si>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</si>
  <si>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</si>
  <si>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</si>
  <si>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</si>
  <si>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</si>
  <si>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</si>
  <si>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</si>
  <si>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</si>
  <si>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</si>
  <si>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</si>
  <si>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</si>
  <si>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</si>
  <si>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</si>
  <si>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</si>
  <si>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</si>
  <si>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</si>
  <si>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</si>
  <si>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</si>
  <si>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</si>
  <si>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</si>
  <si>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</si>
  <si>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</si>
  <si>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</si>
  <si>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</si>
  <si>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</si>
  <si>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</si>
  <si>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</si>
  <si>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</si>
  <si>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</si>
  <si>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</si>
  <si>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</si>
  <si>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</si>
  <si>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</si>
  <si>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</si>
  <si>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</si>
  <si>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</si>
  <si>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</si>
  <si>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</si>
  <si>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</si>
  <si>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</si>
  <si>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</si>
  <si>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</si>
  <si>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</si>
  <si>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</si>
  <si>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</si>
  <si>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</si>
  <si>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</si>
  <si>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</si>
  <si>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</si>
  <si>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</si>
  <si>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</si>
  <si>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</si>
  <si>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</si>
  <si>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</si>
  <si>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</si>
  <si>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</si>
  <si>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</si>
  <si>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</si>
  <si>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</si>
  <si>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</si>
  <si>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</si>
  <si>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</si>
  <si>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</si>
  <si>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</si>
  <si>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</si>
  <si>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</si>
  <si>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</si>
  <si>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</si>
  <si>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</si>
  <si>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</si>
  <si>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</si>
  <si>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</si>
  <si>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</si>
  <si>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</si>
  <si>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</si>
  <si>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</si>
  <si>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</si>
  <si>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</si>
  <si>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</si>
  <si>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</si>
  <si>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</si>
  <si>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</si>
  <si>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</si>
  <si>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</si>
  <si>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</si>
  <si>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</si>
  <si>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</si>
  <si>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</si>
  <si>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</si>
  <si>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</si>
  <si>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</si>
  <si>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</si>
  <si>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</si>
  <si>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</si>
  <si>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</si>
  <si>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</si>
  <si>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</si>
  <si>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</si>
  <si>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</si>
  <si>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</si>
  <si>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</si>
  <si>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</si>
  <si>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</si>
  <si>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</si>
  <si>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</si>
  <si>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</si>
  <si>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</si>
  <si>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</si>
  <si>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</si>
  <si>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</si>
  <si>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</si>
  <si>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</si>
  <si>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</si>
  <si>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</si>
  <si>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</si>
  <si>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</si>
  <si>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</si>
  <si>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</si>
  <si>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</si>
  <si>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</si>
  <si>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</si>
  <si>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</si>
  <si>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</si>
  <si>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</si>
  <si>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</si>
  <si>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</si>
  <si>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</si>
  <si>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</si>
  <si>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</si>
  <si>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</si>
  <si>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</si>
  <si>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</si>
  <si>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</si>
  <si>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</si>
  <si>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</si>
  <si>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</si>
  <si>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</si>
  <si>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</si>
  <si>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</si>
  <si>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</si>
  <si>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</si>
  <si>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</si>
  <si>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</si>
  <si>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</si>
  <si>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</si>
  <si>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</si>
  <si>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</si>
  <si>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</si>
  <si>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</si>
  <si>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</si>
  <si>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</si>
  <si>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</si>
  <si>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</si>
  <si>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</si>
  <si>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</si>
  <si>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</si>
  <si>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</si>
  <si>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</si>
  <si>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</si>
  <si>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</si>
  <si>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</si>
  <si>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</si>
  <si>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</si>
  <si>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</si>
  <si>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</si>
  <si>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</si>
  <si>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</si>
  <si>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</si>
  <si>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</si>
  <si>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</si>
  <si>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</si>
  <si>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</si>
  <si>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</si>
  <si>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</si>
  <si>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</si>
  <si>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</si>
  <si>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</si>
  <si>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</si>
  <si>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</si>
  <si>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</si>
  <si>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</si>
  <si>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</si>
  <si>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</si>
  <si>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</si>
  <si>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</si>
  <si>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</si>
  <si>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</si>
  <si>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</si>
  <si>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</si>
  <si>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</si>
  <si>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</si>
  <si>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</si>
  <si>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</si>
  <si>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</si>
  <si>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</si>
  <si>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</si>
  <si>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</si>
  <si>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</si>
  <si>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</si>
  <si>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</si>
  <si>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</si>
  <si>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</si>
  <si>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</si>
  <si>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</si>
  <si>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</si>
  <si>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</si>
  <si>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</si>
  <si>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</si>
  <si>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</si>
  <si>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</si>
  <si>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</si>
  <si>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</si>
  <si>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</si>
  <si>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</si>
  <si>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</si>
  <si>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</si>
  <si>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</si>
  <si>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</si>
  <si>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</si>
  <si>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</si>
  <si>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</si>
  <si>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</si>
  <si>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</si>
  <si>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</si>
  <si>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</si>
  <si>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</si>
  <si>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</si>
  <si>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</si>
  <si>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</si>
  <si>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</si>
  <si>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</si>
  <si>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</si>
  <si>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</si>
  <si>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</si>
  <si>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</si>
  <si>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</si>
  <si>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</si>
  <si>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</si>
  <si>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</si>
  <si>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</si>
  <si>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</si>
  <si>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</si>
  <si>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</si>
  <si>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</si>
  <si>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</si>
  <si>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</si>
  <si>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</si>
  <si>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</si>
  <si>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</si>
  <si>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</si>
  <si>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</si>
  <si>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</si>
  <si>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</si>
  <si>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</si>
  <si>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</si>
  <si>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</si>
  <si>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</si>
  <si>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</si>
  <si>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</si>
  <si>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</si>
  <si>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</si>
  <si>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</si>
  <si>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</si>
  <si>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</si>
  <si>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</si>
  <si>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</si>
  <si>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</si>
  <si>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</si>
  <si>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</si>
  <si>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</si>
  <si>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</si>
  <si>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</si>
  <si>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</si>
  <si>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</si>
  <si>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</si>
  <si>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</si>
  <si>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</si>
  <si>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</si>
  <si>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</si>
  <si>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</si>
  <si>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</si>
  <si>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</si>
  <si>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</si>
  <si>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</si>
  <si>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</si>
  <si>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</si>
  <si>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</si>
  <si>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</si>
  <si>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</si>
  <si>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</si>
  <si>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</si>
  <si>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</si>
  <si>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</si>
  <si>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</si>
  <si>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</si>
  <si>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</si>
  <si>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</si>
  <si>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</si>
  <si>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</si>
  <si>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</si>
  <si>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</si>
  <si>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</si>
  <si>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</si>
  <si>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</si>
  <si>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</si>
  <si>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</si>
  <si>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</si>
  <si>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</si>
  <si>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</si>
  <si>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</si>
  <si>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</si>
  <si>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</si>
  <si>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</si>
  <si>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</si>
  <si>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</si>
  <si>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</si>
  <si>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</si>
  <si>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</si>
  <si>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</si>
  <si>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</si>
  <si>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</si>
  <si>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</si>
  <si>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</si>
  <si>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</si>
  <si>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</si>
  <si>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</si>
  <si>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</si>
  <si>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</si>
  <si>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</si>
  <si>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</si>
  <si>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</si>
  <si>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</si>
  <si>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</si>
  <si>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</si>
  <si>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</si>
  <si>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</si>
  <si>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</si>
  <si>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</si>
  <si>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</si>
  <si>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</si>
  <si>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</si>
  <si>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</si>
  <si>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</si>
  <si>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</si>
  <si>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</si>
  <si>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</si>
  <si>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</si>
  <si>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</si>
  <si>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</si>
  <si>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</si>
  <si>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</si>
  <si>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</si>
  <si>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</si>
  <si>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</si>
  <si>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</si>
  <si>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</si>
  <si>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</si>
  <si>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</si>
  <si>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</si>
  <si>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</si>
  <si>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</si>
  <si>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</si>
  <si>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</si>
  <si>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</si>
  <si>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</si>
  <si>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</si>
  <si>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</si>
  <si>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</si>
  <si>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</si>
  <si>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</si>
  <si>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</si>
  <si>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</si>
  <si>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</si>
  <si>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</si>
  <si>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</si>
  <si>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</si>
  <si>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</si>
  <si>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</si>
  <si>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</si>
  <si>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</si>
  <si>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</si>
  <si>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</si>
  <si>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</si>
  <si>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</si>
  <si>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</si>
  <si>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</si>
  <si>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</si>
  <si>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</si>
  <si>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</si>
  <si>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</si>
  <si>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</si>
  <si>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</si>
  <si>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</si>
  <si>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</si>
  <si>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</si>
  <si>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</si>
  <si>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</si>
  <si>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</si>
  <si>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</si>
  <si>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</si>
  <si>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</si>
  <si>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</si>
  <si>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</si>
  <si>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</si>
  <si>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</si>
  <si>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</si>
  <si>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</si>
  <si>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</si>
  <si>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</si>
  <si>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</si>
  <si>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</si>
  <si>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</si>
  <si>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</si>
  <si>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</si>
  <si>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</si>
  <si>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</si>
  <si>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</si>
  <si>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</si>
  <si>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</si>
  <si>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</si>
  <si>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</si>
  <si>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</si>
  <si>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</si>
  <si>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</si>
  <si>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</si>
  <si>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</si>
  <si>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</si>
  <si>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</si>
  <si>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</si>
  <si>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</si>
  <si>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</si>
  <si>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</si>
  <si>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</si>
  <si>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</si>
  <si>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</si>
  <si>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</si>
  <si>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</si>
  <si>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</si>
  <si>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</si>
  <si>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</si>
  <si>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</si>
  <si>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</si>
  <si>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</si>
  <si>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</si>
  <si>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</si>
  <si>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</si>
  <si>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</si>
  <si>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</si>
  <si>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</si>
  <si>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</si>
  <si>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</si>
  <si>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</si>
  <si>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</si>
  <si>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</si>
  <si>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</si>
  <si>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</si>
  <si>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</si>
  <si>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</si>
  <si>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</si>
  <si>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</si>
  <si>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</si>
  <si>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</si>
  <si>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</si>
  <si>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</si>
  <si>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</si>
  <si>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</si>
  <si>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</si>
  <si>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</si>
  <si>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</si>
  <si>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</si>
  <si>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</si>
  <si>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</si>
  <si>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</si>
  <si>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</si>
  <si>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</si>
  <si>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</si>
  <si>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</si>
  <si>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</si>
  <si>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</si>
  <si>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</si>
  <si>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</si>
  <si>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</si>
  <si>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</si>
  <si>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</si>
  <si>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</si>
  <si>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</si>
  <si>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</si>
  <si>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</si>
  <si>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</si>
  <si>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</si>
  <si>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</si>
  <si>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</si>
  <si>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</si>
  <si>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</si>
  <si>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</si>
  <si>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</si>
  <si>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</si>
  <si>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</si>
  <si>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</si>
  <si>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</si>
  <si>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</si>
  <si>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</si>
  <si>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</si>
  <si>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</si>
  <si>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</si>
  <si>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</si>
  <si>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</si>
  <si>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</si>
  <si>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</si>
  <si>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</si>
  <si>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</si>
  <si>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</si>
  <si>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</si>
  <si>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</si>
  <si>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</si>
  <si>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</si>
  <si>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</si>
  <si>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</si>
  <si>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</si>
  <si>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</si>
  <si>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</si>
  <si>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</si>
  <si>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</si>
  <si>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</si>
  <si>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</si>
  <si>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</si>
  <si>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</si>
  <si>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</si>
  <si>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</si>
  <si>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</si>
  <si>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</si>
  <si>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</si>
  <si>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</si>
  <si>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</si>
  <si>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</si>
  <si>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</si>
  <si>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</si>
  <si>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</si>
  <si>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</si>
  <si>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</si>
  <si>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</si>
  <si>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</si>
  <si>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</si>
  <si>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</si>
  <si>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</si>
  <si>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</si>
  <si>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</si>
  <si>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</si>
  <si>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</si>
  <si>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</si>
  <si>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</si>
  <si>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</si>
  <si>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</si>
  <si>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</si>
  <si>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</si>
  <si>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</si>
  <si>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</si>
  <si>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</si>
  <si>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</si>
  <si>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</si>
  <si>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</si>
  <si>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</si>
  <si>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</si>
  <si>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</si>
  <si>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</si>
  <si>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</si>
  <si>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</si>
  <si>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</si>
  <si>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</si>
  <si>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</si>
  <si>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</si>
  <si>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</si>
  <si>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</si>
  <si>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</si>
  <si>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</si>
  <si>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</si>
  <si>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</si>
  <si>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</si>
  <si>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</si>
  <si>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</si>
  <si>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</si>
  <si>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</si>
  <si>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</si>
  <si>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</si>
  <si>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</si>
  <si>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</si>
  <si>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</si>
  <si>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</si>
  <si>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</si>
  <si>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</si>
  <si>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</si>
  <si>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</si>
  <si>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</si>
  <si>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</si>
  <si>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</si>
  <si>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</si>
  <si>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</si>
  <si>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</si>
  <si>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</si>
  <si>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</si>
  <si>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</si>
  <si>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</si>
  <si>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</si>
  <si>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</si>
  <si>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</si>
  <si>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</si>
  <si>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</si>
  <si>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</si>
  <si>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</si>
  <si>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</si>
  <si>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</si>
  <si>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</si>
  <si>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</si>
  <si>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</si>
  <si>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</si>
  <si>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</si>
  <si>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</si>
  <si>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</si>
  <si>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</si>
  <si>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</si>
  <si>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</si>
  <si>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</si>
  <si>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</si>
  <si>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</si>
  <si>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</si>
  <si>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</si>
  <si>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</si>
  <si>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</si>
  <si>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</si>
  <si>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</si>
  <si>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</si>
  <si>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</si>
  <si>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</si>
  <si>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</si>
  <si>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</si>
  <si>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</si>
  <si>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</si>
  <si>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</si>
  <si>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</si>
  <si>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</si>
  <si>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</si>
  <si>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</si>
  <si>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</si>
  <si>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</si>
  <si>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</si>
  <si>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</si>
  <si>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</si>
  <si>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</si>
  <si>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</si>
  <si>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</si>
  <si>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</si>
  <si>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</si>
  <si>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</si>
  <si>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</si>
  <si>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</si>
  <si>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</si>
  <si>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</si>
  <si>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</si>
  <si>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</si>
  <si>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</si>
  <si>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</si>
  <si>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</si>
  <si>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</si>
  <si>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</si>
  <si>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</si>
  <si>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</si>
  <si>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</si>
  <si>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</si>
  <si>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</si>
  <si>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</si>
  <si>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</si>
  <si>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</si>
  <si>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</si>
  <si>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</si>
  <si>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</si>
  <si>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</si>
  <si>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</si>
  <si>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</si>
  <si>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</si>
  <si>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</si>
  <si>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</si>
  <si>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</si>
  <si>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</si>
  <si>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</si>
  <si>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</si>
  <si>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</si>
  <si>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</si>
  <si>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</si>
  <si>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</si>
  <si>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</si>
  <si>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</si>
  <si>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</si>
  <si>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</si>
  <si>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</si>
  <si>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</si>
  <si>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</si>
  <si>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</si>
  <si>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</si>
  <si>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</si>
  <si>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</si>
  <si>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</si>
  <si>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</si>
  <si>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</si>
  <si>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</si>
  <si>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</si>
  <si>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</si>
  <si>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</si>
  <si>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</si>
  <si>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</si>
  <si>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</si>
  <si>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</si>
  <si>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</si>
  <si>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</si>
  <si>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</si>
  <si>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</si>
  <si>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</si>
  <si>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</si>
  <si>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</si>
  <si>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</si>
  <si>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</si>
  <si>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</si>
  <si>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</si>
  <si>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</si>
  <si>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</si>
  <si>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</si>
  <si>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</si>
  <si>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</si>
  <si>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</si>
  <si>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</si>
  <si>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</si>
  <si>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</si>
  <si>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</si>
  <si>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</si>
  <si>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</si>
  <si>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</si>
  <si>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</si>
  <si>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</si>
  <si>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</si>
  <si>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</si>
  <si>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</si>
  <si>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</si>
  <si>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</si>
  <si>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</si>
  <si>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</si>
  <si>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</si>
  <si>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</si>
  <si>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</si>
  <si>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</si>
  <si>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</si>
  <si>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</si>
  <si>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</si>
  <si>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</si>
  <si>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</si>
  <si>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</si>
  <si>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</si>
  <si>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</si>
  <si>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</si>
  <si>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</si>
  <si>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</si>
  <si>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</si>
  <si>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</si>
  <si>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</si>
  <si>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</si>
  <si>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</si>
  <si>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</si>
  <si>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</si>
  <si>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</si>
  <si>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</si>
  <si>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</si>
  <si>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</si>
  <si>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</si>
  <si>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</si>
  <si>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</si>
  <si>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</si>
  <si>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</si>
  <si>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</si>
  <si>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</si>
  <si>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</si>
  <si>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</si>
  <si>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</si>
  <si>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</si>
  <si>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</si>
  <si>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</si>
  <si>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</si>
  <si>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</si>
  <si>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</si>
  <si>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</si>
  <si>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</si>
  <si>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</si>
  <si>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</si>
  <si>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</si>
  <si>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</si>
  <si>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</si>
  <si>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</si>
  <si>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</si>
  <si>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</si>
  <si>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</si>
  <si>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</si>
  <si>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</si>
  <si>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</si>
  <si>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</si>
  <si>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</si>
  <si>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</si>
  <si>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</si>
  <si>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</si>
  <si>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</si>
  <si>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</si>
  <si>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</si>
  <si>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</si>
  <si>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</si>
  <si>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</si>
  <si>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</si>
  <si>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</si>
  <si>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</si>
  <si>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</si>
  <si>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</si>
  <si>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</si>
  <si>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</si>
  <si>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</si>
  <si>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</si>
  <si>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</si>
  <si>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</si>
  <si>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</si>
  <si>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</si>
  <si>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</si>
  <si>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</si>
  <si>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</si>
  <si>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</si>
  <si>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</si>
  <si>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</si>
  <si>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</si>
  <si>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</si>
  <si>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</si>
  <si>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</si>
  <si>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</si>
  <si>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</si>
  <si>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</si>
  <si>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</si>
  <si>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</si>
  <si>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</si>
  <si>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</si>
  <si>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</si>
  <si>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</si>
  <si>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</si>
  <si>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</si>
  <si>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</si>
  <si>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</si>
  <si>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</si>
  <si>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</si>
  <si>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</si>
  <si>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</si>
  <si>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</si>
  <si>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</si>
  <si>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</si>
  <si>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</si>
  <si>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</si>
  <si>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</si>
  <si>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</si>
  <si>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</si>
  <si>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</si>
  <si>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</si>
  <si>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</si>
  <si>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</si>
  <si>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</si>
  <si>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</si>
  <si>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</si>
  <si>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</si>
  <si>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</si>
  <si>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</si>
  <si>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</si>
  <si>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</si>
  <si>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</si>
  <si>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</si>
  <si>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</si>
  <si>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</si>
  <si>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</si>
  <si>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</si>
  <si>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</si>
  <si>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</si>
  <si>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</si>
  <si>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</si>
  <si>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</si>
  <si>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</si>
  <si>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</si>
  <si>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</si>
  <si>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</si>
  <si>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</si>
  <si>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</si>
  <si>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</si>
  <si>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</si>
  <si>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</si>
  <si>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</si>
  <si>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</si>
  <si>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</si>
  <si>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</si>
  <si>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</si>
  <si>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</si>
  <si>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</si>
  <si>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</si>
  <si>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</si>
  <si>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</si>
  <si>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</si>
  <si>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</si>
  <si>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</si>
  <si>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</si>
  <si>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</si>
  <si>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</si>
  <si>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</si>
  <si>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</si>
  <si>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</si>
  <si>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</si>
  <si>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</si>
  <si>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</si>
  <si>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</si>
  <si>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</si>
  <si>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</si>
  <si>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</si>
  <si>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</si>
  <si>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</si>
  <si>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</si>
  <si>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</si>
  <si>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</si>
  <si>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</si>
  <si>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</si>
  <si>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</si>
  <si>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</si>
  <si>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</si>
  <si>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</si>
  <si>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</si>
  <si>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</si>
  <si>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</si>
  <si>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</si>
  <si>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</si>
  <si>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</si>
  <si>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</si>
  <si>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</si>
  <si>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</si>
  <si>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</si>
  <si>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</si>
  <si>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</si>
  <si>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</si>
  <si>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</si>
  <si>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</si>
  <si>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</si>
  <si>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</si>
  <si>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</si>
  <si>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</si>
  <si>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</si>
  <si>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</si>
  <si>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</si>
  <si>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</si>
  <si>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</si>
  <si>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</si>
  <si>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</si>
  <si>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</si>
  <si>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</si>
  <si>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</si>
  <si>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</si>
  <si>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</si>
  <si>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</si>
  <si>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</si>
  <si>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</si>
  <si>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</si>
  <si>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</si>
  <si>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</si>
  <si>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</si>
  <si>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</si>
  <si>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</si>
  <si>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</si>
  <si>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</si>
  <si>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</si>
  <si>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</si>
  <si>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</si>
  <si>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</si>
  <si>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</si>
  <si>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</si>
  <si>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</si>
  <si>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</si>
  <si>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</si>
  <si>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</si>
  <si>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</si>
  <si>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</si>
  <si>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</si>
  <si>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</si>
  <si>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</si>
  <si>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</si>
  <si>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</si>
  <si>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</si>
  <si>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</si>
  <si>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</si>
  <si>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</si>
  <si>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</si>
  <si>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</si>
  <si>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</si>
  <si>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</si>
  <si>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</si>
  <si>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</si>
  <si>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</si>
  <si>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</si>
  <si>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</si>
  <si>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</si>
  <si>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</si>
  <si>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</si>
  <si>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</si>
  <si>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</si>
  <si>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</si>
  <si>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</si>
  <si>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</si>
  <si>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</si>
  <si>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</si>
  <si>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</si>
  <si>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</si>
  <si>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</si>
  <si>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</si>
  <si>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</si>
  <si>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</si>
  <si>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</si>
  <si>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</si>
  <si>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</si>
  <si>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</si>
  <si>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</si>
  <si>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</si>
  <si>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</si>
  <si>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</si>
  <si>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</si>
  <si>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</si>
  <si>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</si>
  <si>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</si>
  <si>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</si>
  <si>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</si>
  <si>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</si>
  <si>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</si>
  <si>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</si>
  <si>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</si>
  <si>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</si>
  <si>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</si>
  <si>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</si>
  <si>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</si>
  <si>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</si>
  <si>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</si>
  <si>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</si>
  <si>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</si>
  <si>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</si>
  <si>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</si>
  <si>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</si>
  <si>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</si>
  <si>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</si>
  <si>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</si>
  <si>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</si>
  <si>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</si>
  <si>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</si>
  <si>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</si>
  <si>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</si>
  <si>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</si>
  <si>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</si>
  <si>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</si>
  <si>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</si>
  <si>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</si>
  <si>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</si>
  <si>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</si>
  <si>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</si>
  <si>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</si>
  <si>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</si>
  <si>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</si>
  <si>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</si>
  <si>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</si>
  <si>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</si>
  <si>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</si>
  <si>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</si>
  <si>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</si>
  <si>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</si>
  <si>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</si>
  <si>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</si>
  <si>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</si>
  <si>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</si>
  <si>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</si>
  <si>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</si>
  <si>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</si>
  <si>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</si>
  <si>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</si>
  <si>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</si>
  <si>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</si>
  <si>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</si>
  <si>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</si>
  <si>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</si>
  <si>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</si>
  <si>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</si>
  <si>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</si>
  <si>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</si>
  <si>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</si>
  <si>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</si>
  <si>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</si>
  <si>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</si>
  <si>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</si>
  <si>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</si>
  <si>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</si>
  <si>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</si>
  <si>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</si>
  <si>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</si>
  <si>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</si>
  <si>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</si>
  <si>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</si>
  <si>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</si>
  <si>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</si>
  <si>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</si>
  <si>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</si>
  <si>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</si>
  <si>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</si>
  <si>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</si>
  <si>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</si>
  <si>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</si>
  <si>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</si>
  <si>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</si>
  <si>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</si>
  <si>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</si>
  <si>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</si>
  <si>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</si>
  <si>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</si>
  <si>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</si>
  <si>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</si>
  <si>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</si>
  <si>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</si>
  <si>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</si>
  <si>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</si>
  <si>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</si>
  <si>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</si>
  <si>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</si>
  <si>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</si>
  <si>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</si>
  <si>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</si>
  <si>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</si>
  <si>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</si>
  <si>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</si>
  <si>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</si>
  <si>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</si>
  <si>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</si>
  <si>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</si>
  <si>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</si>
  <si>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</si>
  <si>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</si>
  <si>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</si>
  <si>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</si>
  <si>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</si>
  <si>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</si>
  <si>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</si>
  <si>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</si>
  <si>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</si>
  <si>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</si>
  <si>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</si>
  <si>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</si>
  <si>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</si>
  <si>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</si>
  <si>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</si>
  <si>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</si>
  <si>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</si>
  <si>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</si>
  <si>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</si>
  <si>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</si>
  <si>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</si>
  <si>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</si>
  <si>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</si>
  <si>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</si>
  <si>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</si>
  <si>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</si>
  <si>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</si>
  <si>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</si>
  <si>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</si>
  <si>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</si>
  <si>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</si>
  <si>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</si>
  <si>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</si>
  <si>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</si>
  <si>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</si>
  <si>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</si>
  <si>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</si>
  <si>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</si>
  <si>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</si>
  <si>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</si>
  <si>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</si>
  <si>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</si>
  <si>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</si>
  <si>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</si>
  <si>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</si>
  <si>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</si>
  <si>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</si>
  <si>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</si>
  <si>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</si>
  <si>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</si>
  <si>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</si>
  <si>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</si>
  <si>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</si>
  <si>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</si>
  <si>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</si>
  <si>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</si>
  <si>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</si>
  <si>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</si>
  <si>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</si>
  <si>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</si>
  <si>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</si>
  <si>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</si>
  <si>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</si>
  <si>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</si>
  <si>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</si>
  <si>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</si>
  <si>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</si>
  <si>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</si>
  <si>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</si>
  <si>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</si>
  <si>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</si>
  <si>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</si>
  <si>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</si>
  <si>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</si>
  <si>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</si>
  <si>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</si>
  <si>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</si>
  <si>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</si>
  <si>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</si>
  <si>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</si>
  <si>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</si>
  <si>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</si>
  <si>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</si>
  <si>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</si>
  <si>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</si>
  <si>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</si>
  <si>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</si>
  <si>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</si>
  <si>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</si>
  <si>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</si>
  <si>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</si>
  <si>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</si>
  <si>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</si>
  <si>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</si>
  <si>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</si>
  <si>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</si>
  <si>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</si>
  <si>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</si>
  <si>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</si>
  <si>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</si>
  <si>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</si>
  <si>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</si>
  <si>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</si>
  <si>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</si>
  <si>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</si>
  <si>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</si>
  <si>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</si>
  <si>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</si>
  <si>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</si>
  <si>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</si>
  <si>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</si>
  <si>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</si>
  <si>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</si>
  <si>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</si>
  <si>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</si>
  <si>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</si>
  <si>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</si>
  <si>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</si>
  <si>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</si>
  <si>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</si>
  <si>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</si>
  <si>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</si>
  <si>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</si>
  <si>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</si>
  <si>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</si>
  <si>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</si>
  <si>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</si>
  <si>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</si>
  <si>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</si>
  <si>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</si>
  <si>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</si>
  <si>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</si>
  <si>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</si>
  <si>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</si>
  <si>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</si>
  <si>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</si>
  <si>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</si>
  <si>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</si>
  <si>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</si>
  <si>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</si>
  <si>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</si>
  <si>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</si>
  <si>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</si>
  <si>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</si>
  <si>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</si>
  <si>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</si>
  <si>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</si>
  <si>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</si>
  <si>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</si>
  <si>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</si>
  <si>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</si>
  <si>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</si>
  <si>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</si>
  <si>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</si>
  <si>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</si>
  <si>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</si>
  <si>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</si>
  <si>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</si>
  <si>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</si>
  <si>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</si>
  <si>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</si>
  <si>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</si>
  <si>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</si>
  <si>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</si>
  <si>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</si>
  <si>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</si>
  <si>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</si>
  <si>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</si>
  <si>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</si>
  <si>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</si>
  <si>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</si>
  <si>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</si>
  <si>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</si>
  <si>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</si>
  <si>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</si>
  <si>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</si>
  <si>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</si>
  <si>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</si>
  <si>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</si>
  <si>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</si>
  <si>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</si>
  <si>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</si>
  <si>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</si>
  <si>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</si>
  <si>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</si>
  <si>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</si>
  <si>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</si>
  <si>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</si>
  <si>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</si>
  <si>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</si>
  <si>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</si>
  <si>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</si>
  <si>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</si>
  <si>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</si>
  <si>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</si>
  <si>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</si>
  <si>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</si>
  <si>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</si>
  <si>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</si>
  <si>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</si>
  <si>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</si>
  <si>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</si>
  <si>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</si>
  <si>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</si>
  <si>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</si>
  <si>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</si>
  <si>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</si>
  <si>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</si>
  <si>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</si>
  <si>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</si>
  <si>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</si>
  <si>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</si>
  <si>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</si>
  <si>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</si>
  <si>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</si>
  <si>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</si>
  <si>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</si>
  <si>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</si>
  <si>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</si>
  <si>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</si>
  <si>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</si>
  <si>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</si>
  <si>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</si>
  <si>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</si>
  <si>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</si>
  <si>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</si>
  <si>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</si>
  <si>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</si>
  <si>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</si>
  <si>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</si>
  <si>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</si>
  <si>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</si>
  <si>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</si>
  <si>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</si>
  <si>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</si>
  <si>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</si>
  <si>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</si>
  <si>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</si>
  <si>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</si>
  <si>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</si>
  <si>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</si>
  <si>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</si>
  <si>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</si>
  <si>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</si>
  <si>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</si>
  <si>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</si>
  <si>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</si>
  <si>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</si>
  <si>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</si>
  <si>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</si>
  <si>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</si>
  <si>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</si>
  <si>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</si>
  <si>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</si>
  <si>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</si>
  <si>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</si>
  <si>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</si>
  <si>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</si>
  <si>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</si>
  <si>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</si>
  <si>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</si>
  <si>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</si>
  <si>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</si>
  <si>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</si>
  <si>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</si>
  <si>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</si>
  <si>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</si>
  <si>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</si>
  <si>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</si>
  <si>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</si>
  <si>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</si>
  <si>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</si>
  <si>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</si>
  <si>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</si>
  <si>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</si>
  <si>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</si>
  <si>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</si>
  <si>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</si>
  <si>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</si>
  <si>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</si>
  <si>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</si>
  <si>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</si>
  <si>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</si>
  <si>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</si>
  <si>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</si>
  <si>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</si>
  <si>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</si>
  <si>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</si>
  <si>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</si>
  <si>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</si>
  <si>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</si>
  <si>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</si>
  <si>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</si>
  <si>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</si>
  <si>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</si>
  <si>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</si>
  <si>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</si>
  <si>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</si>
  <si>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</si>
  <si>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</si>
  <si>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</si>
  <si>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</si>
  <si>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</si>
  <si>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</si>
  <si>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</si>
  <si>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</si>
  <si>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</si>
  <si>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</si>
  <si>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</si>
  <si>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</si>
  <si>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</si>
  <si>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</si>
  <si>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</si>
  <si>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</si>
  <si>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</si>
  <si>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</si>
  <si>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</si>
  <si>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</si>
  <si>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</si>
  <si>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</si>
  <si>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</si>
  <si>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</si>
  <si>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</si>
  <si>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</si>
  <si>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</si>
  <si>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</si>
  <si>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</si>
  <si>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</si>
  <si>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</si>
  <si>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</si>
  <si>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</si>
  <si>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</si>
  <si>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</si>
  <si>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</si>
  <si>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</si>
  <si>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</si>
  <si>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</si>
  <si>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</si>
  <si>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</si>
  <si>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</si>
  <si>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</si>
  <si>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</si>
  <si>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</si>
  <si>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</si>
  <si>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</si>
  <si>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</si>
  <si>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</si>
  <si>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</si>
  <si>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</si>
  <si>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</si>
  <si>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</si>
  <si>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</si>
  <si>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</si>
  <si>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</si>
  <si>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</si>
  <si>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</si>
  <si>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</si>
  <si>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</si>
  <si>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</si>
  <si>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</si>
  <si>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</si>
  <si>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</si>
  <si>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</si>
  <si>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</si>
  <si>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</si>
  <si>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</si>
  <si>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</si>
  <si>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</si>
  <si>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</si>
  <si>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</si>
  <si>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</si>
  <si>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</si>
  <si>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</si>
  <si>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</si>
  <si>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</si>
  <si>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</si>
  <si>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</si>
  <si>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</si>
  <si>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</si>
  <si>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</si>
  <si>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</si>
  <si>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</si>
  <si>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</si>
  <si>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</si>
  <si>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</si>
  <si>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</si>
  <si>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</si>
  <si>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</si>
  <si>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</si>
  <si>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</si>
  <si>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</si>
  <si>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</si>
  <si>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</si>
  <si>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</si>
  <si>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</si>
  <si>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</si>
  <si>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</si>
  <si>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</si>
  <si>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</si>
  <si>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</si>
  <si>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</si>
  <si>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</si>
  <si>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</si>
  <si>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</si>
  <si>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</si>
  <si>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</si>
  <si>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</si>
  <si>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</si>
  <si>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</si>
  <si>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</si>
  <si>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</si>
  <si>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</si>
  <si>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</si>
  <si>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</si>
  <si>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</si>
  <si>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</si>
  <si>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</si>
  <si>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</si>
  <si>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</si>
  <si>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</si>
  <si>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</si>
  <si>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</si>
  <si>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</si>
  <si>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</si>
  <si>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</si>
  <si>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</si>
  <si>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</si>
  <si>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</si>
  <si>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</si>
  <si>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</si>
  <si>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</si>
  <si>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</si>
  <si>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</si>
  <si>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</si>
  <si>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</si>
  <si>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</si>
  <si>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</si>
  <si>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</si>
  <si>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</si>
  <si>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</si>
  <si>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</si>
  <si>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</si>
  <si>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</si>
  <si>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</si>
  <si>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</si>
  <si>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</si>
  <si>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</si>
  <si>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</si>
  <si>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</si>
  <si>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</si>
  <si>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</si>
  <si>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</si>
  <si>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</si>
  <si>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</si>
  <si>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</si>
  <si>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</si>
  <si>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</si>
  <si>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</si>
  <si>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</si>
  <si>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</si>
  <si>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</si>
  <si>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</si>
  <si>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</si>
  <si>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</si>
  <si>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</si>
  <si>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</si>
  <si>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</si>
  <si>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</si>
  <si>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</si>
  <si>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</si>
  <si>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</si>
  <si>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</si>
  <si>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</si>
  <si>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</si>
  <si>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</si>
  <si>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</si>
  <si>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</si>
  <si>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</si>
  <si>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</si>
  <si>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</si>
  <si>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</si>
  <si>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</si>
  <si>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</si>
  <si>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</si>
  <si>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</si>
  <si>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</si>
  <si>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</si>
  <si>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</si>
  <si>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</si>
  <si>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</si>
  <si>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</si>
  <si>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</si>
  <si>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</si>
  <si>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</si>
  <si>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</si>
  <si>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</si>
  <si>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</si>
  <si>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</si>
  <si>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</si>
  <si>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</si>
  <si>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</si>
  <si>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</si>
  <si>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</si>
  <si>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</si>
  <si>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</si>
  <si>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</si>
  <si>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</si>
  <si>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</si>
  <si>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</si>
  <si>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</si>
  <si>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</si>
  <si>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</si>
  <si>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</si>
  <si>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</si>
  <si>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</si>
  <si>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</si>
  <si>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</si>
  <si>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</si>
  <si>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</si>
  <si>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</si>
  <si>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</si>
  <si>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</si>
  <si>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</si>
  <si>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</si>
  <si>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</si>
  <si>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</si>
  <si>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</si>
  <si>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</si>
  <si>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</si>
  <si>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</si>
  <si>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</si>
  <si>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</si>
  <si>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</si>
  <si>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</si>
  <si>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</si>
  <si>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</si>
  <si>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</si>
  <si>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</si>
  <si>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</si>
  <si>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</si>
  <si>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</si>
  <si>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</si>
  <si>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</si>
  <si>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</si>
  <si>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</si>
  <si>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</si>
  <si>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</si>
  <si>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</si>
  <si>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</si>
  <si>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</si>
  <si>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</si>
  <si>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</si>
  <si>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</si>
  <si>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</si>
  <si>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</si>
  <si>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</si>
  <si>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</si>
  <si>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</si>
  <si>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</si>
  <si>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</si>
  <si>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</si>
  <si>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</si>
  <si>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</si>
  <si>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</si>
  <si>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</si>
  <si>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</si>
  <si>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</si>
  <si>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</si>
  <si>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</si>
  <si>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</si>
  <si>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</si>
  <si>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</si>
  <si>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</si>
  <si>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</si>
  <si>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</si>
  <si>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</si>
  <si>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</si>
  <si>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</si>
  <si>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</si>
  <si>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</si>
  <si>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</si>
  <si>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</si>
  <si>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</si>
  <si>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</si>
  <si>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</si>
  <si>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</si>
  <si>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</si>
  <si>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</si>
  <si>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</si>
  <si>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</si>
  <si>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</si>
  <si>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</si>
  <si>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</si>
  <si>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</si>
  <si>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</si>
  <si>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</si>
  <si>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</si>
  <si>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</si>
  <si>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</si>
  <si>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</si>
  <si>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</si>
  <si>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</si>
  <si>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</si>
  <si>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</si>
  <si>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</si>
  <si>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</si>
  <si>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</si>
  <si>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</si>
  <si>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</si>
  <si>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</si>
  <si>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</si>
  <si>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</si>
  <si>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</si>
  <si>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</si>
  <si>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</si>
  <si>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</si>
  <si>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</si>
  <si>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</si>
  <si>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</si>
  <si>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</si>
  <si>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</si>
  <si>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</si>
  <si>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</si>
  <si>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</si>
  <si>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</si>
  <si>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</si>
  <si>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</si>
  <si>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</si>
  <si>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</si>
  <si>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</si>
  <si>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</si>
  <si>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</si>
  <si>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</si>
  <si>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</si>
  <si>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</si>
  <si>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</si>
  <si>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</si>
  <si>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</si>
  <si>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</si>
  <si>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</si>
  <si>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</si>
  <si>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</si>
  <si>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</si>
  <si>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</si>
  <si>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</si>
  <si>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</si>
  <si>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</si>
  <si>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</si>
  <si>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</si>
  <si>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</si>
  <si>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</si>
  <si>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</si>
  <si>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</si>
  <si>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</si>
  <si>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</si>
  <si>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</si>
  <si>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</si>
  <si>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</si>
  <si>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</si>
  <si>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</si>
  <si>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</si>
  <si>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</si>
  <si>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</si>
  <si>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</si>
  <si>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</si>
  <si>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</si>
  <si>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</si>
  <si>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</si>
  <si>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</si>
  <si>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</si>
  <si>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</si>
  <si>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</si>
  <si>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</si>
  <si>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</si>
  <si>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</si>
  <si>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</si>
  <si>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</si>
  <si>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</si>
  <si>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</si>
  <si>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</si>
  <si>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</si>
  <si>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</si>
  <si>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</si>
  <si>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</si>
  <si>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</si>
  <si>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</si>
  <si>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</si>
  <si>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</si>
  <si>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</si>
  <si>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</si>
  <si>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</si>
  <si>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</si>
  <si>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</si>
  <si>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</si>
  <si>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</si>
  <si>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</si>
  <si>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</si>
  <si>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</si>
  <si>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</si>
  <si>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</si>
  <si>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</si>
  <si>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</si>
  <si>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</si>
  <si>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</si>
  <si>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</si>
  <si>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</si>
  <si>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</si>
  <si>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</si>
  <si>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</si>
  <si>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</si>
  <si>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</si>
  <si>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</si>
  <si>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</si>
  <si>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</si>
  <si>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</si>
  <si>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</si>
  <si>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</si>
  <si>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</si>
  <si>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</si>
  <si>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</si>
  <si>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</si>
  <si>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</si>
  <si>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</si>
  <si>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</si>
  <si>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</si>
  <si>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</si>
  <si>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</si>
  <si>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</si>
  <si>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</si>
  <si>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</si>
  <si>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</si>
  <si>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</si>
  <si>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</si>
  <si>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</si>
  <si>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</si>
  <si>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</si>
  <si>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</si>
  <si>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</si>
  <si>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</si>
  <si>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</si>
  <si>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</si>
  <si>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</si>
  <si>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</si>
  <si>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</si>
  <si>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</si>
  <si>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</si>
  <si>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</si>
  <si>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</si>
  <si>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</si>
  <si>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</si>
  <si>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</si>
  <si>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</si>
  <si>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</si>
  <si>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</si>
  <si>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</si>
  <si>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</si>
  <si>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</si>
  <si>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</si>
  <si>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</si>
  <si>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</si>
  <si>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</si>
  <si>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</si>
  <si>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</si>
  <si>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</si>
  <si>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</si>
  <si>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</si>
  <si>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</si>
  <si>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</si>
  <si>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</si>
  <si>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</si>
  <si>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</si>
  <si>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</si>
  <si>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</si>
  <si>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</si>
  <si>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</si>
  <si>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</si>
  <si>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</si>
  <si>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</si>
  <si>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</si>
  <si>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</si>
  <si>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</si>
  <si>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</si>
  <si>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</si>
  <si>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</si>
  <si>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</si>
  <si>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</si>
  <si>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</si>
  <si>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</si>
  <si>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</si>
  <si>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</si>
  <si>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</si>
  <si>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</si>
  <si>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</si>
  <si>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</si>
  <si>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</si>
  <si>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</si>
  <si>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</si>
  <si>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</si>
  <si>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</si>
  <si>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</si>
  <si>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</si>
  <si>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</si>
  <si>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</si>
  <si>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</si>
  <si>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</si>
  <si>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</si>
  <si>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</si>
  <si>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</si>
  <si>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</si>
  <si>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</si>
  <si>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</si>
  <si>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</si>
  <si>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</si>
  <si>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</si>
  <si>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</si>
  <si>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</si>
  <si>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</si>
  <si>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</si>
  <si>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</si>
  <si>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</si>
  <si>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</si>
  <si>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</si>
  <si>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</si>
  <si>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</si>
  <si>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</si>
  <si>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</si>
  <si>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</si>
  <si>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</si>
  <si>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</si>
  <si>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</si>
  <si>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</si>
  <si>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</si>
  <si>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</si>
  <si>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</si>
  <si>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</si>
  <si>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</si>
  <si>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</si>
  <si>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</si>
  <si>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</si>
  <si>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</si>
  <si>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</si>
  <si>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</si>
  <si>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</si>
  <si>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</si>
  <si>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</si>
  <si>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</si>
  <si>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</si>
  <si>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</si>
  <si>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</si>
  <si>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</si>
  <si>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</si>
  <si>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</si>
  <si>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</si>
  <si>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</si>
  <si>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</si>
  <si>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</si>
  <si>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</si>
  <si>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</si>
  <si>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</si>
  <si>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</si>
  <si>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</si>
  <si>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</si>
  <si>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</si>
  <si>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</si>
  <si>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</si>
  <si>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</si>
  <si>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</si>
  <si>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</si>
  <si>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</si>
  <si>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</si>
  <si>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</si>
  <si>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</si>
  <si>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</si>
  <si>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</si>
  <si>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</si>
  <si>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</si>
  <si>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</si>
  <si>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</si>
  <si>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</si>
  <si>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</si>
  <si>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</si>
  <si>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</si>
  <si>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</si>
  <si>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</si>
  <si>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</si>
  <si>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</si>
  <si>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</si>
  <si>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</si>
  <si>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</si>
  <si>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</si>
  <si>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</si>
  <si>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</si>
  <si>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</si>
  <si>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</si>
  <si>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</si>
  <si>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</si>
  <si>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</si>
  <si>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</si>
  <si>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</si>
  <si>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</si>
  <si>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</si>
  <si>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</si>
  <si>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</si>
  <si>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</si>
  <si>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</si>
  <si>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</si>
  <si>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</si>
  <si>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</si>
  <si>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</si>
  <si>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</si>
  <si>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</si>
  <si>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</si>
  <si>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</si>
  <si>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</si>
  <si>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</si>
  <si>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</si>
  <si>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</si>
  <si>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</si>
  <si>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</si>
  <si>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</si>
  <si>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</si>
  <si>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</si>
  <si>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</si>
  <si>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</si>
  <si>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</si>
  <si>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</si>
  <si>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</si>
  <si>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</si>
  <si>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</si>
  <si>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</si>
  <si>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</si>
  <si>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</si>
  <si>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</si>
  <si>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</si>
  <si>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</si>
  <si>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</si>
  <si>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</si>
  <si>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</si>
  <si>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</si>
  <si>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</si>
  <si>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</si>
  <si>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</si>
  <si>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</si>
  <si>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</si>
  <si>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</si>
  <si>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</si>
  <si>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</si>
  <si>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</si>
  <si>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</si>
  <si>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</si>
  <si>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</si>
  <si>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</si>
  <si>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</si>
  <si>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</si>
  <si>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</si>
  <si>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</si>
  <si>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</si>
  <si>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</si>
  <si>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</si>
  <si>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</si>
  <si>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</si>
  <si>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</si>
  <si>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</si>
  <si>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</si>
  <si>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</si>
  <si>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</si>
  <si>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</si>
  <si>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</si>
  <si>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</si>
  <si>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</si>
  <si>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</si>
  <si>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</si>
  <si>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</si>
  <si>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</si>
  <si>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</si>
  <si>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</si>
  <si>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</si>
  <si>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</si>
  <si>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</si>
  <si>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</si>
  <si>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</si>
  <si>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</si>
  <si>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</si>
  <si>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</si>
  <si>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</si>
  <si>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</si>
  <si>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</si>
  <si>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</si>
  <si>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</si>
  <si>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</si>
  <si>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</si>
  <si>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</si>
  <si>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</si>
  <si>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</si>
  <si>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</si>
  <si>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</si>
  <si>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</si>
  <si>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</si>
  <si>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</si>
  <si>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</si>
  <si>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</si>
  <si>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</si>
  <si>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</si>
  <si>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</si>
  <si>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</si>
  <si>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</si>
  <si>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</si>
  <si>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</si>
  <si>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</si>
  <si>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</si>
  <si>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</si>
  <si>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</si>
  <si>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</si>
  <si>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</si>
  <si>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</si>
  <si>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</si>
  <si>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</si>
  <si>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</si>
  <si>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</si>
  <si>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</si>
  <si>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</si>
  <si>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</si>
  <si>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</si>
  <si>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</si>
  <si>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</si>
  <si>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</si>
  <si>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</si>
  <si>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</si>
  <si>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</si>
  <si>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</si>
  <si>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</si>
  <si>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</si>
  <si>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</si>
  <si>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</si>
  <si>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</si>
  <si>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</si>
  <si>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</si>
  <si>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</si>
  <si>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</si>
  <si>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</si>
  <si>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</si>
  <si>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</si>
  <si>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</si>
  <si>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</si>
  <si>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</si>
  <si>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</si>
  <si>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</si>
  <si>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</si>
  <si>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</si>
  <si>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</si>
  <si>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</si>
  <si>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</si>
  <si>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</si>
  <si>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</si>
  <si>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</si>
  <si>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</si>
  <si>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</si>
  <si>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</si>
  <si>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</si>
  <si>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</si>
  <si>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</si>
  <si>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</si>
  <si>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</si>
  <si>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</si>
  <si>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</si>
  <si>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</si>
  <si>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</si>
  <si>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</si>
  <si>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</si>
  <si>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</si>
  <si>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</si>
  <si>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</si>
  <si>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</si>
  <si>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</si>
  <si>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</si>
  <si>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</si>
  <si>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</si>
  <si>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</si>
  <si>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</si>
  <si>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</si>
  <si>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</si>
  <si>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</si>
  <si>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</si>
  <si>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</si>
  <si>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</si>
  <si>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</si>
  <si>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</si>
  <si>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</si>
  <si>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</si>
  <si>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</si>
  <si>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</si>
  <si>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</si>
  <si>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</si>
  <si>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</si>
  <si>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</si>
  <si>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</si>
  <si>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</si>
  <si>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</si>
  <si>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</si>
  <si>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</si>
  <si>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</si>
  <si>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</si>
  <si>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</si>
  <si>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</si>
  <si>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</si>
  <si>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</si>
  <si>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</si>
  <si>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</si>
  <si>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</si>
  <si>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</si>
  <si>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</si>
  <si>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</si>
  <si>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</si>
  <si>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</si>
  <si>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</si>
  <si>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</si>
  <si>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</si>
  <si>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</si>
  <si>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</si>
  <si>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</si>
  <si>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</si>
  <si>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</si>
  <si>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</si>
  <si>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</si>
  <si>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</si>
  <si>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</si>
  <si>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</si>
  <si>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</si>
  <si>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</si>
  <si>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</si>
  <si>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</si>
  <si>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</si>
  <si>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</si>
  <si>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</si>
  <si>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</si>
  <si>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</si>
  <si>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</si>
  <si>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</si>
  <si>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</si>
  <si>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</si>
  <si>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</si>
  <si>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</si>
  <si>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</si>
  <si>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</si>
  <si>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</si>
  <si>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</si>
  <si>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</si>
  <si>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</si>
  <si>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</si>
  <si>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</si>
  <si>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</si>
  <si>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</si>
  <si>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</si>
  <si>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</si>
  <si>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</si>
  <si>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</si>
  <si>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</si>
  <si>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</si>
  <si>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</si>
  <si>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</si>
  <si>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</si>
  <si>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</si>
  <si>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</si>
  <si>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</si>
  <si>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</si>
  <si>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</si>
  <si>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</si>
  <si>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</si>
  <si>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</si>
  <si>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</si>
  <si>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</si>
  <si>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</si>
  <si>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</si>
  <si>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</si>
  <si>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</si>
  <si>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</si>
  <si>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</si>
  <si>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</si>
  <si>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</si>
  <si>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</si>
  <si>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</si>
  <si>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</si>
  <si>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</si>
  <si>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</si>
  <si>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</si>
  <si>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</si>
  <si>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</si>
  <si>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</si>
  <si>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</si>
  <si>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</si>
  <si>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</si>
  <si>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</si>
  <si>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</si>
  <si>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</si>
  <si>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</si>
  <si>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</si>
  <si>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</si>
  <si>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</si>
  <si>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</si>
  <si>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</si>
  <si>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</si>
  <si>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</si>
  <si>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</si>
  <si>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</si>
  <si>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</si>
  <si>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</si>
  <si>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</si>
  <si>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</si>
  <si>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</si>
  <si>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</si>
  <si>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</si>
  <si>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</si>
  <si>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</si>
  <si>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</si>
  <si>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</si>
  <si>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</si>
  <si>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</si>
  <si>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</si>
  <si>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</si>
  <si>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</si>
  <si>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</si>
  <si>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</si>
  <si>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</si>
  <si>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</si>
  <si>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</si>
  <si>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</si>
  <si>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</si>
  <si>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</si>
  <si>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</si>
  <si>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</si>
  <si>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</si>
  <si>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</si>
  <si>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</si>
  <si>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</si>
  <si>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</si>
  <si>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</si>
  <si>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</si>
  <si>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</si>
  <si>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</si>
  <si>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</si>
  <si>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</si>
  <si>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</si>
  <si>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</si>
  <si>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</si>
  <si>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</si>
  <si>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</si>
  <si>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</si>
  <si>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</si>
  <si>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</si>
  <si>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</si>
  <si>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</si>
  <si>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</si>
  <si>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</si>
  <si>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</si>
  <si>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</si>
  <si>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</si>
  <si>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</si>
  <si>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</si>
  <si>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</si>
  <si>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</si>
  <si>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</si>
  <si>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</si>
  <si>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</si>
  <si>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</si>
  <si>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</si>
  <si>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</si>
  <si>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</si>
  <si>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</si>
  <si>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</si>
  <si>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</si>
  <si>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</si>
  <si>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</si>
  <si>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</si>
  <si>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</si>
  <si>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</si>
  <si>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</si>
  <si>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</si>
  <si>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</si>
  <si>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</si>
  <si>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</si>
  <si>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</si>
  <si>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</si>
  <si>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</si>
  <si>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</si>
  <si>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</si>
  <si>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</si>
  <si>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</si>
  <si>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</si>
  <si>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</si>
  <si>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</si>
  <si>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</si>
  <si>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</si>
  <si>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</si>
  <si>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</si>
  <si>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</si>
  <si>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</si>
  <si>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</si>
  <si>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</si>
  <si>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</si>
  <si>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</si>
  <si>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</si>
  <si>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</si>
  <si>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</si>
  <si>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</si>
  <si>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</si>
  <si>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</si>
  <si>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</si>
  <si>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</si>
  <si>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</si>
  <si>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</si>
  <si>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</si>
  <si>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</si>
  <si>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</si>
  <si>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</si>
  <si>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</si>
  <si>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</si>
  <si>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</si>
  <si>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</si>
  <si>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</si>
  <si>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</si>
  <si>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</si>
  <si>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</si>
  <si>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</si>
  <si>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</si>
  <si>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</si>
  <si>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</si>
  <si>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</si>
  <si>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</si>
  <si>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</si>
  <si>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</si>
  <si>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</si>
  <si>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</si>
  <si>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</si>
  <si>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</si>
  <si>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</si>
  <si>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</si>
  <si>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</si>
  <si>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</si>
  <si>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</si>
  <si>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</si>
  <si>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</si>
  <si>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</si>
  <si>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</si>
  <si>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</si>
  <si>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</si>
  <si>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</si>
  <si>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</si>
  <si>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</si>
  <si>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</si>
  <si>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</si>
  <si>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</si>
  <si>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</si>
  <si>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</si>
  <si>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</si>
  <si>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</si>
  <si>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</si>
  <si>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</si>
  <si>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</si>
  <si>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</si>
  <si>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</si>
  <si>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</si>
  <si>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</si>
  <si>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</si>
  <si>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</si>
  <si>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</si>
  <si>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</si>
  <si>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</si>
  <si>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</si>
  <si>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</si>
  <si>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</si>
  <si>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</si>
  <si>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</si>
  <si>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</si>
  <si>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</si>
  <si>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</si>
  <si>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</si>
  <si>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</si>
  <si>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</si>
  <si>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</si>
  <si>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</si>
  <si>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</si>
  <si>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</si>
  <si>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</si>
  <si>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</si>
  <si>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</si>
  <si>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</si>
  <si>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</si>
  <si>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</si>
  <si>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</si>
  <si>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</si>
  <si>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</si>
  <si>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</si>
  <si>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</si>
  <si>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</si>
  <si>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</si>
  <si>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</si>
  <si>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</si>
  <si>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</si>
  <si>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</si>
  <si>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</si>
  <si>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</si>
  <si>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</si>
  <si>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</si>
  <si>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</si>
  <si>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</si>
  <si>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</si>
  <si>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</si>
  <si>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</si>
  <si>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</si>
  <si>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</si>
  <si>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</si>
  <si>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</si>
  <si>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</si>
  <si>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</si>
  <si>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</si>
  <si>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</si>
  <si>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</si>
  <si>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</si>
  <si>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</si>
  <si>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</si>
  <si>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</si>
  <si>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</si>
  <si>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</si>
  <si>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</si>
  <si>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</si>
  <si>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</si>
  <si>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</si>
  <si>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</si>
  <si>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</si>
  <si>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</si>
  <si>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</si>
  <si>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</si>
  <si>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</si>
  <si>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</si>
  <si>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</si>
  <si>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</si>
  <si>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</si>
  <si>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</si>
  <si>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</si>
  <si>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</si>
  <si>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</si>
  <si>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</si>
  <si>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</si>
  <si>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</si>
  <si>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</si>
  <si>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</si>
  <si>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</si>
  <si>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</si>
  <si>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</si>
  <si>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</si>
  <si>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</si>
  <si>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</si>
  <si>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</si>
  <si>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</si>
  <si>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</si>
  <si>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</si>
  <si>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</si>
  <si>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</si>
  <si>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</si>
  <si>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</si>
  <si>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</si>
  <si>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</si>
  <si>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</si>
  <si>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</si>
  <si>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</si>
  <si>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</si>
  <si>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</si>
  <si>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</si>
  <si>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</si>
  <si>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</si>
  <si>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</si>
  <si>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</si>
  <si>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</si>
  <si>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</si>
  <si>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</si>
  <si>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</si>
  <si>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</si>
  <si>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</si>
  <si>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</si>
  <si>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</si>
  <si>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</si>
  <si>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</si>
  <si>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</si>
  <si>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</si>
  <si>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</si>
  <si>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</si>
  <si>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</si>
  <si>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</si>
  <si>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</si>
  <si>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</si>
  <si>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</si>
  <si>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</si>
  <si>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</si>
  <si>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</si>
  <si>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</si>
  <si>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</si>
  <si>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</si>
  <si>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</si>
  <si>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</si>
  <si>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</si>
  <si>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</si>
  <si>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</si>
  <si>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</si>
  <si>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</si>
  <si>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</si>
  <si>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</si>
  <si>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</si>
  <si>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</si>
  <si>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</si>
  <si>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</si>
  <si>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</si>
  <si>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</si>
  <si>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</si>
  <si>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</si>
  <si>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</si>
  <si>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</si>
  <si>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</si>
  <si>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</si>
  <si>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</si>
  <si>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</si>
  <si>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</si>
  <si>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</si>
  <si>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</si>
  <si>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</si>
  <si>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</si>
  <si>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</si>
  <si>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</si>
  <si>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</si>
  <si>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</si>
  <si>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</si>
  <si>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</si>
  <si>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</si>
  <si>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</si>
  <si>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</si>
  <si>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</si>
  <si>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</si>
  <si>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</si>
  <si>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</si>
  <si>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</si>
  <si>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</si>
  <si>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</si>
  <si>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</si>
  <si>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</si>
  <si>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</si>
  <si>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</si>
  <si>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</si>
  <si>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</si>
  <si>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</si>
  <si>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</si>
  <si>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</si>
  <si>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</si>
  <si>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</si>
  <si>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</si>
  <si>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</si>
  <si>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</si>
  <si>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</si>
  <si>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</si>
  <si>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</si>
  <si>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</si>
  <si>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</si>
  <si>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</si>
  <si>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</si>
  <si>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</si>
  <si>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</si>
  <si>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</si>
  <si>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</si>
  <si>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</si>
  <si>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</si>
  <si>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</si>
  <si>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</si>
  <si>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</si>
  <si>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</si>
  <si>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</si>
  <si>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</si>
  <si>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</si>
  <si>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</si>
  <si>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</si>
  <si>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</si>
  <si>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</si>
  <si>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</si>
  <si>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</si>
  <si>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</si>
  <si>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</si>
  <si>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</si>
  <si>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</si>
  <si>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</si>
  <si>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</si>
  <si>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</si>
  <si>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</si>
  <si>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</si>
  <si>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</si>
  <si>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</si>
  <si>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</si>
  <si>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</si>
  <si>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</si>
  <si>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</si>
  <si>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</si>
  <si>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</si>
  <si>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</si>
  <si>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</si>
  <si>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</si>
  <si>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</si>
  <si>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</si>
  <si>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</si>
  <si>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</si>
  <si>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</si>
  <si>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</si>
  <si>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</si>
  <si>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</si>
  <si>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</si>
  <si>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</si>
  <si>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</si>
  <si>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</si>
  <si>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</si>
  <si>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</si>
  <si>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</si>
  <si>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</si>
  <si>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</si>
  <si>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</si>
  <si>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</si>
  <si>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</si>
  <si>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</si>
  <si>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</si>
  <si>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</si>
  <si>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</si>
  <si>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</si>
  <si>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</si>
  <si>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</si>
  <si>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</si>
  <si>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</si>
  <si>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</si>
  <si>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</si>
  <si>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</si>
  <si>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</si>
  <si>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</si>
  <si>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</si>
  <si>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</si>
  <si>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</si>
  <si>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</si>
  <si>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</si>
  <si>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</si>
  <si>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</si>
  <si>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</si>
  <si>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</si>
  <si>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</si>
  <si>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</si>
  <si>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</si>
  <si>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</si>
  <si>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</si>
  <si>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</si>
  <si>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</si>
  <si>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</si>
  <si>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</si>
  <si>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</si>
  <si>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</si>
  <si>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</si>
  <si>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</si>
  <si>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</si>
  <si>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</si>
  <si>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</si>
  <si>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</si>
  <si>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</si>
  <si>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</si>
  <si>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</si>
  <si>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</si>
  <si>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</si>
  <si>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</si>
  <si>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</si>
  <si>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</si>
  <si>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</si>
  <si>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</si>
  <si>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</si>
  <si>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</si>
  <si>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</si>
  <si>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</si>
  <si>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</si>
  <si>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</si>
  <si>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</si>
  <si>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</si>
  <si>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</si>
  <si>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</si>
  <si>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</si>
  <si>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</si>
  <si>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</si>
  <si>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</si>
  <si>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</si>
  <si>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</si>
  <si>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</si>
  <si>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</si>
  <si>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</si>
  <si>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</si>
  <si>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</si>
  <si>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</si>
  <si>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</si>
  <si>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</si>
  <si>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</si>
  <si>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</si>
  <si>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</si>
  <si>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</si>
  <si>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</si>
  <si>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</si>
  <si>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</si>
  <si>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</si>
  <si>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</si>
  <si>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</si>
  <si>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</si>
  <si>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</si>
  <si>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</si>
  <si>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</si>
  <si>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</si>
  <si>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</si>
  <si>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</si>
  <si>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</si>
  <si>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</si>
  <si>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</si>
  <si>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</si>
  <si>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</si>
  <si>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</si>
  <si>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</si>
  <si>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</si>
  <si>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</si>
  <si>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</si>
  <si>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</si>
  <si>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</si>
  <si>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</si>
  <si>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</si>
  <si>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</si>
  <si>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</si>
  <si>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</si>
  <si>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</si>
  <si>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</si>
  <si>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</si>
  <si>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</si>
  <si>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</si>
  <si>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</si>
  <si>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</si>
  <si>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</si>
  <si>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</si>
  <si>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</si>
  <si>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</si>
  <si>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</si>
  <si>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</si>
  <si>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</si>
  <si>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</si>
  <si>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</si>
  <si>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</si>
  <si>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</si>
  <si>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</si>
  <si>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</si>
  <si>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</si>
  <si>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</si>
  <si>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</si>
  <si>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</si>
  <si>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</si>
  <si>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</si>
  <si>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</si>
  <si>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</si>
  <si>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</si>
  <si>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</si>
  <si>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</si>
  <si>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</si>
  <si>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</si>
  <si>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</si>
  <si>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</si>
  <si>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</si>
  <si>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</si>
  <si>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</si>
  <si>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</si>
  <si>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</si>
  <si>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</si>
  <si>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</si>
  <si>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</si>
  <si>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</si>
  <si>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</si>
  <si>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</si>
  <si>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</si>
  <si>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</si>
  <si>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</si>
  <si>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</si>
  <si>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</si>
  <si>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</si>
  <si>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</si>
  <si>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</si>
  <si>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</si>
  <si>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</si>
  <si>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</si>
  <si>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</si>
  <si>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</si>
  <si>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</si>
  <si>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</si>
  <si>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</si>
  <si>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</si>
  <si>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</si>
  <si>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</si>
  <si>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</si>
  <si>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</si>
  <si>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</si>
  <si>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</si>
  <si>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</si>
  <si>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</si>
  <si>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</si>
  <si>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</si>
  <si>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</si>
  <si>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</si>
  <si>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</si>
  <si>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</si>
  <si>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</si>
  <si>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</si>
  <si>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</si>
  <si>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</si>
  <si>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</si>
  <si>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</si>
  <si>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</si>
  <si>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</si>
  <si>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</si>
  <si>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</si>
  <si>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</si>
  <si>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</si>
  <si>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</si>
  <si>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</si>
  <si>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</si>
  <si>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</si>
  <si>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</si>
  <si>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</si>
  <si>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</si>
  <si>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</si>
  <si>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</si>
  <si>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</si>
  <si>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</si>
  <si>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</si>
  <si>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</si>
  <si>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</si>
  <si>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</si>
  <si>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</si>
  <si>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</si>
  <si>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</si>
  <si>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</si>
  <si>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</si>
  <si>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</si>
  <si>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</si>
  <si>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</si>
  <si>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</si>
  <si>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</si>
  <si>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</si>
  <si>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</si>
  <si>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</si>
  <si>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</si>
  <si>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</si>
  <si>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</si>
  <si>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</si>
  <si>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</si>
  <si>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</si>
  <si>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</si>
  <si>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</si>
  <si>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</si>
  <si>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</si>
  <si>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</si>
  <si>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</si>
  <si>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</si>
  <si>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</si>
  <si>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</si>
  <si>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</si>
  <si>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</si>
  <si>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</si>
  <si>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</si>
  <si>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</si>
  <si>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</si>
  <si>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</si>
  <si>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</si>
  <si>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</si>
  <si>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</si>
  <si>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</si>
  <si>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</si>
  <si>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</si>
  <si>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</si>
  <si>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</si>
  <si>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</si>
  <si>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</si>
  <si>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</si>
  <si>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</si>
  <si>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</si>
  <si>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</si>
  <si>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</si>
  <si>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</si>
  <si>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</si>
  <si>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</si>
  <si>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</si>
  <si>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</si>
  <si>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</si>
  <si>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</si>
  <si>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</si>
  <si>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</si>
  <si>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</si>
  <si>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</si>
  <si>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</si>
  <si>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</si>
  <si>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</si>
  <si>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</si>
  <si>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</si>
  <si>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</si>
  <si>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</si>
  <si>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</si>
  <si>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</si>
  <si>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</si>
  <si>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</si>
  <si>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</si>
  <si>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</si>
  <si>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</si>
  <si>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</si>
  <si>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</si>
  <si>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</si>
  <si>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</si>
  <si>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</si>
  <si>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</si>
  <si>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</si>
  <si>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</si>
  <si>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</si>
  <si>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</si>
  <si>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</si>
  <si>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</si>
  <si>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</si>
  <si>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</si>
  <si>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</si>
  <si>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</si>
  <si>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</si>
  <si>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</si>
  <si>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</si>
  <si>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</si>
  <si>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</si>
  <si>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</si>
  <si>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</si>
  <si>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</si>
  <si>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</si>
  <si>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</si>
  <si>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</si>
  <si>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</si>
  <si>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</si>
  <si>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</si>
  <si>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</si>
  <si>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</si>
  <si>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</si>
  <si>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</si>
  <si>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</si>
  <si>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</si>
  <si>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</si>
  <si>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</si>
  <si>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</si>
  <si>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</si>
  <si>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</si>
  <si>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</si>
  <si>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</si>
  <si>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</si>
  <si>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</si>
  <si>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</si>
  <si>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</si>
  <si>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</si>
  <si>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</si>
  <si>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</si>
  <si>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</si>
  <si>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</si>
  <si>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</si>
  <si>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</si>
  <si>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</si>
  <si>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</si>
  <si>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</si>
  <si>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</si>
  <si>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</si>
  <si>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</si>
  <si>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</si>
  <si>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</si>
  <si>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</si>
  <si>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</si>
  <si>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</si>
  <si>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</si>
  <si>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</si>
  <si>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</si>
  <si>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</si>
  <si>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</si>
  <si>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</si>
  <si>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</si>
  <si>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</si>
  <si>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</si>
  <si>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</si>
  <si>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</si>
  <si>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</si>
  <si>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</si>
  <si>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</si>
  <si>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</si>
  <si>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</si>
  <si>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</si>
  <si>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</si>
  <si>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</si>
  <si>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</si>
  <si>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</si>
  <si>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</si>
  <si>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</si>
  <si>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</si>
  <si>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</si>
  <si>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</si>
  <si>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</si>
  <si>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</si>
  <si>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</si>
  <si>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</si>
  <si>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</si>
  <si>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</si>
  <si>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</si>
  <si>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</si>
  <si>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</si>
  <si>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</si>
  <si>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</si>
  <si>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</si>
  <si>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</si>
  <si>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</si>
  <si>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</si>
  <si>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</si>
  <si>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</si>
  <si>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</si>
  <si>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</si>
  <si>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</si>
  <si>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</si>
  <si>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</si>
  <si>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</si>
  <si>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</si>
  <si>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</si>
  <si>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</si>
  <si>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</si>
  <si>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</si>
  <si>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</si>
  <si>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</si>
  <si>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</si>
  <si>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</si>
  <si>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</si>
  <si>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</si>
  <si>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</si>
  <si>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</si>
  <si>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</si>
  <si>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</si>
  <si>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</si>
  <si>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</si>
  <si>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</si>
  <si>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</si>
  <si>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</si>
  <si>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</si>
  <si>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</si>
  <si>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</si>
  <si>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</si>
  <si>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</si>
  <si>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</si>
  <si>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</si>
  <si>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</si>
  <si>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</si>
  <si>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</si>
  <si>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</si>
  <si>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</si>
  <si>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</si>
  <si>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</si>
  <si>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</si>
  <si>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</si>
  <si>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</si>
  <si>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</si>
  <si>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</si>
  <si>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</si>
  <si>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</si>
  <si>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</si>
  <si>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</si>
  <si>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</si>
  <si>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</si>
  <si>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</si>
  <si>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</si>
  <si>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</si>
  <si>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</si>
  <si>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</si>
  <si>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</si>
  <si>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</si>
  <si>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</si>
  <si>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</si>
  <si>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</si>
  <si>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</si>
  <si>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</si>
  <si>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</si>
  <si>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</si>
  <si>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</si>
  <si>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</si>
  <si>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</si>
  <si>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</si>
  <si>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</si>
  <si>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</si>
  <si>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</si>
  <si>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</si>
  <si>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</si>
  <si>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</si>
  <si>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</si>
  <si>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</si>
  <si>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</si>
  <si>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</si>
  <si>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</si>
  <si>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</si>
  <si>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</si>
  <si>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</si>
  <si>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</si>
  <si>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</si>
  <si>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</si>
  <si>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</si>
  <si>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</si>
  <si>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</si>
  <si>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</si>
  <si>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</si>
  <si>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</si>
  <si>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</si>
  <si>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</si>
  <si>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</si>
  <si>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</si>
  <si>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</si>
  <si>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</si>
  <si>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</si>
  <si>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</si>
  <si>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</si>
  <si>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</si>
  <si>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</si>
  <si>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</si>
  <si>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</si>
  <si>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</si>
  <si>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</si>
  <si>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</si>
  <si>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</si>
  <si>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</si>
  <si>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</si>
  <si>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</si>
  <si>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</si>
  <si>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</si>
  <si>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</si>
  <si>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</si>
  <si>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</si>
  <si>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</si>
  <si>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</si>
  <si>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</si>
  <si>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</si>
  <si>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</si>
  <si>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</si>
  <si>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</si>
  <si>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</si>
  <si>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</si>
  <si>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</si>
  <si>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</si>
  <si>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</si>
  <si>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</si>
  <si>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</si>
  <si>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</si>
  <si>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</si>
  <si>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</si>
  <si>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</si>
  <si>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</si>
  <si>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</si>
  <si>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</si>
  <si>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</si>
  <si>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</si>
  <si>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</si>
  <si>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</si>
  <si>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</si>
  <si>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</si>
  <si>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</si>
  <si>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</si>
  <si>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</si>
  <si>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</si>
  <si>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</si>
  <si>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</si>
  <si>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</si>
  <si>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</si>
  <si>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</si>
  <si>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</si>
  <si>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</si>
  <si>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</si>
  <si>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</si>
  <si>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</si>
  <si>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</si>
  <si>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</si>
  <si>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</si>
  <si>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</si>
  <si>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</si>
  <si>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</si>
  <si>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</si>
  <si>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</si>
  <si>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</si>
  <si>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</si>
  <si>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</si>
  <si>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</si>
  <si>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</si>
  <si>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</si>
  <si>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</si>
  <si>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</si>
  <si>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</si>
  <si>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</si>
  <si>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</si>
  <si>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</si>
  <si>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</si>
  <si>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</si>
  <si>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</si>
  <si>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</si>
  <si>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</si>
  <si>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</si>
  <si>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</si>
  <si>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</si>
  <si>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</si>
  <si>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</si>
  <si>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</si>
  <si>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</si>
  <si>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</si>
  <si>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</si>
  <si>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</si>
  <si>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</si>
  <si>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</si>
  <si>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</si>
  <si>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</si>
  <si>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</si>
  <si>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</si>
  <si>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</si>
  <si>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</si>
  <si>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</si>
  <si>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</si>
  <si>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</si>
  <si>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</si>
  <si>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</si>
  <si>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</si>
  <si>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</si>
  <si>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</si>
  <si>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</si>
  <si>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</si>
  <si>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</si>
  <si>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</si>
  <si>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</si>
  <si>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</si>
  <si>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</si>
  <si>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</si>
  <si>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</si>
  <si>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</si>
  <si>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</si>
  <si>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</si>
  <si>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</si>
  <si>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</si>
  <si>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</si>
  <si>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</si>
  <si>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</si>
  <si>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</si>
  <si>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</si>
  <si>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</si>
  <si>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</si>
  <si>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</si>
  <si>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</si>
  <si>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</si>
  <si>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</si>
  <si>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</si>
  <si>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</si>
  <si>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</si>
  <si>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</si>
  <si>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</si>
  <si>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</si>
  <si>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</si>
  <si>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</si>
  <si>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</si>
  <si>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</si>
  <si>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</si>
  <si>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</si>
  <si>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</si>
  <si>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</si>
  <si>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</si>
  <si>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</si>
  <si>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</si>
  <si>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</si>
  <si>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</si>
  <si>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</si>
  <si>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</si>
  <si>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</si>
  <si>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</si>
  <si>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</si>
  <si>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</si>
  <si>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</si>
  <si>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</si>
  <si>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</si>
  <si>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</si>
  <si>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</si>
  <si>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</si>
  <si>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</si>
  <si>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</si>
  <si>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</si>
  <si>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</si>
  <si>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</si>
  <si>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</si>
  <si>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</si>
  <si>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</si>
  <si>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</si>
  <si>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</si>
  <si>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</si>
  <si>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</si>
  <si>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</si>
  <si>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</si>
  <si>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</si>
  <si>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</si>
  <si>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</si>
  <si>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</si>
  <si>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</si>
  <si>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</si>
  <si>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</si>
  <si>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</si>
  <si>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</si>
  <si>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</si>
  <si>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</si>
  <si>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</si>
  <si>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</si>
  <si>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</si>
  <si>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</si>
  <si>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</si>
  <si>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</si>
  <si>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</si>
  <si>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</si>
  <si>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</si>
  <si>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</si>
  <si>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</si>
  <si>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</si>
  <si>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</si>
  <si>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</si>
  <si>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</si>
  <si>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</si>
  <si>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</si>
  <si>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</si>
  <si>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</si>
  <si>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</si>
  <si>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</si>
  <si>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</si>
  <si>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</si>
  <si>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</si>
  <si>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</si>
  <si>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</si>
  <si>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</si>
  <si>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</si>
  <si>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</si>
  <si>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</si>
  <si>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</si>
  <si>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</si>
  <si>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</si>
  <si>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</si>
  <si>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</si>
  <si>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</si>
  <si>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</si>
  <si>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</si>
  <si>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</si>
  <si>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</si>
  <si>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</si>
  <si>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</si>
  <si>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</si>
  <si>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</si>
  <si>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</si>
  <si>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</si>
  <si>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</si>
  <si>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</si>
  <si>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</si>
  <si>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</si>
  <si>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</si>
  <si>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</si>
  <si>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</si>
  <si>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</si>
  <si>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</si>
  <si>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</si>
  <si>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</si>
  <si>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</si>
  <si>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</si>
  <si>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</si>
  <si>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</si>
  <si>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</si>
  <si>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</si>
  <si>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</si>
  <si>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</si>
  <si>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</si>
  <si>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</si>
  <si>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</si>
  <si>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</si>
  <si>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</si>
  <si>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</si>
  <si>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</si>
  <si>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</si>
  <si>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</si>
  <si>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</si>
  <si>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</si>
  <si>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</si>
  <si>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</si>
  <si>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</si>
  <si>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</si>
  <si>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</si>
  <si>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</si>
  <si>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</si>
  <si>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</si>
  <si>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</si>
  <si>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</si>
  <si>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</si>
  <si>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</si>
  <si>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</si>
  <si>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</si>
  <si>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</si>
  <si>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</si>
  <si>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</si>
  <si>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</si>
  <si>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</si>
  <si>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</si>
  <si>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</si>
  <si>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</si>
  <si>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</si>
  <si>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</si>
  <si>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</si>
  <si>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</si>
  <si>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</si>
  <si>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</si>
  <si>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</si>
  <si>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</si>
  <si>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</si>
  <si>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</si>
  <si>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</si>
  <si>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</si>
  <si>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</si>
  <si>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</si>
  <si>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</si>
  <si>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</si>
  <si>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</si>
  <si>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</si>
  <si>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</si>
  <si>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</si>
  <si>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</si>
  <si>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</si>
  <si>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</si>
  <si>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</si>
  <si>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</si>
  <si>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</si>
  <si>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</si>
  <si>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</si>
  <si>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</si>
  <si>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</si>
  <si>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</si>
  <si>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</si>
  <si>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</si>
  <si>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</si>
  <si>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</si>
  <si>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</si>
  <si>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</si>
  <si>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</si>
  <si>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</si>
  <si>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</si>
  <si>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</si>
  <si>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</si>
  <si>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</si>
  <si>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</si>
  <si>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</si>
  <si>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</si>
  <si>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</si>
  <si>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</si>
  <si>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</si>
  <si>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</si>
  <si>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</si>
  <si>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</si>
  <si>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</si>
  <si>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</si>
  <si>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</si>
  <si>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</si>
  <si>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</si>
  <si>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</si>
  <si>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</si>
  <si>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</si>
  <si>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</si>
  <si>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</si>
  <si>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</si>
  <si>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</si>
  <si>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</si>
  <si>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</si>
  <si>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</si>
  <si>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</si>
  <si>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</si>
  <si>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</si>
  <si>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</si>
  <si>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</si>
  <si>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</si>
  <si>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</si>
  <si>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</si>
  <si>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</si>
  <si>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</si>
  <si>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</si>
  <si>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</si>
  <si>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</si>
  <si>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</si>
  <si>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</si>
  <si>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</si>
  <si>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</si>
  <si>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</si>
  <si>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</si>
  <si>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</si>
  <si>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</si>
  <si>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</si>
  <si>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</si>
  <si>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</si>
  <si>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</si>
  <si>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</si>
  <si>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</si>
  <si>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</si>
  <si>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</si>
  <si>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</si>
  <si>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</si>
  <si>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</si>
  <si>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</si>
  <si>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</si>
  <si>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</si>
  <si>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</si>
  <si>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</si>
  <si>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</si>
  <si>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</si>
  <si>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</si>
  <si>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</si>
  <si>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</si>
  <si>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</si>
  <si>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</si>
  <si>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</si>
  <si>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</si>
  <si>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</si>
  <si>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</si>
  <si>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</si>
  <si>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</si>
  <si>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</si>
  <si>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</si>
  <si>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</si>
  <si>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</si>
  <si>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</si>
  <si>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</si>
  <si>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</si>
  <si>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</si>
  <si>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</si>
  <si>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</si>
  <si>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</si>
  <si>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</si>
  <si>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</si>
  <si>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</si>
  <si>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</si>
  <si>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</si>
  <si>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</si>
  <si>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</si>
  <si>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</si>
  <si>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</si>
  <si>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</si>
  <si>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</si>
  <si>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</si>
  <si>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</si>
  <si>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</si>
  <si>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</si>
  <si>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</si>
  <si>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</si>
  <si>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</si>
  <si>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</si>
  <si>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</si>
  <si>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</si>
  <si>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</si>
  <si>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</si>
  <si>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</si>
  <si>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</si>
  <si>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</si>
  <si>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</si>
  <si>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</si>
  <si>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</si>
  <si>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</si>
  <si>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</si>
  <si>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</si>
  <si>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</si>
  <si>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</si>
  <si>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</si>
  <si>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</si>
  <si>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</si>
  <si>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</si>
  <si>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</si>
  <si>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</si>
  <si>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</si>
  <si>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</si>
  <si>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</si>
  <si>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</si>
  <si>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</si>
  <si>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</si>
  <si>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</si>
  <si>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</si>
  <si>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</si>
  <si>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</si>
  <si>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</si>
  <si>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</si>
  <si>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</si>
  <si>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</si>
  <si>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</si>
  <si>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</si>
  <si>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</si>
  <si>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</si>
  <si>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</si>
  <si>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</si>
  <si>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</si>
  <si>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</si>
  <si>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</si>
  <si>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</si>
  <si>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</si>
  <si>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</si>
  <si>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</si>
  <si>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</si>
  <si>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</si>
  <si>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</si>
  <si>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</si>
  <si>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</si>
  <si>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</si>
  <si>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</si>
  <si>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</si>
  <si>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</si>
  <si>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</si>
  <si>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</si>
  <si>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</si>
  <si>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</si>
  <si>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</si>
  <si>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</si>
  <si>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</si>
  <si>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</si>
  <si>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</si>
  <si>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</si>
  <si>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</si>
  <si>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</si>
  <si>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</si>
  <si>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</si>
  <si>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</si>
  <si>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</si>
  <si>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</si>
  <si>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</si>
  <si>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</si>
  <si>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</si>
  <si>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</si>
  <si>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</si>
  <si>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</si>
  <si>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</si>
  <si>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</si>
  <si>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</si>
  <si>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</si>
  <si>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</si>
  <si>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</si>
  <si>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</si>
  <si>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</si>
  <si>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</si>
  <si>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</si>
  <si>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</si>
  <si>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</si>
  <si>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</si>
  <si>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</si>
  <si>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</si>
  <si>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</si>
  <si>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</si>
  <si>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</si>
  <si>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</si>
  <si>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</si>
  <si>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</si>
  <si>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</si>
  <si>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</si>
  <si>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</si>
  <si>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</si>
  <si>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</si>
  <si>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</si>
  <si>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</si>
  <si>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</si>
  <si>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</si>
  <si>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</si>
  <si>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</si>
  <si>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</si>
  <si>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</si>
  <si>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</si>
  <si>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</si>
  <si>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</si>
  <si>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</si>
  <si>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</si>
  <si>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</si>
  <si>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</si>
  <si>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</si>
  <si>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</si>
  <si>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</si>
  <si>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</si>
  <si>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</si>
  <si>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</si>
  <si>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</si>
  <si>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</si>
  <si>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</si>
  <si>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</si>
  <si>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</si>
  <si>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</si>
  <si>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</si>
  <si>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</si>
  <si>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</si>
  <si>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</si>
  <si>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</si>
  <si>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</si>
  <si>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</si>
  <si>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</si>
  <si>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</si>
  <si>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</si>
  <si>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</si>
  <si>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</si>
  <si>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</si>
  <si>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</si>
  <si>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</si>
  <si>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</si>
  <si>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</si>
  <si>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</si>
  <si>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</si>
  <si>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</si>
  <si>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</si>
  <si>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</si>
  <si>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</si>
  <si>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</si>
  <si>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</si>
  <si>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</si>
  <si>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</si>
  <si>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</si>
  <si>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</si>
  <si>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</si>
  <si>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</si>
  <si>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</si>
  <si>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</si>
  <si>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</si>
  <si>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</si>
  <si>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</si>
  <si>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</si>
  <si>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</si>
  <si>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</si>
  <si>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</si>
  <si>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</si>
  <si>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</si>
  <si>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</si>
  <si>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</si>
  <si>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</si>
  <si>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</si>
  <si>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</si>
  <si>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</si>
  <si>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</si>
  <si>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</si>
  <si>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</si>
  <si>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</si>
  <si>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</si>
  <si>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</si>
  <si>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</si>
  <si>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</si>
  <si>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</si>
  <si>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</si>
  <si>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</si>
  <si>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</si>
  <si>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</si>
  <si>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</si>
  <si>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</si>
  <si>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</si>
  <si>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</si>
  <si>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</si>
  <si>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</si>
  <si>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</si>
  <si>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</si>
  <si>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</si>
  <si>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</si>
  <si>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</si>
  <si>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</si>
  <si>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</si>
  <si>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</si>
  <si>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</si>
  <si>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</si>
  <si>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</si>
  <si>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</si>
  <si>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</si>
  <si>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</si>
  <si>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</si>
  <si>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</si>
  <si>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</si>
  <si>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</si>
  <si>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</si>
  <si>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</si>
  <si>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</si>
  <si>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</si>
  <si>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</si>
  <si>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</si>
  <si>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</si>
  <si>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</si>
  <si>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</si>
  <si>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</si>
  <si>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</si>
  <si>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</si>
  <si>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</si>
  <si>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</si>
  <si>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</si>
  <si>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</si>
  <si>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</si>
  <si>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</si>
  <si>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</si>
  <si>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</si>
  <si>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</si>
  <si>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</si>
  <si>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</si>
  <si>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</si>
  <si>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</si>
  <si>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</si>
  <si>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</si>
  <si>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</si>
  <si>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</si>
  <si>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</si>
  <si>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</si>
  <si>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</si>
  <si>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</si>
  <si>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</si>
  <si>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</si>
  <si>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</si>
  <si>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</si>
  <si>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</si>
  <si>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</si>
  <si>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</si>
  <si>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</si>
  <si>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</si>
  <si>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</si>
  <si>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</si>
  <si>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</si>
  <si>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</si>
  <si>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</si>
  <si>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</si>
  <si>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</si>
  <si>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</si>
  <si>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</si>
  <si>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</si>
  <si>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</si>
  <si>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</si>
  <si>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</si>
  <si>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</si>
  <si>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</si>
  <si>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</si>
  <si>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</si>
  <si>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</si>
  <si>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</si>
  <si>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</si>
  <si>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</si>
  <si>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</si>
  <si>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</si>
  <si>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</si>
  <si>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</si>
  <si>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</si>
  <si>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</si>
  <si>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</si>
  <si>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</si>
  <si>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</si>
  <si>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</si>
  <si>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</si>
  <si>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</si>
  <si>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</si>
  <si>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</si>
  <si>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</si>
  <si>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</si>
  <si>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</si>
  <si>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</si>
  <si>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</si>
  <si>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</si>
  <si>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</si>
  <si>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</si>
  <si>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</si>
  <si>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</si>
  <si>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</si>
  <si>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</si>
  <si>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</si>
  <si>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</si>
  <si>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</si>
  <si>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</si>
  <si>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</si>
  <si>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</si>
  <si>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</si>
  <si>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</si>
  <si>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</si>
  <si>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</si>
  <si>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</si>
  <si>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</si>
  <si>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</si>
  <si>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</si>
  <si>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</si>
  <si>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</si>
  <si>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</si>
  <si>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</si>
  <si>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</si>
  <si>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</si>
  <si>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</si>
  <si>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</si>
  <si>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</si>
  <si>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</si>
  <si>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</si>
  <si>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</si>
  <si>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</si>
  <si>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</si>
  <si>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</si>
  <si>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</si>
  <si>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</si>
  <si>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</si>
  <si>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</si>
  <si>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</si>
  <si>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</si>
  <si>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</si>
  <si>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</si>
  <si>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</si>
  <si>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</si>
  <si>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</si>
  <si>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</si>
  <si>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</si>
  <si>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</si>
  <si>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</si>
  <si>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</si>
  <si>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</si>
  <si>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</si>
  <si>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</si>
  <si>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</si>
  <si>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</si>
  <si>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</si>
  <si>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</si>
  <si>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</si>
  <si>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</si>
  <si>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</si>
  <si>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</si>
  <si>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</si>
  <si>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</si>
  <si>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</si>
  <si>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</si>
  <si>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</si>
  <si>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</si>
  <si>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</si>
  <si>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</si>
  <si>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</si>
  <si>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</si>
  <si>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</si>
  <si>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</si>
  <si>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</si>
  <si>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</si>
  <si>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</si>
  <si>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</si>
  <si>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</si>
  <si>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</si>
  <si>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</si>
  <si>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</si>
  <si>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</si>
  <si>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</si>
  <si>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</si>
  <si>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</si>
  <si>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</si>
  <si>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</si>
  <si>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</si>
  <si>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</si>
  <si>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</si>
  <si>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</si>
  <si>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</si>
  <si>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</si>
  <si>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</si>
  <si>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</si>
  <si>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</si>
  <si>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</si>
  <si>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</si>
  <si>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</si>
  <si>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</si>
  <si>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</si>
  <si>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</si>
  <si>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</si>
  <si>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</si>
  <si>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</si>
  <si>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</si>
  <si>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</si>
  <si>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</si>
  <si>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</si>
  <si>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</si>
  <si>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</si>
  <si>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</si>
  <si>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</si>
  <si>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</si>
  <si>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</si>
  <si>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</si>
  <si>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</si>
  <si>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</si>
  <si>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</si>
  <si>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</si>
  <si>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</si>
  <si>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</si>
  <si>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</si>
  <si>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</si>
  <si>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</si>
  <si>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</si>
  <si>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</si>
  <si>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</si>
  <si>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</si>
  <si>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</si>
  <si>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</si>
  <si>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</si>
  <si>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</si>
  <si>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</si>
  <si>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</si>
  <si>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</si>
  <si>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</si>
  <si>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</si>
  <si>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</si>
  <si>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</si>
  <si>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</si>
  <si>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</si>
  <si>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</si>
  <si>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</si>
  <si>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</si>
  <si>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</si>
  <si>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</si>
  <si>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</si>
  <si>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</si>
  <si>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</si>
  <si>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</si>
  <si>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</si>
  <si>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</si>
  <si>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</si>
  <si>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</si>
  <si>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</si>
  <si>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</si>
  <si>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</si>
  <si>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</si>
  <si>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</si>
  <si>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</si>
  <si>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</si>
  <si>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</si>
  <si>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</si>
  <si>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</si>
  <si>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</si>
  <si>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</si>
  <si>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</si>
  <si>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</si>
  <si>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</si>
  <si>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</si>
  <si>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</si>
  <si>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</si>
  <si>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</si>
  <si>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</si>
  <si>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</si>
  <si>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</si>
  <si>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</si>
  <si>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</si>
  <si>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</si>
  <si>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</si>
  <si>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</si>
  <si>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</si>
  <si>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</si>
  <si>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</si>
  <si>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</si>
  <si>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</si>
  <si>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</si>
  <si>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</si>
  <si>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</si>
  <si>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</si>
  <si>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</si>
  <si>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</si>
  <si>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</si>
  <si>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</si>
  <si>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</si>
  <si>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</si>
  <si>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</si>
  <si>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</si>
  <si>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</si>
  <si>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</si>
  <si>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</si>
  <si>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</si>
  <si>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</si>
  <si>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</si>
  <si>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</si>
  <si>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</si>
  <si>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</si>
  <si>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</si>
  <si>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</si>
  <si>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</si>
  <si>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</si>
  <si>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</si>
  <si>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</si>
  <si>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</si>
  <si>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</si>
  <si>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</si>
  <si>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</si>
  <si>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</si>
  <si>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</si>
  <si>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</si>
  <si>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</si>
  <si>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</si>
  <si>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</si>
  <si>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</si>
  <si>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</si>
  <si>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</si>
  <si>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</si>
  <si>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</si>
  <si>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</si>
  <si>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</si>
  <si>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</si>
  <si>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</si>
  <si>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</si>
  <si>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</si>
  <si>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</si>
  <si>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</si>
  <si>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</si>
  <si>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</si>
  <si>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</si>
  <si>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</si>
  <si>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</si>
  <si>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</si>
  <si>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</si>
  <si>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</si>
  <si>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</si>
  <si>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</si>
  <si>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</si>
  <si>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</si>
  <si>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</si>
  <si>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</si>
  <si>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</si>
  <si>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</si>
  <si>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</si>
  <si>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</si>
  <si>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</si>
  <si>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</si>
  <si>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</si>
  <si>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</si>
  <si>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</si>
  <si>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</si>
  <si>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</si>
  <si>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</si>
  <si>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</si>
  <si>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</si>
  <si>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</si>
  <si>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</si>
  <si>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</si>
  <si>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</si>
  <si>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</si>
  <si>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</si>
  <si>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</si>
  <si>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</si>
  <si>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</si>
  <si>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</si>
  <si>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</si>
  <si>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</si>
  <si>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</si>
  <si>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</si>
  <si>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</si>
  <si>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</si>
  <si>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</si>
  <si>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</si>
  <si>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</si>
  <si>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</si>
  <si>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</si>
  <si>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</si>
  <si>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</si>
  <si>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</si>
  <si>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</si>
  <si>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</si>
  <si>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</si>
  <si>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</si>
  <si>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</si>
  <si>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</si>
  <si>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</si>
  <si>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</si>
  <si>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</si>
  <si>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</si>
  <si>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</si>
  <si>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</si>
  <si>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</si>
  <si>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</si>
  <si>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</si>
  <si>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</si>
  <si>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</si>
  <si>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</si>
  <si>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</si>
  <si>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</si>
  <si>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</si>
  <si>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</si>
  <si>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</si>
  <si>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</si>
  <si>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</si>
  <si>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</si>
  <si>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</si>
  <si>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</si>
  <si>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</si>
  <si>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</si>
  <si>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</si>
  <si>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</si>
  <si>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</si>
  <si>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</si>
  <si>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</si>
  <si>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</si>
  <si>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</si>
  <si>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</si>
  <si>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</si>
  <si>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</si>
  <si>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</si>
  <si>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</si>
  <si>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</si>
  <si>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</si>
  <si>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</si>
  <si>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</si>
  <si>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</si>
  <si>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</si>
  <si>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</si>
  <si>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</si>
  <si>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</si>
  <si>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</si>
  <si>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</si>
  <si>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</si>
  <si>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</si>
  <si>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</si>
  <si>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</si>
  <si>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</si>
  <si>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</si>
  <si>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</si>
  <si>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</si>
  <si>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</si>
  <si>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</si>
  <si>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</si>
  <si>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</si>
  <si>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</si>
  <si>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</si>
  <si>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</si>
  <si>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</si>
  <si>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</si>
  <si>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</si>
  <si>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</si>
  <si>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</si>
  <si>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</si>
  <si>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</si>
  <si>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</si>
  <si>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</si>
  <si>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</si>
  <si>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</si>
  <si>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</si>
  <si>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</si>
  <si>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</si>
  <si>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</si>
  <si>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</si>
  <si>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</si>
  <si>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</si>
  <si>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</si>
  <si>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</si>
  <si>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</si>
  <si>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</si>
  <si>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</si>
  <si>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</si>
  <si>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</si>
  <si>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</si>
  <si>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</si>
  <si>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</si>
  <si>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</si>
  <si>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</si>
  <si>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</si>
  <si>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</si>
  <si>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</si>
  <si>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</si>
  <si>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</si>
  <si>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</si>
  <si>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</si>
  <si>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</si>
  <si>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</si>
  <si>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</si>
  <si>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</si>
  <si>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</si>
  <si>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</si>
  <si>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</si>
  <si>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</si>
  <si>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</si>
  <si>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</si>
  <si>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</si>
  <si>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</si>
  <si>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</si>
  <si>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</si>
  <si>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</si>
  <si>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</si>
  <si>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</si>
  <si>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</si>
  <si>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</si>
  <si>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</si>
  <si>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</si>
  <si>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</si>
  <si>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</si>
  <si>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</si>
  <si>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</si>
  <si>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</si>
  <si>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</si>
  <si>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</si>
  <si>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</si>
  <si>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</si>
  <si>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</si>
  <si>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</si>
  <si>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</si>
  <si>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</si>
  <si>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</si>
  <si>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</si>
  <si>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</si>
  <si>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</si>
  <si>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</si>
  <si>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</si>
  <si>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</si>
  <si>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</si>
  <si>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</si>
  <si>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</si>
  <si>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</si>
  <si>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</si>
  <si>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</si>
  <si>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</si>
  <si>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</si>
  <si>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</si>
  <si>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</si>
  <si>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</si>
  <si>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</si>
  <si>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</si>
  <si>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</si>
  <si>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</si>
  <si>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</si>
  <si>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</si>
  <si>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</si>
  <si>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</si>
  <si>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</si>
  <si>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</si>
  <si>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</si>
  <si>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</si>
  <si>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</si>
  <si>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</si>
  <si>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</si>
  <si>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</si>
  <si>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</si>
  <si>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</si>
  <si>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</si>
  <si>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</si>
  <si>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</si>
  <si>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</si>
  <si>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</si>
  <si>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</si>
  <si>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</si>
  <si>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</si>
  <si>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</si>
  <si>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</si>
  <si>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</si>
  <si>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</si>
  <si>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</si>
  <si>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</si>
  <si>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</si>
  <si>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</si>
  <si>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</si>
  <si>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</si>
  <si>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</si>
  <si>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</si>
  <si>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</si>
  <si>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</si>
  <si>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</si>
  <si>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</si>
  <si>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</si>
  <si>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</si>
  <si>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</si>
  <si>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</si>
  <si>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</si>
  <si>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</si>
  <si>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</si>
  <si>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</si>
  <si>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</si>
  <si>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</si>
  <si>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</si>
  <si>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</si>
  <si>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</si>
  <si>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</si>
  <si>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</si>
  <si>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</si>
  <si>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</si>
  <si>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</si>
  <si>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</si>
  <si>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</si>
  <si>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</si>
  <si>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</si>
  <si>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</si>
  <si>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</si>
  <si>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</si>
  <si>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</si>
  <si>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</si>
  <si>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</si>
  <si>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</si>
  <si>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</si>
  <si>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</si>
  <si>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</si>
  <si>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</si>
  <si>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</si>
  <si>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</si>
  <si>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</si>
  <si>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</si>
  <si>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</si>
  <si>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</si>
  <si>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</si>
  <si>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</si>
  <si>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</si>
  <si>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</si>
  <si>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</si>
  <si>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</si>
  <si>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</si>
  <si>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</si>
  <si>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</si>
  <si>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</si>
  <si>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</si>
  <si>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</si>
  <si>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</si>
  <si>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</si>
  <si>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</si>
  <si>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</si>
  <si>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</si>
  <si>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</si>
  <si>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</si>
  <si>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</si>
  <si>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</si>
  <si>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</si>
  <si>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</si>
  <si>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</si>
  <si>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</si>
  <si>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</si>
  <si>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</si>
  <si>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</si>
  <si>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</si>
  <si>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</si>
  <si>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</si>
  <si>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</si>
  <si>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</si>
  <si>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</si>
  <si>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</si>
  <si>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</si>
  <si>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</si>
  <si>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</si>
  <si>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</si>
  <si>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</si>
  <si>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</si>
  <si>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</si>
  <si>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</si>
  <si>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</si>
  <si>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</si>
  <si>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</si>
  <si>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</si>
  <si>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</si>
  <si>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</si>
  <si>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</si>
  <si>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</si>
  <si>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</si>
  <si>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</si>
  <si>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</si>
  <si>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</si>
  <si>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</si>
  <si>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</si>
  <si>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</si>
  <si>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</si>
  <si>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</si>
  <si>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</si>
  <si>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</si>
  <si>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</si>
  <si>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</si>
  <si>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</si>
  <si>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</si>
  <si>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</si>
  <si>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</si>
  <si>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</si>
  <si>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</si>
  <si>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</si>
  <si>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</si>
  <si>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</si>
  <si>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</si>
  <si>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</si>
  <si>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</si>
  <si>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</si>
  <si>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</si>
  <si>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</si>
  <si>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</si>
  <si>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</si>
  <si>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</si>
  <si>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</si>
  <si>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</si>
  <si>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</si>
  <si>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</si>
  <si>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</si>
  <si>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</si>
  <si>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</si>
  <si>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</si>
  <si>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</si>
  <si>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</si>
  <si>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</si>
  <si>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</si>
  <si>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</si>
  <si>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</si>
  <si>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</si>
  <si>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</si>
  <si>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</si>
  <si>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</si>
  <si>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</si>
  <si>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</si>
  <si>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</si>
  <si>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</si>
  <si>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</si>
  <si>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</si>
  <si>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</si>
  <si>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</si>
  <si>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</si>
  <si>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</si>
  <si>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</si>
  <si>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</si>
  <si>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</si>
  <si>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</si>
  <si>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</si>
  <si>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</si>
  <si>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</si>
  <si>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</si>
  <si>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</si>
  <si>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</si>
  <si>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</si>
  <si>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</si>
  <si>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</si>
  <si>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</si>
  <si>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</si>
  <si>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</si>
  <si>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</si>
  <si>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</si>
  <si>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</si>
  <si>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</si>
  <si>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</si>
  <si>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</si>
  <si>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</si>
  <si>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</si>
  <si>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</si>
  <si>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</si>
  <si>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</si>
  <si>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</si>
  <si>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</si>
  <si>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</si>
  <si>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</si>
  <si>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</si>
  <si>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</si>
  <si>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</si>
  <si>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</si>
  <si>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</si>
  <si>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</si>
  <si>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</si>
  <si>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</si>
  <si>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</si>
  <si>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</si>
  <si>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</si>
  <si>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</si>
  <si>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</si>
  <si>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</si>
  <si>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</si>
  <si>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</si>
  <si>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</si>
  <si>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</si>
  <si>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</si>
  <si>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</si>
  <si>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</si>
  <si>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</si>
  <si>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</si>
  <si>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</si>
  <si>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</si>
  <si>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</si>
  <si>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</si>
  <si>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</si>
  <si>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</si>
  <si>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</si>
  <si>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</si>
  <si>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</si>
  <si>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</si>
  <si>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</si>
  <si>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</si>
  <si>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</si>
  <si>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</si>
  <si>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</si>
  <si>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</si>
  <si>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</si>
  <si>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</si>
  <si>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</si>
  <si>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</si>
  <si>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</si>
  <si>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</si>
  <si>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</si>
  <si>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</si>
  <si>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</si>
  <si>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</si>
  <si>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</si>
  <si>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</si>
  <si>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</si>
  <si>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</si>
  <si>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</si>
  <si>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</si>
  <si>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</si>
  <si>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</si>
  <si>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</si>
  <si>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</si>
  <si>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</si>
  <si>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</si>
  <si>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</si>
  <si>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</si>
  <si>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</si>
  <si>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</si>
  <si>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</si>
  <si>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</si>
  <si>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</si>
  <si>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</si>
  <si>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</si>
  <si>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</si>
  <si>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</si>
  <si>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</si>
  <si>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</si>
  <si>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</si>
  <si>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</si>
  <si>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</si>
  <si>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</si>
  <si>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</si>
  <si>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</si>
  <si>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</si>
  <si>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</si>
  <si>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</si>
  <si>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</si>
  <si>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</si>
  <si>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</si>
  <si>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</si>
  <si>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</si>
  <si>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</si>
  <si>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</si>
  <si>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</si>
  <si>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</si>
  <si>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</si>
  <si>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</si>
  <si>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</si>
  <si>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</si>
  <si>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</si>
  <si>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</si>
  <si>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</si>
  <si>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</si>
  <si>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</si>
  <si>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</si>
  <si>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</si>
  <si>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</si>
  <si>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</si>
  <si>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</si>
  <si>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</si>
  <si>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</si>
  <si>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</si>
  <si>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</si>
  <si>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</si>
  <si>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</si>
  <si>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</si>
  <si>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</si>
  <si>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</si>
  <si>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</si>
  <si>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</si>
  <si>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</si>
  <si>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</si>
  <si>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</si>
  <si>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</si>
  <si>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</si>
  <si>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</si>
  <si>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</si>
  <si>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</si>
  <si>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</si>
  <si>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</si>
  <si>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</si>
  <si>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</si>
  <si>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</si>
  <si>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</si>
  <si>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</si>
  <si>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</si>
  <si>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</si>
  <si>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</si>
  <si>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</si>
  <si>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</si>
  <si>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</si>
  <si>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</si>
  <si>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</si>
  <si>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</si>
  <si>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</si>
  <si>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</si>
  <si>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</si>
  <si>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</si>
  <si>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</si>
  <si>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</si>
  <si>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</si>
  <si>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</si>
  <si>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</si>
  <si>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</si>
  <si>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</si>
  <si>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</si>
  <si>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</si>
  <si>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</si>
  <si>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</si>
  <si>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</si>
  <si>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</si>
  <si>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</si>
  <si>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</si>
  <si>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</si>
  <si>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</si>
  <si>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</si>
  <si>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</si>
  <si>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</si>
  <si>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</si>
  <si>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</si>
  <si>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</si>
  <si>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</si>
  <si>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</si>
  <si>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</si>
  <si>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</si>
  <si>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</si>
  <si>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</si>
  <si>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</si>
  <si>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</si>
  <si>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</si>
  <si>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</si>
  <si>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</si>
  <si>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</si>
  <si>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</si>
  <si>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</si>
  <si>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</si>
  <si>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</si>
  <si>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</si>
  <si>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</si>
  <si>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</si>
  <si>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</si>
  <si>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</si>
  <si>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</si>
  <si>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</si>
  <si>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</si>
  <si>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</si>
  <si>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</si>
  <si>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</si>
  <si>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</si>
  <si>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</si>
  <si>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</si>
  <si>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</si>
  <si>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</si>
  <si>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</si>
  <si>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</si>
  <si>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</si>
  <si>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</si>
  <si>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</si>
  <si>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</si>
  <si>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</si>
  <si>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</si>
  <si>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</si>
  <si>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</si>
  <si>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</si>
  <si>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</si>
  <si>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</si>
  <si>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</si>
  <si>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</si>
  <si>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</si>
  <si>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</si>
  <si>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</si>
  <si>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</si>
  <si>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</si>
  <si>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</si>
  <si>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</si>
  <si>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</si>
  <si>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</si>
  <si>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</si>
  <si>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</si>
  <si>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</si>
  <si>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</si>
  <si>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</si>
  <si>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</si>
  <si>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</si>
  <si>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</si>
  <si>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</si>
  <si>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</si>
  <si>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</si>
  <si>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</si>
  <si>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</si>
  <si>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</si>
  <si>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</si>
  <si>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</si>
  <si>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</si>
  <si>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</si>
  <si>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</si>
  <si>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</si>
  <si>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</si>
  <si>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</si>
  <si>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</si>
  <si>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</si>
  <si>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</si>
  <si>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</si>
  <si>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</si>
  <si>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</si>
  <si>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</si>
  <si>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</si>
  <si>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</si>
  <si>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</si>
  <si>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</si>
  <si>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</si>
  <si>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</si>
  <si>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</si>
  <si>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</si>
  <si>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</si>
  <si>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</si>
  <si>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</si>
  <si>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</si>
  <si>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</si>
  <si>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</si>
  <si>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</si>
  <si>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</si>
  <si>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</si>
  <si>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</si>
  <si>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</si>
  <si>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</si>
  <si>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</si>
  <si>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</si>
  <si>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</si>
  <si>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</si>
  <si>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</si>
  <si>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</si>
  <si>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</si>
  <si>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</si>
  <si>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</si>
  <si>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</si>
  <si>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</si>
  <si>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</si>
  <si>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</si>
  <si>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</si>
  <si>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</si>
  <si>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</si>
  <si>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</si>
  <si>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</si>
  <si>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</si>
  <si>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</si>
  <si>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</si>
  <si>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</si>
  <si>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</si>
  <si>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</si>
  <si>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</si>
  <si>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</si>
  <si>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</si>
  <si>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</si>
  <si>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</si>
  <si>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</si>
  <si>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</si>
  <si>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</si>
  <si>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</si>
  <si>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</si>
  <si>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</si>
  <si>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</si>
  <si>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</si>
  <si>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</si>
  <si>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</si>
  <si>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</si>
  <si>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</si>
  <si>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</si>
  <si>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</si>
  <si>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</si>
  <si>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</si>
  <si>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</si>
  <si>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</si>
  <si>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</si>
  <si>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</si>
  <si>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</si>
  <si>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</si>
  <si>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</si>
  <si>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</si>
  <si>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</si>
  <si>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</si>
  <si>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</si>
  <si>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</si>
  <si>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</si>
  <si>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</si>
  <si>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</si>
  <si>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</si>
  <si>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</si>
  <si>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</si>
  <si>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</si>
  <si>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</si>
  <si>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</si>
  <si>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</si>
  <si>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</si>
  <si>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</si>
  <si>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</si>
  <si>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</si>
  <si>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</si>
  <si>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</si>
  <si>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</si>
  <si>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</si>
  <si>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</si>
  <si>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</si>
  <si>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</si>
  <si>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</si>
  <si>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</si>
  <si>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</si>
  <si>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</si>
  <si>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</si>
  <si>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</si>
  <si>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</si>
  <si>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</si>
  <si>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</si>
  <si>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</si>
  <si>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</si>
  <si>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</si>
  <si>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</si>
  <si>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</si>
  <si>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</si>
  <si>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</si>
  <si>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</si>
  <si>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</si>
  <si>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</si>
  <si>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</si>
  <si>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</si>
  <si>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</si>
  <si>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</si>
  <si>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</si>
  <si>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</si>
  <si>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</si>
  <si>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</si>
  <si>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</si>
  <si>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</si>
  <si>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</si>
  <si>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</si>
  <si>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</si>
  <si>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</si>
  <si>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</si>
  <si>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</si>
  <si>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</si>
  <si>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</si>
  <si>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</si>
  <si>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</si>
  <si>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</si>
  <si>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</si>
  <si>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</si>
  <si>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</si>
  <si>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</si>
  <si>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</si>
  <si>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</si>
  <si>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</si>
  <si>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</si>
  <si>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</si>
  <si>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</si>
  <si>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</si>
  <si>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</si>
  <si>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</si>
  <si>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</si>
  <si>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</si>
  <si>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</si>
  <si>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</si>
  <si>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</si>
  <si>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</si>
  <si>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</si>
  <si>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</si>
  <si>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</si>
  <si>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</si>
  <si>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</si>
  <si>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</si>
  <si>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</si>
  <si>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</si>
  <si>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</si>
  <si>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</si>
  <si>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</si>
  <si>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</si>
  <si>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</si>
  <si>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</si>
  <si>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</si>
  <si>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</si>
  <si>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</si>
  <si>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</si>
  <si>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</si>
  <si>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</si>
  <si>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</si>
  <si>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</si>
  <si>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</si>
  <si>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</si>
  <si>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</si>
  <si>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</si>
  <si>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</si>
  <si>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</si>
  <si>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</si>
  <si>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</si>
  <si>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</si>
  <si>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</si>
  <si>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</si>
  <si>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</si>
  <si>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</si>
  <si>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</si>
  <si>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</si>
  <si>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</si>
  <si>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</si>
  <si>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</si>
  <si>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</si>
  <si>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</si>
  <si>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</si>
  <si>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</si>
  <si>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</si>
  <si>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</si>
  <si>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</si>
  <si>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</si>
  <si>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</si>
  <si>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</si>
  <si>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</si>
  <si>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</si>
  <si>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</si>
  <si>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</si>
  <si>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</si>
  <si>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</si>
  <si>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</si>
  <si>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</si>
  <si>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</si>
  <si>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</si>
  <si>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</si>
  <si>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</si>
  <si>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</si>
  <si>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</si>
  <si>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</si>
  <si>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</si>
  <si>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</si>
  <si>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</si>
  <si>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</si>
  <si>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</si>
  <si>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</si>
  <si>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</si>
  <si>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</si>
  <si>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</si>
  <si>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</si>
  <si>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</si>
  <si>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</si>
  <si>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</si>
  <si>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</si>
  <si>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</si>
  <si>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</si>
  <si>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</si>
  <si>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</si>
  <si>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</si>
  <si>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</si>
  <si>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</si>
  <si>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</si>
  <si>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</si>
  <si>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</si>
  <si>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</si>
  <si>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</si>
  <si>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</si>
  <si>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</si>
  <si>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</si>
  <si>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</si>
  <si>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</si>
  <si>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</si>
  <si>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</si>
  <si>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</si>
  <si>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</si>
  <si>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</si>
  <si>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</si>
  <si>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</si>
  <si>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</si>
  <si>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</si>
  <si>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</si>
  <si>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</si>
  <si>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</si>
  <si>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</si>
  <si>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</si>
  <si>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</si>
  <si>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</si>
  <si>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</si>
  <si>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</si>
  <si>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</si>
  <si>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</si>
  <si>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</si>
  <si>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</si>
  <si>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</si>
  <si>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</si>
  <si>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</si>
  <si>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</si>
  <si>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</si>
  <si>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</si>
  <si>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</si>
  <si>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</si>
  <si>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</si>
  <si>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</si>
  <si>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</si>
  <si>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</si>
  <si>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</si>
  <si>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</si>
  <si>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</si>
  <si>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</si>
  <si>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</si>
  <si>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</si>
  <si>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</si>
  <si>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</si>
  <si>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</si>
  <si>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</si>
  <si>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</si>
  <si>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</si>
  <si>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</si>
  <si>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</si>
  <si>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</si>
  <si>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</si>
  <si>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</si>
  <si>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</si>
  <si>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</si>
  <si>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</si>
  <si>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</si>
  <si>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</si>
  <si>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</si>
  <si>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</si>
  <si>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</si>
  <si>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</si>
  <si>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</si>
  <si>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</si>
  <si>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</si>
  <si>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</si>
  <si>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</si>
  <si>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</si>
  <si>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</si>
  <si>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</si>
  <si>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</si>
  <si>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</si>
  <si>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</si>
  <si>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</si>
  <si>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</si>
  <si>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</si>
  <si>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</si>
  <si>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</si>
  <si>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</si>
  <si>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</si>
  <si>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</si>
  <si>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</si>
  <si>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</si>
  <si>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</si>
  <si>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</si>
  <si>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</si>
  <si>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</si>
  <si>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</si>
  <si>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</si>
  <si>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</si>
  <si>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</si>
  <si>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</si>
  <si>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</si>
  <si>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</si>
  <si>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</si>
  <si>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</si>
  <si>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</si>
  <si>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</si>
  <si>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</si>
  <si>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</si>
  <si>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</si>
  <si>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</si>
  <si>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</si>
  <si>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</si>
  <si>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</si>
  <si>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</si>
  <si>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</si>
  <si>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</si>
  <si>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</si>
  <si>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</si>
  <si>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</si>
  <si>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</si>
  <si>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</si>
  <si>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</si>
  <si>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</si>
  <si>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</si>
  <si>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</si>
  <si>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</si>
  <si>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</si>
  <si>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</si>
  <si>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</si>
  <si>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</si>
  <si>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</si>
  <si>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</si>
  <si>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</si>
  <si>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</si>
  <si>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</si>
  <si>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</si>
  <si>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</si>
  <si>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</si>
  <si>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</si>
  <si>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</si>
  <si>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</si>
  <si>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</si>
  <si>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</si>
  <si>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</si>
  <si>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</si>
  <si>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</si>
  <si>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</si>
  <si>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</si>
  <si>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</si>
  <si>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</si>
  <si>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</si>
  <si>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</si>
  <si>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</si>
  <si>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</si>
  <si>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</si>
  <si>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</si>
  <si>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</si>
  <si>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</si>
  <si>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</si>
  <si>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</si>
  <si>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</si>
  <si>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</si>
  <si>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</si>
  <si>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</si>
  <si>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</si>
  <si>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</si>
  <si>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</si>
  <si>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</si>
  <si>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</si>
  <si>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</si>
  <si>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</si>
  <si>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</si>
  <si>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</si>
  <si>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</si>
  <si>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</si>
  <si>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</si>
  <si>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</si>
  <si>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</si>
  <si>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</si>
  <si>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</si>
  <si>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</si>
  <si>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</si>
  <si>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</si>
  <si>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</si>
  <si>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</si>
  <si>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</si>
  <si>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</si>
  <si>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</si>
  <si>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</si>
  <si>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</si>
  <si>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</si>
  <si>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</si>
  <si>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</si>
  <si>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</si>
  <si>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</si>
  <si>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</si>
  <si>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</si>
  <si>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</si>
  <si>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</si>
  <si>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</si>
  <si>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</si>
  <si>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</si>
  <si>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</si>
  <si>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</si>
  <si>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</si>
  <si>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</si>
  <si>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</si>
  <si>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</si>
  <si>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</si>
  <si>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</si>
  <si>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</si>
  <si>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</si>
  <si>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</si>
  <si>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</si>
  <si>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</si>
  <si>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</si>
  <si>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</si>
  <si>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</si>
  <si>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</si>
  <si>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</si>
  <si>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</si>
  <si>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</si>
  <si>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</si>
  <si>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</si>
  <si>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</si>
  <si>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</si>
  <si>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</si>
  <si>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</si>
  <si>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</si>
  <si>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</si>
  <si>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</si>
  <si>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</si>
  <si>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</si>
  <si>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</si>
  <si>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</si>
  <si>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</si>
  <si>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</si>
  <si>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</si>
  <si>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</si>
  <si>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</si>
  <si>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</si>
  <si>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</si>
  <si>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</si>
  <si>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</si>
  <si>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</si>
  <si>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</si>
  <si>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</si>
  <si>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</si>
  <si>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</si>
  <si>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</si>
  <si>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</si>
  <si>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</si>
  <si>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</si>
  <si>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</si>
  <si>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</si>
  <si>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</si>
  <si>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</si>
  <si>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</si>
  <si>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</si>
  <si>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</si>
  <si>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</si>
  <si>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</si>
  <si>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</si>
  <si>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</si>
  <si>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</si>
  <si>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</si>
  <si>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</si>
  <si>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</si>
  <si>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</si>
  <si>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</si>
  <si>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</si>
  <si>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</si>
  <si>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</si>
  <si>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</si>
  <si>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</si>
  <si>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</si>
  <si>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</si>
  <si>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</si>
  <si>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</si>
  <si>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</si>
  <si>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</si>
  <si>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</si>
  <si>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</si>
  <si>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</si>
  <si>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</si>
  <si>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</si>
  <si>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</si>
  <si>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</si>
  <si>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</si>
  <si>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</si>
  <si>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</si>
  <si>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</si>
  <si>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</si>
  <si>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</si>
  <si>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</si>
  <si>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</si>
  <si>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</si>
  <si>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</si>
  <si>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</si>
  <si>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</si>
  <si>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</si>
  <si>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</si>
  <si>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</si>
  <si>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</si>
  <si>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</si>
  <si>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</si>
  <si>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</si>
  <si>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</si>
  <si>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</si>
  <si>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</si>
  <si>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</si>
  <si>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</si>
  <si>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</si>
  <si>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</si>
  <si>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</si>
  <si>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</si>
  <si>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</si>
  <si>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</si>
  <si>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</si>
  <si>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</si>
  <si>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</si>
  <si>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</si>
  <si>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</si>
  <si>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</si>
  <si>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</si>
  <si>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</si>
  <si>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</si>
  <si>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</si>
  <si>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</si>
  <si>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</si>
  <si>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</si>
  <si>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</si>
  <si>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</si>
  <si>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</si>
  <si>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</si>
  <si>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</si>
  <si>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</si>
  <si>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</si>
  <si>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</si>
  <si>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</si>
  <si>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</si>
  <si>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</si>
  <si>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</si>
  <si>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</si>
  <si>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</si>
  <si>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</si>
  <si>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</si>
  <si>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</si>
  <si>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</si>
  <si>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</si>
  <si>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</si>
  <si>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</si>
  <si>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</si>
  <si>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</si>
  <si>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</si>
  <si>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</si>
  <si>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</si>
  <si>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</si>
  <si>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</si>
  <si>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</si>
  <si>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</si>
  <si>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</si>
  <si>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</si>
  <si>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</si>
  <si>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</si>
  <si>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</si>
  <si>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</si>
  <si>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</si>
  <si>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</si>
  <si>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</si>
  <si>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</si>
  <si>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</si>
  <si>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</si>
  <si>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</si>
  <si>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</si>
  <si>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</si>
  <si>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</si>
  <si>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</si>
  <si>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</si>
  <si>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</si>
  <si>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</si>
  <si>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</si>
  <si>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</si>
  <si>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</si>
  <si>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</si>
  <si>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</si>
  <si>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</si>
  <si>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</si>
  <si>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</si>
  <si>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</si>
  <si>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</si>
  <si>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</si>
  <si>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</si>
  <si>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</si>
  <si>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</si>
  <si>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</si>
  <si>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</si>
  <si>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</si>
  <si>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</si>
  <si>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</si>
  <si>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</si>
  <si>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</si>
  <si>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</si>
  <si>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</si>
  <si>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</si>
  <si>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</si>
  <si>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</si>
  <si>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</si>
  <si>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</si>
  <si>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</si>
  <si>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</si>
  <si>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</si>
  <si>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</si>
  <si>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</si>
  <si>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</si>
  <si>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</si>
  <si>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</si>
  <si>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</si>
  <si>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</si>
  <si>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</si>
  <si>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</si>
  <si>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</si>
  <si>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</si>
  <si>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</si>
  <si>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</si>
  <si>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</si>
  <si>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</si>
  <si>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</si>
  <si>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</si>
  <si>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</si>
  <si>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</si>
  <si>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</si>
  <si>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</si>
  <si>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</si>
  <si>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</si>
  <si>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</si>
  <si>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</si>
  <si>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</si>
  <si>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</si>
  <si>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</si>
  <si>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</si>
  <si>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</si>
  <si>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</si>
  <si>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</si>
  <si>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</si>
  <si>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</si>
  <si>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</si>
  <si>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</si>
  <si>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</si>
  <si>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</si>
  <si>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</si>
  <si>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</si>
  <si>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</si>
  <si>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</si>
  <si>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</si>
  <si>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</si>
  <si>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</si>
  <si>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</si>
  <si>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</si>
  <si>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</si>
  <si>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</si>
  <si>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</si>
  <si>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</si>
  <si>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</si>
  <si>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</si>
  <si>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</si>
  <si>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</si>
  <si>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</si>
  <si>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</si>
  <si>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</si>
  <si>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</si>
  <si>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</si>
  <si>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</si>
  <si>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</si>
  <si>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</si>
  <si>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</si>
  <si>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</si>
  <si>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</si>
  <si>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</si>
  <si>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</si>
  <si>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</si>
  <si>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</si>
  <si>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</si>
  <si>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</si>
  <si>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</si>
  <si>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</si>
  <si>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</si>
  <si>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</si>
  <si>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</si>
  <si>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</si>
  <si>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</si>
  <si>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</si>
  <si>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</si>
  <si>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</si>
  <si>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</si>
  <si>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</si>
  <si>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</si>
  <si>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</si>
  <si>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</si>
  <si>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</si>
  <si>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</si>
  <si>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</si>
  <si>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</si>
  <si>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</si>
  <si>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</si>
  <si>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</si>
  <si>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</si>
  <si>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</si>
  <si>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</si>
  <si>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</si>
  <si>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</si>
  <si>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</si>
  <si>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</si>
  <si>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</si>
  <si>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</si>
  <si>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</si>
  <si>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</si>
  <si>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</si>
  <si>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</si>
  <si>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</si>
  <si>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</si>
  <si>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</si>
  <si>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</si>
  <si>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</si>
  <si>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</si>
  <si>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</si>
  <si>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</si>
  <si>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</si>
  <si>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</si>
  <si>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</si>
  <si>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</si>
  <si>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</si>
  <si>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</si>
  <si>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</si>
  <si>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</si>
  <si>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</si>
  <si>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</si>
  <si>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</si>
  <si>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</si>
  <si>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</si>
  <si>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</si>
  <si>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</si>
  <si>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</si>
  <si>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</si>
  <si>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</si>
  <si>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</si>
  <si>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</si>
  <si>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</si>
  <si>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</si>
  <si>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</si>
  <si>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</si>
  <si>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</si>
  <si>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</si>
  <si>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</si>
  <si>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</si>
  <si>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</si>
  <si>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</si>
  <si>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</si>
  <si>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</si>
  <si>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</si>
  <si>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</si>
  <si>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</si>
  <si>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</si>
  <si>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</si>
  <si>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</si>
  <si>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</si>
  <si>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</si>
  <si>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</si>
  <si>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</si>
  <si>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</si>
  <si>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</si>
  <si>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</si>
  <si>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</si>
  <si>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</si>
  <si>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</si>
  <si>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</si>
  <si>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</si>
  <si>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</si>
  <si>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</si>
  <si>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</si>
  <si>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</si>
  <si>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</si>
  <si>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</si>
  <si>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</si>
  <si>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</si>
  <si>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</si>
  <si>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</si>
  <si>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</si>
  <si>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</si>
  <si>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</si>
  <si>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</si>
  <si>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</si>
  <si>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</si>
  <si>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</si>
  <si>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</si>
  <si>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</si>
  <si>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</si>
  <si>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</si>
  <si>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</si>
  <si>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</si>
  <si>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</si>
  <si>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</si>
  <si>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</si>
  <si>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</si>
  <si>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</si>
  <si>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</si>
  <si>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</si>
  <si>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</si>
  <si>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</si>
  <si>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</si>
  <si>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</si>
  <si>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</si>
  <si>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</si>
  <si>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</si>
  <si>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</si>
  <si>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</si>
  <si>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</si>
  <si>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</si>
  <si>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</si>
  <si>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</si>
  <si>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</si>
  <si>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</si>
  <si>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</si>
  <si>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</si>
  <si>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</si>
  <si>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</si>
  <si>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</si>
  <si>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</si>
  <si>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</si>
  <si>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</si>
  <si>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</si>
  <si>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</si>
  <si>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</si>
  <si>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</si>
  <si>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</si>
  <si>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</si>
  <si>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</si>
  <si>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</si>
  <si>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</si>
  <si>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</si>
  <si>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</si>
  <si>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</si>
  <si>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</si>
  <si>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</si>
  <si>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</si>
  <si>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</si>
  <si>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</si>
  <si>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</si>
  <si>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</si>
  <si>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</si>
  <si>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</si>
  <si>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</si>
  <si>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</si>
  <si>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</si>
  <si>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</si>
  <si>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</si>
  <si>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</si>
  <si>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</si>
  <si>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</si>
  <si>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</si>
  <si>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</si>
  <si>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</si>
  <si>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</si>
  <si>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</si>
  <si>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</si>
  <si>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</si>
  <si>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</si>
  <si>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</si>
  <si>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</si>
  <si>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</si>
  <si>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</si>
  <si>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</si>
  <si>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</si>
  <si>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</si>
  <si>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</si>
  <si>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</si>
  <si>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</si>
  <si>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</si>
  <si>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</si>
  <si>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</si>
  <si>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</si>
  <si>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</si>
  <si>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</si>
  <si>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</si>
  <si>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</si>
  <si>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</si>
  <si>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</si>
  <si>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</si>
  <si>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</si>
  <si>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</si>
  <si>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</si>
  <si>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</si>
  <si>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</si>
  <si>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</si>
  <si>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</si>
  <si>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</si>
  <si>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</si>
  <si>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</si>
  <si>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</si>
  <si>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</si>
  <si>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</si>
  <si>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</si>
  <si>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</si>
  <si>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</si>
  <si>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</si>
  <si>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</si>
  <si>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</si>
  <si>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</si>
  <si>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</si>
  <si>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</si>
  <si>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</si>
  <si>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</si>
  <si>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</si>
  <si>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</si>
  <si>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</si>
  <si>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</si>
  <si>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</si>
  <si>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</si>
  <si>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</si>
  <si>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</si>
  <si>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</si>
  <si>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</si>
  <si>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</si>
  <si>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</si>
  <si>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</si>
  <si>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</si>
  <si>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</si>
  <si>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</si>
  <si>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</si>
  <si>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</si>
  <si>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</si>
  <si>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</si>
  <si>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</si>
  <si>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</si>
  <si>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</si>
  <si>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</si>
  <si>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</si>
  <si>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</si>
  <si>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</si>
  <si>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</si>
  <si>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</si>
  <si>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</si>
  <si>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</si>
  <si>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</si>
  <si>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</si>
  <si>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</si>
  <si>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</si>
  <si>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</si>
  <si>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</si>
  <si>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</si>
  <si>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</si>
  <si>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</si>
  <si>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</si>
  <si>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</si>
  <si>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</si>
  <si>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</si>
  <si>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</si>
  <si>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</si>
  <si>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</si>
  <si>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</si>
  <si>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</si>
  <si>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</si>
  <si>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</si>
  <si>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</si>
  <si>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</si>
  <si>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</si>
  <si>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</si>
  <si>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</si>
  <si>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</si>
  <si>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</si>
  <si>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</si>
  <si>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</si>
  <si>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</si>
  <si>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</si>
  <si>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</si>
  <si>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</si>
  <si>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</si>
  <si>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</si>
  <si>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</si>
  <si>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</si>
  <si>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</si>
  <si>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</si>
  <si>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</si>
  <si>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</si>
  <si>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</si>
  <si>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</si>
  <si>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</si>
  <si>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</si>
  <si>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</si>
  <si>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</si>
  <si>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</si>
  <si>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</si>
  <si>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</si>
  <si>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</si>
  <si>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</si>
  <si>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</si>
  <si>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</si>
  <si>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</si>
  <si>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</si>
  <si>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</si>
  <si>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</si>
  <si>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</si>
  <si>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</si>
  <si>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</si>
  <si>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</si>
  <si>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</si>
  <si>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</si>
  <si>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</si>
  <si>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</si>
  <si>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</si>
  <si>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</si>
  <si>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</si>
  <si>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</si>
  <si>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</si>
  <si>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</si>
  <si>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</si>
  <si>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</si>
  <si>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</si>
  <si>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</si>
  <si>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</si>
  <si>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</si>
  <si>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</si>
  <si>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</si>
  <si>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</si>
  <si>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</si>
  <si>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</si>
  <si>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</si>
  <si>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</si>
  <si>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</si>
  <si>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</si>
  <si>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</si>
  <si>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</si>
  <si>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</si>
  <si>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</si>
  <si>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</si>
  <si>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</si>
  <si>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</si>
  <si>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</si>
  <si>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</si>
  <si>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</si>
  <si>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</si>
  <si>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</si>
  <si>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Row Labels</t>
  </si>
  <si>
    <t>Grand Total</t>
  </si>
  <si>
    <t>Column Labels</t>
  </si>
  <si>
    <t>Count of state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</si>
  <si>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</si>
  <si>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</si>
  <si>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</si>
  <si>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</si>
  <si>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</si>
  <si>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</si>
  <si>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</si>
  <si>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</si>
  <si>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</si>
  <si>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</si>
  <si>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</si>
  <si>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</si>
  <si>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</si>
  <si>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</si>
  <si>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</si>
  <si>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</si>
  <si>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Count of state2</t>
  </si>
  <si>
    <t>Date Created Conversion (Year)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</si>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</sst>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0" fillId="0" borderId="0" xfId="2" applyFont="1"/>
    <xf numFmtId="44" fontId="1" fillId="0" borderId="0" xfId="2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1.xlsx]Category!PivotTable4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B-4648-8897-1C9A7FE85AA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B-4648-8897-1C9A7FE85AA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B-4648-8897-1C9A7FE85AA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B-4648-8897-1C9A7FE85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633952"/>
        <c:axId val="594022991"/>
      </c:barChart>
      <c:catAx>
        <c:axId val="42063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22991"/>
        <c:crosses val="autoZero"/>
        <c:auto val="1"/>
        <c:lblAlgn val="ctr"/>
        <c:lblOffset val="100"/>
        <c:noMultiLvlLbl val="0"/>
      </c:catAx>
      <c:valAx>
        <c:axId val="59402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3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C-476E-9169-9858AB53C214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6C-476E-9169-9858AB53C214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6C-476E-9169-9858AB53C214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6C-476E-9169-9858AB53C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236480"/>
        <c:axId val="1878357471"/>
      </c:barChart>
      <c:catAx>
        <c:axId val="50823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357471"/>
        <c:crosses val="autoZero"/>
        <c:auto val="1"/>
        <c:lblAlgn val="ctr"/>
        <c:lblOffset val="100"/>
        <c:noMultiLvlLbl val="0"/>
      </c:catAx>
      <c:valAx>
        <c:axId val="187835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1.xlsx]Date Created!PivotTable13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9247594050743664E-2"/>
          <c:y val="0.24795858850976962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D-4572-8FF6-4EDF90E20839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D-4572-8FF6-4EDF90E20839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D-4572-8FF6-4EDF90E20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619152"/>
        <c:axId val="669467007"/>
      </c:lineChart>
      <c:catAx>
        <c:axId val="42061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467007"/>
        <c:crosses val="autoZero"/>
        <c:auto val="1"/>
        <c:lblAlgn val="ctr"/>
        <c:lblOffset val="100"/>
        <c:noMultiLvlLbl val="0"/>
      </c:catAx>
      <c:valAx>
        <c:axId val="66946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1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  <a:r>
              <a:rPr lang="en-US" baseline="0"/>
              <a:t> of Success, Failure, or Cancellation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162510936132989E-2"/>
          <c:y val="0.14393518518518519"/>
          <c:w val="0.87254615048118989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B-4074-8A2E-E9A4AE1BA123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B-4074-8A2E-E9A4AE1BA123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0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0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B-4074-8A2E-E9A4AE1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927423"/>
        <c:axId val="952103903"/>
      </c:lineChart>
      <c:catAx>
        <c:axId val="193292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103903"/>
        <c:crosses val="autoZero"/>
        <c:auto val="1"/>
        <c:lblAlgn val="ctr"/>
        <c:lblOffset val="100"/>
        <c:noMultiLvlLbl val="0"/>
      </c:catAx>
      <c:valAx>
        <c:axId val="95210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92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  <a:r>
              <a:rPr lang="en-US" baseline="0"/>
              <a:t> of Success, Failure, or Cancellation Percentage</a:t>
            </a:r>
          </a:p>
        </c:rich>
      </c:tx>
      <c:layout>
        <c:manualLayout>
          <c:xMode val="edge"/>
          <c:yMode val="edge"/>
          <c:x val="0.15029155730533683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0.74022988505747123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0.46376811594202899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1-48D0-89DA-B84311D8A3C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0.25977011494252872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0.53623188405797106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1-48D0-89DA-B84311D8A3C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1-48D0-89DA-B84311D8A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296671"/>
        <c:axId val="948006687"/>
      </c:lineChart>
      <c:catAx>
        <c:axId val="68429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06687"/>
        <c:crosses val="autoZero"/>
        <c:auto val="1"/>
        <c:lblAlgn val="ctr"/>
        <c:lblOffset val="100"/>
        <c:noMultiLvlLbl val="0"/>
      </c:catAx>
      <c:valAx>
        <c:axId val="94800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9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1</xdr:row>
      <xdr:rowOff>44450</xdr:rowOff>
    </xdr:from>
    <xdr:to>
      <xdr:col>24</xdr:col>
      <xdr:colOff>34925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8FD123-B393-4C34-9357-06A374308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244475</xdr:colOff>
      <xdr:row>2</xdr:row>
      <xdr:rowOff>63500</xdr:rowOff>
    </xdr:from>
    <xdr:to>
      <xdr:col>10</xdr:col>
      <xdr:colOff>733425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45152-C33B-430F-BD12-ED0828FFA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98425</xdr:colOff>
      <xdr:row>3</xdr:row>
      <xdr:rowOff>0</xdr:rowOff>
    </xdr:from>
    <xdr:to>
      <xdr:col>10</xdr:col>
      <xdr:colOff>3175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FF1AF-20EB-47AD-ABF2-325D02AA2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14</xdr:row>
      <xdr:rowOff>12700</xdr:rowOff>
    </xdr:from>
    <xdr:to>
      <xdr:col>6</xdr:col>
      <xdr:colOff>536575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BE19E0-DDEB-4099-BCA2-405CF3664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638175</xdr:colOff>
      <xdr:row>13</xdr:row>
      <xdr:rowOff>114300</xdr:rowOff>
    </xdr:from>
    <xdr:to>
      <xdr:col>12</xdr:col>
      <xdr:colOff>422275</xdr:colOff>
      <xdr:row>28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6AD54E-E6A4-460B-9B6D-50E2E0B35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ce Warner" refreshedDate="43359.739832754633" createdVersion="6" refreshedVersion="6" minRefreshableVersion="3" recordCount="4114" xr:uid="{82EC700E-E1FE-4C08-8337-2D2E15C49D5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1000"/>
        <n v="166"/>
        <n v="1917"/>
        <n v="3066"/>
        <n v="1960"/>
        <n v="648"/>
        <n v="669"/>
        <n v="1012"/>
        <n v="1978"/>
        <n v="1001"/>
        <n v="969"/>
        <n v="3090"/>
        <n v="4040"/>
        <n v="3838"/>
        <n v="525"/>
        <n v="1005"/>
        <n v="2703"/>
        <n v="3365"/>
        <n v="1321"/>
        <n v="1515"/>
        <n v="2731"/>
        <n v="1954"/>
        <n v="1311"/>
        <n v="4095"/>
        <n v="978"/>
        <n v="671"/>
        <n v="3118"/>
        <n v="1434"/>
        <n v="515"/>
        <n v="3468"/>
        <n v="401"/>
        <n v="370"/>
        <n v="1441"/>
        <n v="1179"/>
        <n v="59"/>
        <n v="1317"/>
        <n v="2496"/>
        <n v="2034"/>
        <n v="687"/>
        <n v="248"/>
        <n v="1955"/>
        <n v="2062"/>
        <n v="1645"/>
        <n v="3648"/>
        <n v="2678"/>
        <n v="2078"/>
        <n v="698"/>
        <n v="2116"/>
        <n v="1711"/>
        <n v="1945"/>
        <n v="2725"/>
        <n v="1590"/>
        <n v="2429"/>
        <n v="139"/>
        <n v="2857"/>
        <n v="3788"/>
        <n v="1210"/>
        <n v="2738"/>
        <n v="753"/>
        <n v="2900"/>
        <n v="1956"/>
        <n v="1753"/>
        <n v="2023"/>
        <n v="1984"/>
        <n v="2733"/>
        <n v="3139"/>
        <n v="150"/>
        <n v="2039"/>
        <n v="1609"/>
        <n v="3146"/>
        <n v="2250"/>
        <n v="994"/>
        <n v="2011"/>
        <n v="3376"/>
        <n v="3081"/>
        <n v="1828"/>
        <n v="1887"/>
        <n v="3079"/>
        <n v="1757"/>
        <n v="1083"/>
        <n v="2006"/>
        <n v="688"/>
        <n v="545"/>
        <n v="442"/>
        <n v="587"/>
        <n v="1024"/>
        <n v="2022"/>
        <n v="2009"/>
        <n v="4105"/>
        <n v="1341"/>
        <n v="2883"/>
        <n v="1336"/>
        <n v="86"/>
        <n v="2663"/>
        <n v="183"/>
        <n v="2157"/>
        <n v="2990"/>
        <n v="1309"/>
        <n v="2359"/>
        <n v="961"/>
        <n v="1748"/>
        <n v="1166"/>
        <n v="3456"/>
        <n v="3189"/>
        <n v="363"/>
        <n v="869"/>
        <n v="2068"/>
        <n v="1364"/>
        <n v="689"/>
        <n v="2387"/>
        <n v="2729"/>
        <n v="1168"/>
        <n v="216"/>
        <n v="2004"/>
        <n v="2939"/>
        <n v="534"/>
        <n v="2052"/>
        <n v="2073"/>
        <n v="61"/>
        <n v="32"/>
        <n v="3890"/>
        <n v="217"/>
        <n v="128"/>
        <n v="3717"/>
        <n v="1335"/>
        <n v="2651"/>
        <n v="3517"/>
        <n v="2077"/>
        <n v="2435"/>
        <n v="2596"/>
        <n v="804"/>
        <n v="3363"/>
        <n v="979"/>
        <n v="2343"/>
        <n v="620"/>
        <n v="3115"/>
        <n v="3196"/>
        <n v="1199"/>
        <n v="3425"/>
        <n v="3328"/>
        <n v="608"/>
        <n v="999"/>
        <n v="8"/>
        <n v="701"/>
        <n v="366"/>
        <n v="3197"/>
        <n v="2207"/>
        <n v="2033"/>
        <n v="1979"/>
        <n v="1968"/>
        <n v="2050"/>
        <n v="80"/>
        <n v="2830"/>
        <n v="3107"/>
        <n v="1971"/>
        <n v="2454"/>
        <n v="2613"/>
        <n v="1095"/>
        <n v="3756"/>
        <n v="2662"/>
        <n v="2535"/>
        <n v="2973"/>
        <n v="1691"/>
        <n v="2035"/>
        <n v="3215"/>
        <n v="2726"/>
        <n v="3046"/>
        <n v="2070"/>
        <n v="3220"/>
        <n v="2929"/>
        <n v="282"/>
        <n v="1137"/>
        <n v="1688"/>
        <n v="538"/>
        <n v="3259"/>
        <n v="3144"/>
        <n v="1040"/>
        <n v="1008"/>
        <n v="592"/>
        <n v="506"/>
        <n v="2480"/>
        <n v="3937"/>
        <n v="1973"/>
        <n v="355"/>
        <n v="1271"/>
        <n v="1977"/>
        <n v="3123"/>
        <n v="2069"/>
        <n v="3016"/>
        <n v="365"/>
        <n v="651"/>
        <n v="3104"/>
        <n v="3659"/>
        <n v="735"/>
        <n v="1204"/>
        <n v="3020"/>
        <n v="3009"/>
        <n v="921"/>
        <n v="2925"/>
        <n v="1953"/>
        <n v="1348"/>
        <n v="296"/>
        <n v="2047"/>
        <n v="3516"/>
        <n v="2072"/>
        <n v="1455"/>
        <n v="399"/>
        <n v="2381"/>
        <n v="821"/>
        <n v="2643"/>
        <n v="52"/>
        <n v="2027"/>
        <n v="2024"/>
        <n v="4077"/>
        <n v="1524"/>
        <n v="57"/>
        <n v="2025"/>
        <n v="185"/>
        <n v="2330"/>
        <n v="1998"/>
        <n v="3977"/>
        <n v="2705"/>
        <n v="418"/>
        <n v="1723"/>
        <n v="1004"/>
        <n v="1906"/>
        <n v="253"/>
        <n v="722"/>
        <n v="3750"/>
        <n v="1003"/>
        <n v="1820"/>
        <n v="2329"/>
        <n v="1205"/>
        <n v="3310"/>
        <n v="1746"/>
        <n v="1208"/>
        <n v="2223"/>
        <n v="2618"/>
        <n v="3798"/>
        <n v="2074"/>
        <n v="3273"/>
        <n v="3305"/>
        <n v="2915"/>
        <n v="332"/>
        <n v="3404"/>
        <n v="3284"/>
        <n v="3662"/>
        <n v="2587"/>
        <n v="417"/>
        <n v="2942"/>
        <n v="3746"/>
        <n v="2071"/>
        <n v="1373"/>
        <n v="2953"/>
        <n v="1306"/>
        <n v="293"/>
        <n v="315"/>
        <n v="3163"/>
        <n v="2952"/>
        <n v="3687"/>
        <n v="556"/>
        <n v="3067"/>
        <n v="2684"/>
        <n v="21"/>
        <n v="3812"/>
        <n v="3411"/>
        <n v="713"/>
        <n v="1393"/>
        <n v="1895"/>
        <n v="705"/>
        <n v="46"/>
        <n v="2005"/>
        <n v="54"/>
        <n v="36"/>
        <n v="3228"/>
        <n v="358"/>
        <n v="2016"/>
        <n v="100"/>
        <n v="1014"/>
        <n v="3033"/>
        <n v="1266"/>
        <n v="4"/>
        <n v="657"/>
        <n v="2457"/>
        <n v="922"/>
        <n v="1272"/>
        <n v="3847"/>
        <n v="1948"/>
        <n v="2267"/>
        <n v="333"/>
        <n v="2098"/>
        <n v="734"/>
        <n v="1974"/>
        <n v="3691"/>
        <n v="106"/>
        <n v="3438"/>
        <n v="211"/>
        <n v="1"/>
        <n v="2522"/>
        <n v="3359"/>
        <n v="3389"/>
        <n v="1314"/>
        <n v="1202"/>
        <n v="2897"/>
        <n v="410"/>
        <n v="3236"/>
        <n v="1967"/>
        <n v="955"/>
        <n v="1836"/>
        <n v="400"/>
        <n v="1964"/>
        <n v="181"/>
        <n v="1540"/>
        <n v="3557"/>
        <n v="4067"/>
        <n v="667"/>
        <n v="799"/>
        <n v="3828"/>
        <n v="3003"/>
        <n v="3339"/>
        <n v="2552"/>
        <n v="684"/>
        <n v="2524"/>
        <n v="3253"/>
        <n v="3048"/>
        <n v="3634"/>
        <n v="3375"/>
        <n v="1337"/>
        <n v="1944"/>
        <n v="3585"/>
        <n v="2924"/>
        <n v="3981"/>
        <n v="831"/>
        <n v="1007"/>
        <n v="1218"/>
        <n v="2664"/>
        <n v="643"/>
        <n v="3793"/>
        <n v="3302"/>
        <n v="2013"/>
        <n v="1633"/>
        <n v="3753"/>
        <n v="16"/>
        <n v="983"/>
        <n v="1689"/>
        <n v="3555"/>
        <n v="2720"/>
        <n v="1775"/>
        <n v="438"/>
        <n v="1521"/>
        <n v="2539"/>
        <n v="342"/>
        <n v="28"/>
        <n v="740"/>
        <n v="2736"/>
        <n v="1351"/>
        <n v="1300"/>
        <n v="1751"/>
        <n v="1643"/>
        <n v="1211"/>
        <n v="2407"/>
        <n v="3219"/>
        <n v="1320"/>
        <n v="117"/>
        <n v="2673"/>
        <n v="3772"/>
        <n v="3761"/>
        <n v="4036"/>
        <n v="1203"/>
        <n v="2548"/>
        <n v="2709"/>
        <n v="2038"/>
        <n v="2225"/>
        <n v="3480"/>
        <n v="3548"/>
        <n v="3027"/>
        <n v="970"/>
        <n v="207"/>
        <n v="1621"/>
        <n v="2704"/>
        <n v="4062"/>
        <n v="1315"/>
        <n v="3004"/>
        <n v="2930"/>
        <n v="3022"/>
        <n v="786"/>
        <n v="2737"/>
        <n v="371"/>
        <n v="987"/>
        <n v="1017"/>
        <n v="1390"/>
        <n v="976"/>
        <n v="327"/>
        <n v="1946"/>
        <n v="408"/>
        <n v="187"/>
        <n v="7"/>
        <n v="1677"/>
        <n v="37"/>
        <n v="3416"/>
        <n v="1692"/>
        <n v="1516"/>
        <n v="794"/>
        <n v="10"/>
        <n v="951"/>
        <n v="1343"/>
        <n v="3010"/>
        <n v="1330"/>
        <n v="393"/>
        <n v="2609"/>
        <n v="1656"/>
        <n v="1538"/>
        <n v="328"/>
        <n v="3702"/>
        <n v="665"/>
        <n v="945"/>
        <n v="2983"/>
        <n v="1568"/>
        <n v="292"/>
        <n v="2061"/>
        <n v="972"/>
        <n v="2996"/>
        <n v="998"/>
        <n v="2045"/>
        <n v="1938"/>
        <n v="3324"/>
        <n v="1304"/>
        <n v="3586"/>
        <n v="2793"/>
        <n v="641"/>
        <n v="1514"/>
        <n v="39"/>
        <n v="680"/>
        <n v="1770"/>
        <n v="588"/>
        <n v="3275"/>
        <n v="520"/>
        <n v="3870"/>
        <n v="2534"/>
        <n v="1469"/>
        <n v="2706"/>
        <n v="2450"/>
        <n v="2185"/>
        <n v="27"/>
        <n v="833"/>
        <n v="1217"/>
        <n v="3473"/>
        <n v="2268"/>
        <n v="2021"/>
        <n v="3631"/>
        <n v="894"/>
        <n v="14"/>
        <n v="2018"/>
        <n v="4035"/>
        <n v="3355"/>
        <n v="326"/>
        <n v="6"/>
        <n v="3013"/>
        <n v="334"/>
        <n v="3017"/>
        <n v="340"/>
        <n v="3455"/>
        <n v="3322"/>
        <n v="3797"/>
        <n v="3674"/>
        <n v="322"/>
        <n v="2383"/>
        <n v="3507"/>
        <n v="118"/>
        <n v="387"/>
        <n v="2263"/>
        <n v="2041"/>
        <n v="892"/>
        <n v="659"/>
        <n v="725"/>
        <n v="2032"/>
        <n v="3775"/>
        <n v="3436"/>
        <n v="3609"/>
        <n v="2560"/>
        <n v="3913"/>
        <n v="3326"/>
        <n v="570"/>
        <n v="297"/>
        <n v="3224"/>
        <n v="1245"/>
        <n v="741"/>
        <n v="3298"/>
        <n v="2240"/>
        <n v="1267"/>
        <n v="3100"/>
        <n v="398"/>
        <n v="3706"/>
        <n v="360"/>
        <n v="3832"/>
        <n v="362"/>
        <n v="3128"/>
        <n v="3173"/>
        <n v="311"/>
        <n v="2734"/>
        <n v="2056"/>
        <n v="1209"/>
        <n v="49"/>
        <n v="1605"/>
        <n v="1726"/>
        <n v="3524"/>
        <n v="58"/>
        <n v="3943"/>
        <n v="2526"/>
        <n v="2635"/>
        <n v="3338"/>
        <n v="3574"/>
        <n v="1966"/>
        <n v="960"/>
        <n v="2980"/>
        <n v="1857"/>
        <n v="498"/>
        <n v="3502"/>
        <n v="1529"/>
        <n v="3779"/>
        <n v="1299"/>
        <n v="3583"/>
        <n v="2235"/>
        <n v="2530"/>
        <n v="551"/>
        <n v="320"/>
        <n v="1002"/>
        <n v="642"/>
        <n v="3282"/>
        <n v="758"/>
        <n v="1848"/>
        <n v="3433"/>
        <n v="1852"/>
        <n v="1795"/>
        <n v="1522"/>
        <n v="508"/>
        <n v="44"/>
        <n v="3385"/>
        <n v="2659"/>
        <n v="677"/>
        <n v="404"/>
        <n v="3715"/>
        <n v="789"/>
        <n v="1662"/>
        <n v="2702"/>
        <n v="1552"/>
        <n v="65"/>
        <n v="1975"/>
        <n v="3174"/>
        <n v="1585"/>
        <n v="2474"/>
        <n v="3001"/>
        <n v="1834"/>
        <n v="3237"/>
        <n v="1518"/>
        <n v="2443"/>
        <n v="1187"/>
        <n v="3089"/>
        <n v="1909"/>
        <n v="350"/>
        <n v="3281"/>
        <n v="1310"/>
        <n v="4057"/>
        <n v="2478"/>
        <n v="531"/>
        <n v="55"/>
        <n v="3043"/>
        <n v="2674"/>
        <n v="2001"/>
        <n v="3893"/>
        <n v="1280"/>
        <n v="1307"/>
        <n v="3213"/>
        <n v="1293"/>
        <n v="3635"/>
        <n v="1951"/>
        <n v="747"/>
        <n v="1965"/>
        <n v="825"/>
        <n v="3360"/>
        <n v="2938"/>
        <n v="40"/>
        <n v="3612"/>
        <n v="530"/>
        <n v="4083"/>
        <n v="2677"/>
        <n v="2789"/>
        <n v="2460"/>
        <n v="2718"/>
        <n v="647"/>
        <n v="2839"/>
        <n v="411"/>
        <n v="354"/>
        <n v="3488"/>
        <n v="3113"/>
        <n v="3286"/>
        <n v="3297"/>
        <n v="3481"/>
        <n v="226"/>
        <n v="3504"/>
        <n v="3530"/>
        <n v="702"/>
        <n v="2972"/>
        <n v="1207"/>
        <n v="2338"/>
        <n v="89"/>
        <n v="656"/>
        <n v="3569"/>
        <n v="92"/>
        <n v="1728"/>
        <n v="1094"/>
        <n v="2809"/>
        <n v="598"/>
        <n v="3695"/>
        <n v="286"/>
        <n v="1197"/>
        <n v="260"/>
        <n v="2063"/>
        <n v="1808"/>
        <n v="3751"/>
        <n v="699"/>
        <n v="2616"/>
        <n v="704"/>
        <n v="3023"/>
        <n v="3837"/>
        <n v="220"/>
        <n v="344"/>
        <n v="3341"/>
        <n v="703"/>
        <n v="693"/>
        <n v="1842"/>
        <n v="3250"/>
        <n v="3547"/>
        <n v="2873"/>
        <n v="156"/>
        <n v="2998"/>
        <n v="1185"/>
        <n v="1657"/>
        <n v="2030"/>
        <n v="2031"/>
        <n v="1704"/>
        <n v="51"/>
        <n v="1250"/>
        <n v="3400"/>
        <n v="102"/>
        <n v="533"/>
        <n v="240"/>
        <n v="347"/>
        <n v="707"/>
        <n v="204"/>
        <n v="806"/>
        <n v="3064"/>
        <n v="3403"/>
        <n v="1963"/>
        <n v="2676"/>
        <n v="42"/>
        <n v="1910"/>
        <n v="43"/>
        <n v="1631"/>
        <n v="2120"/>
        <n v="379"/>
        <n v="992"/>
        <n v="3008"/>
        <n v="629"/>
        <n v="3334"/>
        <n v="2697"/>
        <n v="1328"/>
        <n v="2076"/>
        <n v="67"/>
        <n v="1223"/>
        <n v="3269"/>
        <n v="219"/>
        <n v="3243"/>
        <n v="2282"/>
        <n v="715"/>
        <n v="2300"/>
        <n v="1714"/>
        <n v="2335"/>
        <n v="1431"/>
        <n v="2600"/>
        <n v="380"/>
        <n v="288"/>
        <n v="3412"/>
        <n v="1939"/>
        <n v="2086"/>
        <n v="2984"/>
        <n v="3656"/>
        <n v="3784"/>
        <n v="1697"/>
        <n v="2059"/>
        <n v="323"/>
        <n v="3721"/>
        <n v="3492"/>
        <n v="3344"/>
        <n v="1085"/>
        <n v="826"/>
        <n v="1647"/>
        <n v="463"/>
        <n v="2095"/>
        <n v="959"/>
        <n v="1074"/>
        <n v="2977"/>
        <n v="2826"/>
        <n v="2656"/>
        <n v="1189"/>
        <n v="796"/>
        <n v="2385"/>
        <n v="2927"/>
        <n v="1625"/>
        <n v="3380"/>
        <n v="385"/>
        <n v="1520"/>
        <n v="626"/>
        <n v="107"/>
        <n v="1220"/>
        <n v="3754"/>
        <n v="522"/>
        <n v="986"/>
        <n v="3712"/>
        <n v="3657"/>
        <n v="467"/>
        <n v="1132"/>
        <n v="3556"/>
        <n v="2092"/>
        <n v="319"/>
        <n v="1509"/>
        <n v="3147"/>
        <n v="940"/>
        <n v="3406"/>
        <n v="2979"/>
        <n v="419"/>
        <n v="2538"/>
        <n v="1792"/>
        <n v="361"/>
        <n v="13"/>
        <n v="836"/>
        <n v="2985"/>
        <n v="3349"/>
        <n v="2298"/>
        <n v="271"/>
        <n v="658"/>
        <n v="335"/>
        <n v="867"/>
        <n v="2305"/>
        <n v="3340"/>
        <n v="1424"/>
        <n v="1790"/>
        <n v="241"/>
        <n v="3202"/>
        <n v="2963"/>
        <n v="2019"/>
        <n v="2459"/>
        <n v="1759"/>
        <n v="975"/>
        <n v="3347"/>
        <n v="1031"/>
        <n v="2877"/>
        <n v="1154"/>
        <n v="168"/>
        <n v="1908"/>
        <n v="3005"/>
        <n v="247"/>
        <n v="1566"/>
        <n v="2284"/>
        <n v="316"/>
        <n v="2713"/>
        <n v="3638"/>
        <n v="2326"/>
        <n v="1622"/>
        <n v="2270"/>
        <n v="652"/>
        <n v="3825"/>
        <n v="2253"/>
        <n v="3817"/>
        <n v="2286"/>
        <n v="2614"/>
        <n v="1371"/>
        <n v="2184"/>
        <n v="3554"/>
        <n v="4106"/>
        <n v="3766"/>
        <n v="3713"/>
        <n v="1901"/>
        <n v="3229"/>
        <n v="126"/>
        <n v="321"/>
        <n v="3214"/>
        <n v="2109"/>
        <n v="3272"/>
        <n v="304"/>
        <n v="1020"/>
        <n v="613"/>
        <n v="3973"/>
        <n v="3714"/>
        <n v="1214"/>
        <n v="324"/>
        <n v="41"/>
        <n v="3279"/>
        <n v="394"/>
        <n v="736"/>
        <n v="259"/>
        <n v="2868"/>
        <n v="3719"/>
        <n v="3506"/>
        <n v="2340"/>
        <n v="3377"/>
        <n v="1779"/>
        <n v="1804"/>
        <n v="330"/>
        <n v="1427"/>
        <n v="1281"/>
        <n v="808"/>
        <n v="87"/>
        <n v="2827"/>
        <n v="1754"/>
        <n v="381"/>
        <n v="391"/>
        <n v="3544"/>
        <n v="2987"/>
        <n v="1291"/>
        <n v="1924"/>
        <n v="2818"/>
        <n v="2521"/>
        <n v="1763"/>
        <n v="353"/>
        <n v="3151"/>
        <n v="2122"/>
        <n v="377"/>
        <n v="3421"/>
        <n v="1472"/>
        <n v="3018"/>
        <n v="23"/>
        <n v="1219"/>
        <n v="1326"/>
        <n v="784"/>
        <n v="2788"/>
        <n v="513"/>
        <n v="26"/>
        <n v="111"/>
        <n v="1313"/>
        <n v="1952"/>
        <n v="283"/>
        <n v="1990"/>
        <n v="2080"/>
        <n v="2150"/>
        <n v="1651"/>
        <n v="3739"/>
        <n v="1331"/>
        <n v="4003"/>
        <n v="3799"/>
        <n v="3785"/>
        <n v="3169"/>
        <n v="2291"/>
        <n v="2525"/>
        <n v="1112"/>
        <n v="3184"/>
        <n v="3387"/>
        <n v="295"/>
        <n v="536"/>
        <n v="1565"/>
        <n v="600"/>
        <n v="2565"/>
        <n v="1342"/>
        <n v="179"/>
        <n v="3632"/>
        <n v="3991"/>
        <n v="3730"/>
        <n v="1491"/>
        <n v="1413"/>
        <n v="3861"/>
        <n v="1557"/>
        <n v="218"/>
        <n v="4034"/>
        <n v="2944"/>
        <n v="919"/>
        <n v="663"/>
        <n v="1423"/>
        <n v="1145"/>
        <n v="1421"/>
        <n v="3780"/>
        <n v="2537"/>
        <n v="101"/>
        <n v="294"/>
        <n v="3770"/>
        <n v="3774"/>
        <n v="711"/>
        <n v="345"/>
        <n v="952"/>
        <n v="3402"/>
        <n v="730"/>
        <n v="3062"/>
        <n v="3748"/>
        <n v="815"/>
        <n v="3680"/>
        <n v="2055"/>
        <n v="2493"/>
        <n v="3575"/>
        <n v="683"/>
        <n v="1269"/>
        <n v="3526"/>
        <n v="1846"/>
        <n v="1526"/>
        <n v="2103"/>
        <n v="1773"/>
        <n v="3157"/>
        <n v="2252"/>
        <n v="45"/>
        <n v="2828"/>
        <n v="3258"/>
        <n v="1256"/>
        <n v="832"/>
        <n v="3565"/>
        <n v="337"/>
        <n v="2472"/>
        <n v="278"/>
        <n v="1501"/>
        <n v="261"/>
        <n v="3649"/>
        <n v="1641"/>
        <n v="2366"/>
        <n v="3233"/>
        <n v="331"/>
        <n v="1319"/>
        <n v="2260"/>
        <n v="2732"/>
        <n v="1508"/>
        <n v="2989"/>
        <n v="1471"/>
        <n v="62"/>
        <n v="3509"/>
        <n v="2880"/>
        <n v="3041"/>
        <n v="1537"/>
        <n v="3036"/>
        <n v="3369"/>
        <n v="3357"/>
        <n v="834"/>
        <n v="2029"/>
        <n v="2595"/>
        <n v="749"/>
        <n v="3520"/>
        <n v="1283"/>
        <n v="1013"/>
        <n v="1523"/>
        <n v="653"/>
        <n v="265"/>
        <n v="1539"/>
        <n v="2540"/>
        <n v="317"/>
        <n v="2969"/>
        <n v="2723"/>
        <n v="2714"/>
        <n v="2657"/>
        <n v="3431"/>
        <n v="276"/>
        <n v="3773"/>
        <n v="3781"/>
        <n v="1639"/>
        <n v="1749"/>
        <n v="2719"/>
        <n v="3029"/>
        <n v="132"/>
        <n v="1254"/>
        <n v="2991"/>
        <n v="1802"/>
        <n v="1817"/>
        <n v="2257"/>
        <n v="1933"/>
        <n v="2115"/>
        <n v="3316"/>
        <n v="679"/>
        <n v="3262"/>
        <n v="3786"/>
        <n v="3384"/>
        <n v="3130"/>
        <n v="2665"/>
        <n v="2778"/>
        <n v="3351"/>
        <n v="521"/>
        <n v="5"/>
        <n v="2957"/>
        <n v="974"/>
        <n v="18"/>
        <n v="203"/>
        <n v="1744"/>
        <n v="302"/>
        <n v="3928"/>
        <n v="2811"/>
        <n v="790"/>
        <n v="1843"/>
        <n v="3661"/>
        <n v="2717"/>
        <n v="407"/>
        <n v="269"/>
        <n v="2667"/>
        <n v="1480"/>
        <n v="3073"/>
        <n v="3039"/>
        <n v="1257"/>
        <n v="1297"/>
        <n v="1216"/>
        <n v="119"/>
        <n v="3933"/>
        <n v="2048"/>
        <n v="210"/>
        <n v="2003"/>
        <n v="3346"/>
        <n v="2166"/>
        <n v="2119"/>
        <n v="414"/>
        <n v="164"/>
        <n v="2645"/>
        <n v="3175"/>
        <n v="4094"/>
        <n v="66"/>
        <n v="1980"/>
        <n v="287"/>
        <n v="2669"/>
        <n v="1862"/>
        <n v="695"/>
        <n v="3776"/>
        <n v="2803"/>
        <n v="3463"/>
        <n v="2259"/>
        <n v="392"/>
        <n v="1305"/>
        <n v="346"/>
        <n v="2935"/>
        <n v="2461"/>
        <n v="1477"/>
        <n v="113"/>
        <n v="2874"/>
        <n v="2171"/>
        <n v="2997"/>
        <n v="2044"/>
        <n v="2311"/>
        <n v="627"/>
        <n v="2449"/>
        <n v="309"/>
        <n v="1743"/>
        <n v="2108"/>
        <n v="373"/>
        <n v="3439"/>
        <n v="1745"/>
        <n v="2792"/>
        <n v="1339"/>
        <n v="993"/>
        <n v="3304"/>
        <n v="817"/>
        <n v="3854"/>
        <n v="254"/>
        <n v="3034"/>
        <n v="2085"/>
        <n v="1674"/>
        <n v="1191"/>
        <n v="2696"/>
        <n v="954"/>
        <n v="2633"/>
        <n v="1415"/>
        <n v="3006"/>
        <n v="388"/>
        <n v="479"/>
        <n v="2966"/>
        <n v="2176"/>
        <n v="3472"/>
        <n v="3240"/>
        <n v="731"/>
        <n v="1018"/>
        <n v="1983"/>
        <n v="3877"/>
        <n v="2014"/>
        <n v="3035"/>
        <n v="114"/>
        <n v="1650"/>
        <n v="3091"/>
        <n v="2544"/>
        <n v="4056"/>
        <n v="2931"/>
        <n v="793"/>
        <n v="1774"/>
        <n v="1533"/>
        <n v="3671"/>
        <n v="2042"/>
        <n v="3623"/>
        <n v="1396"/>
        <n v="2091"/>
        <n v="1854"/>
        <n v="3570"/>
        <n v="1891"/>
        <n v="1606"/>
        <n v="3015"/>
        <n v="279"/>
        <n v="3068"/>
        <n v="1942"/>
        <n v="2797"/>
        <n v="200"/>
        <n v="481"/>
        <n v="2162"/>
        <n v="621"/>
        <n v="1619"/>
        <n v="529"/>
        <n v="367"/>
        <n v="64"/>
        <n v="811"/>
        <n v="4052"/>
        <n v="348"/>
        <n v="2982"/>
        <n v="1632"/>
        <n v="1684"/>
        <n v="3720"/>
        <n v="2064"/>
        <n v="406"/>
        <n v="357"/>
        <n v="75"/>
        <n v="2661"/>
        <n v="2932"/>
        <n v="1644"/>
        <n v="3211"/>
        <n v="3235"/>
        <n v="1247"/>
        <n v="252"/>
        <n v="300"/>
        <n v="3381"/>
        <n v="3012"/>
        <n v="795"/>
        <n v="670"/>
        <n v="660"/>
        <n v="1534"/>
        <n v="2682"/>
        <n v="2710"/>
        <n v="3028"/>
        <n v="3626"/>
        <n v="1816"/>
        <n v="2007"/>
        <n v="1574"/>
        <n v="694"/>
        <n v="3293"/>
        <n v="3983"/>
        <n v="1630"/>
        <n v="3437"/>
        <n v="721"/>
        <n v="3044"/>
        <n v="2532"/>
        <n v="2406"/>
        <n v="359"/>
        <n v="3688"/>
        <n v="1369"/>
        <n v="281"/>
        <n v="2653"/>
        <n v="1827"/>
        <n v="2611"/>
        <n v="1776"/>
        <n v="33"/>
        <n v="1800"/>
        <n v="2598"/>
        <n v="3705"/>
        <n v="2833"/>
        <n v="1987"/>
        <n v="3361"/>
        <n v="883"/>
        <n v="258"/>
        <n v="2870"/>
        <n v="191"/>
        <n v="2922"/>
        <n v="3486"/>
        <n v="3911"/>
        <n v="3251"/>
        <n v="1274"/>
        <n v="3045"/>
        <n v="1165"/>
        <n v="3158"/>
        <n v="913"/>
        <n v="3999"/>
        <n v="1251"/>
        <n v="744"/>
        <n v="2308"/>
        <n v="2947"/>
        <n v="1347"/>
        <n v="2280"/>
        <n v="1676"/>
        <n v="2529"/>
        <n v="1532"/>
        <n v="3589"/>
        <n v="2224"/>
        <n v="985"/>
        <n v="1098"/>
        <n v="2607"/>
        <n v="272"/>
        <n v="368"/>
        <n v="3424"/>
        <n v="389"/>
        <n v="1365"/>
        <n v="3602"/>
        <n v="2198"/>
        <n v="396"/>
        <n v="2376"/>
        <n v="2889"/>
        <n v="3527"/>
        <n v="2228"/>
        <n v="3860"/>
        <n v="3923"/>
        <n v="3410"/>
        <n v="3844"/>
        <n v="3669"/>
        <n v="1222"/>
        <n v="2442"/>
        <n v="1286"/>
        <n v="2940"/>
        <n v="138"/>
        <n v="3245"/>
        <n v="1760"/>
        <n v="802"/>
        <n v="3337"/>
        <n v="2049"/>
        <n v="3707"/>
        <n v="3162"/>
        <n v="1970"/>
        <n v="3624"/>
        <n v="2906"/>
        <n v="995"/>
        <n v="1750"/>
        <n v="135"/>
        <n v="1430"/>
        <n v="787"/>
        <n v="2497"/>
        <n v="1433"/>
        <n v="3019"/>
        <n v="2652"/>
        <n v="3331"/>
        <n v="11"/>
        <n v="714"/>
        <n v="1104"/>
        <n v="1934"/>
        <n v="2999"/>
        <n v="2967"/>
        <n v="313"/>
        <n v="234"/>
        <n v="2631"/>
        <n v="1661"/>
        <n v="20"/>
        <n v="3160"/>
        <n v="1687"/>
        <n v="3313"/>
        <n v="2602"/>
        <n v="4096"/>
        <n v="1193"/>
        <n v="3511"/>
        <n v="3105"/>
        <n v="809"/>
        <n v="3335"/>
        <n v="3821"/>
        <n v="1847"/>
        <n v="1195"/>
        <n v="356"/>
        <n v="3938"/>
        <n v="3172"/>
        <n v="1029"/>
        <n v="2118"/>
        <n v="3491"/>
        <n v="3596"/>
        <n v="2097"/>
        <n v="2968"/>
        <n v="3533"/>
        <n v="2002"/>
        <n v="108"/>
        <n v="2646"/>
        <n v="413"/>
        <n v="267"/>
        <n v="3813"/>
        <n v="3318"/>
        <n v="1780"/>
        <n v="3084"/>
        <n v="3489"/>
        <n v="91"/>
        <n v="3342"/>
        <n v="243"/>
        <n v="1507"/>
        <n v="2912"/>
        <n v="2316"/>
        <n v="1370"/>
        <n v="3597"/>
        <n v="1262"/>
        <n v="2515"/>
        <n v="1928"/>
        <n v="3179"/>
        <n v="2666"/>
        <n v="750"/>
        <n v="2728"/>
        <n v="3230"/>
        <n v="3593"/>
        <n v="196"/>
        <n v="3447"/>
        <n v="1268"/>
        <n v="2172"/>
        <n v="47"/>
        <n v="2179"/>
        <n v="3352"/>
        <n v="3040"/>
        <n v="1467"/>
        <n v="631"/>
        <n v="2409"/>
        <n v="1273"/>
        <n v="3382"/>
        <n v="205"/>
        <n v="30"/>
        <n v="1196"/>
        <n v="717"/>
        <n v="1957"/>
        <n v="1844"/>
        <n v="3278"/>
        <n v="1683"/>
        <n v="1511"/>
        <n v="3757"/>
        <n v="1629"/>
        <n v="1829"/>
        <n v="977"/>
        <n v="3525"/>
        <n v="2446"/>
        <n v="2193"/>
        <n v="2558"/>
        <n v="2332"/>
        <n v="3658"/>
        <n v="1246"/>
        <n v="3849"/>
        <n v="277"/>
        <n v="1840"/>
        <n v="3782"/>
        <n v="3513"/>
        <n v="4038"/>
        <n v="403"/>
        <n v="2239"/>
        <n v="2445"/>
        <n v="2163"/>
        <n v="3308"/>
        <n v="1824"/>
        <n v="2299"/>
        <n v="1011"/>
        <n v="1438"/>
        <n v="2775"/>
        <n v="3830"/>
        <n v="2926"/>
        <n v="3749"/>
        <n v="1626"/>
        <n v="3260"/>
        <n v="1016"/>
        <n v="2620"/>
        <n v="1241"/>
        <n v="803"/>
        <n v="1681"/>
        <n v="2971"/>
        <n v="526"/>
        <n v="1573"/>
        <n v="1398"/>
        <n v="3768"/>
        <n v="2441"/>
        <n v="3765"/>
        <n v="3495"/>
        <n v="1096"/>
        <n v="2337"/>
        <n v="1658"/>
        <n v="3692"/>
        <n v="1958"/>
        <n v="3049"/>
        <n v="2531"/>
        <n v="1379"/>
        <n v="1806"/>
        <n v="807"/>
        <n v="889"/>
        <n v="93"/>
        <n v="3655"/>
        <n v="1831"/>
        <n v="3287"/>
        <n v="2026"/>
        <n v="644"/>
        <n v="499"/>
        <n v="2017"/>
        <n v="3679"/>
        <n v="2655"/>
        <n v="1381"/>
        <n v="1279"/>
        <n v="299"/>
        <n v="3769"/>
        <n v="3571"/>
        <n v="2791"/>
        <n v="2214"/>
        <n v="3002"/>
        <n v="242"/>
        <n v="2934"/>
        <n v="3466"/>
        <n v="2081"/>
        <n v="3723"/>
        <n v="339"/>
        <n v="2690"/>
        <n v="3256"/>
        <n v="3592"/>
        <n v="690"/>
        <n v="2569"/>
        <n v="250"/>
        <n v="726"/>
        <n v="3729"/>
        <n v="3519"/>
        <n v="3822"/>
        <n v="3332"/>
        <n v="1765"/>
        <n v="1397"/>
        <n v="3418"/>
        <n v="4088"/>
        <n v="3697"/>
        <n v="2296"/>
        <n v="349"/>
        <n v="1803"/>
        <n v="1025"/>
        <n v="523"/>
        <n v="3374"/>
        <n v="85"/>
        <n v="489"/>
        <n v="3350"/>
        <n v="2650"/>
        <n v="1215"/>
        <n v="1868"/>
        <n v="1105"/>
        <n v="3187"/>
        <n v="1356"/>
        <n v="84"/>
        <n v="390"/>
        <n v="1782"/>
        <n v="3965"/>
        <n v="432"/>
        <n v="532"/>
        <n v="2707"/>
        <n v="3422"/>
        <n v="325"/>
        <n v="2975"/>
        <n v="1301"/>
        <n v="1972"/>
        <n v="3207"/>
        <n v="1607"/>
        <n v="1668"/>
        <n v="3254"/>
        <n v="3503"/>
        <n v="3050"/>
        <n v="2084"/>
        <n v="1859"/>
        <n v="2672"/>
        <n v="1912"/>
        <n v="1855"/>
        <n v="3414"/>
        <n v="820"/>
        <n v="1890"/>
        <n v="3827"/>
        <n v="3265"/>
        <n v="3810"/>
        <n v="1932"/>
        <n v="3845"/>
        <n v="3111"/>
        <n v="1387"/>
        <n v="2037"/>
        <n v="3778"/>
        <n v="338"/>
        <n v="3833"/>
        <n v="2970"/>
        <n v="3348"/>
        <n v="3390"/>
        <n v="116"/>
        <n v="382"/>
        <n v="2727"/>
        <n v="71"/>
        <n v="1027"/>
        <n v="1466"/>
        <n v="2238"/>
        <n v="3242"/>
        <n v="3102"/>
        <n v="2420"/>
        <n v="944"/>
        <n v="3616"/>
        <n v="2453"/>
        <n v="3"/>
        <n v="3285"/>
        <n v="1807"/>
        <n v="1180"/>
        <n v="930"/>
        <n v="2680"/>
        <n v="189"/>
        <n v="3627"/>
        <n v="1384"/>
        <n v="2458"/>
        <n v="3654"/>
        <n v="1943"/>
        <n v="1898"/>
        <n v="2180"/>
        <n v="3280"/>
        <n v="2189"/>
        <n v="2113"/>
        <n v="3590"/>
        <n v="246"/>
        <n v="2303"/>
        <n v="3644"/>
        <n v="1358"/>
        <n v="3398"/>
        <n v="739"/>
        <n v="517"/>
        <n v="673"/>
        <n v="557"/>
        <n v="2722"/>
        <n v="2812"/>
        <n v="3449"/>
        <n v="364"/>
        <n v="2196"/>
        <n v="2918"/>
        <n v="415"/>
        <n v="3591"/>
        <n v="2164"/>
        <n v="2227"/>
        <n v="3710"/>
        <n v="3370"/>
        <n v="341"/>
        <n v="1270"/>
        <n v="1502"/>
        <n v="3085"/>
        <n v="289"/>
        <n v="2807"/>
        <n v="1635"/>
        <n v="3024"/>
        <n v="1961"/>
        <n v="1282"/>
        <n v="3261"/>
        <n v="2551"/>
        <n v="2730"/>
        <n v="742"/>
        <n v="1830"/>
        <n v="2175"/>
        <n v="2066"/>
        <n v="1504"/>
        <n v="1805"/>
        <n v="1615"/>
        <n v="1561"/>
        <n v="504"/>
        <n v="3515"/>
        <n v="842"/>
        <n v="3373"/>
        <n v="2093"/>
        <n v="720"/>
        <n v="257"/>
        <n v="1350"/>
        <n v="1603"/>
        <n v="1614"/>
        <n v="4030"/>
        <n v="779"/>
        <n v="3611"/>
        <n v="2782"/>
        <n v="2339"/>
        <n v="3218"/>
        <n v="485"/>
        <n v="3505"/>
        <n v="1620"/>
        <n v="3619"/>
        <n v="3320"/>
        <n v="1616"/>
        <n v="24"/>
        <n v="1778"/>
        <n v="3542"/>
        <n v="3637"/>
        <n v="3678"/>
        <n v="2784"/>
        <n v="2956"/>
        <n v="1338"/>
        <n v="1536"/>
        <n v="1700"/>
        <n v="1385"/>
        <n v="2197"/>
        <n v="402"/>
        <n v="1288"/>
        <n v="2177"/>
        <n v="854"/>
        <n v="2483"/>
        <n v="256"/>
        <n v="1064"/>
        <n v="3249"/>
        <n v="1575"/>
        <n v="2675"/>
        <n v="110"/>
        <n v="2174"/>
        <n v="2808"/>
        <n v="4033"/>
        <n v="2190"/>
        <n v="275"/>
        <n v="2294"/>
        <n v="678"/>
        <n v="3383"/>
        <n v="1284"/>
        <n v="1035"/>
        <n v="3098"/>
        <n v="3171"/>
        <n v="1777"/>
        <n v="1186"/>
        <n v="2244"/>
        <n v="2955"/>
        <n v="1009"/>
        <n v="1576"/>
        <n v="222"/>
        <n v="3857"/>
        <n v="909"/>
        <n v="1175"/>
        <n v="264"/>
        <n v="3763"/>
        <n v="2604"/>
        <n v="3484"/>
        <n v="2310"/>
        <n v="3075"/>
        <n v="2834"/>
        <n v="575"/>
        <n v="2276"/>
        <n v="1652"/>
        <n v="3823"/>
        <n v="2237"/>
        <n v="1617"/>
        <n v="1941"/>
        <n v="1366"/>
        <n v="2321"/>
        <n v="3445"/>
        <n v="1249"/>
        <n v="3467"/>
        <n v="3783"/>
        <n v="2289"/>
        <n v="3676"/>
        <n v="2168"/>
        <n v="554"/>
        <n v="3980"/>
        <n v="3836"/>
        <n v="3154"/>
        <n v="1248"/>
        <n v="112"/>
        <n v="2012"/>
        <n v="1475"/>
        <n v="4064"/>
        <n v="2716"/>
        <n v="3440"/>
        <n v="1519"/>
        <n v="2545"/>
        <n v="2054"/>
        <n v="507"/>
        <n v="1742"/>
        <n v="0"/>
        <n v="1787"/>
        <n v="2629"/>
        <n v="2831"/>
        <n v="2822"/>
        <n v="527"/>
        <n v="3419"/>
        <n v="1801"/>
        <n v="1368"/>
        <n v="3358"/>
        <n v="2158"/>
        <n v="4022"/>
        <n v="783"/>
        <n v="1367"/>
        <n v="1298"/>
        <n v="840"/>
        <n v="3167"/>
        <n v="3839"/>
        <n v="2995"/>
        <n v="1265"/>
        <n v="329"/>
        <n v="3906"/>
        <n v="776"/>
        <n v="3208"/>
        <n v="843"/>
        <n v="2770"/>
        <n v="1962"/>
        <n v="2283"/>
        <n v="2099"/>
        <n v="2882"/>
        <n v="3699"/>
        <n v="3156"/>
        <n v="3210"/>
        <n v="1375"/>
        <n v="3434"/>
        <n v="1634"/>
        <n v="2067"/>
        <n v="308"/>
        <n v="3694"/>
        <n v="3829"/>
        <n v="3726"/>
        <n v="1275"/>
        <n v="2571"/>
        <n v="434"/>
        <n v="4025"/>
        <n v="3899"/>
        <n v="4021"/>
        <n v="3087"/>
        <n v="1866"/>
        <n v="1386"/>
        <n v="1679"/>
        <n v="3000"/>
        <n v="3613"/>
        <n v="2489"/>
        <n v="3682"/>
        <n v="69"/>
        <n v="1725"/>
        <n v="3681"/>
        <n v="1403"/>
        <n v="2087"/>
        <n v="2451"/>
        <n v="3677"/>
        <n v="3976"/>
        <n v="3391"/>
        <n v="3317"/>
        <n v="2210"/>
        <n v="3814"/>
        <n v="1399"/>
        <n v="3910"/>
        <n v="1627"/>
        <n v="1184"/>
        <n v="1213"/>
        <n v="473"/>
        <n v="301"/>
        <n v="3366"/>
        <n v="1969"/>
        <n v="1837"/>
        <n v="2555"/>
        <n v="3071"/>
        <n v="312"/>
        <n v="676"/>
        <n v="2194"/>
        <n v="1167"/>
        <n v="3126"/>
        <n v="2476"/>
        <n v="3551"/>
        <n v="1695"/>
        <n v="3606"/>
        <n v="3727"/>
        <n v="2320"/>
        <n v="1228"/>
        <n v="1032"/>
        <n v="2533"/>
        <n v="3311"/>
        <n v="3734"/>
        <n v="3270"/>
        <n v="3312"/>
        <n v="2605"/>
        <n v="2668"/>
        <n v="3268"/>
        <n v="3653"/>
        <n v="728"/>
        <n v="2962"/>
        <n v="2334"/>
        <n v="791"/>
        <n v="2226"/>
        <n v="1160"/>
        <n v="2825"/>
        <n v="1325"/>
        <n v="839"/>
        <n v="1152"/>
        <n v="1124"/>
        <n v="2978"/>
        <n v="2845"/>
        <n v="830"/>
        <n v="3248"/>
        <n v="77"/>
        <n v="3510"/>
        <n v="3166"/>
        <n v="3499"/>
        <n v="1936"/>
        <n v="1784"/>
        <n v="1388"/>
        <n v="2546"/>
        <n v="3646"/>
        <n v="3992"/>
        <n v="3728"/>
        <n v="2362"/>
        <n v="2567"/>
        <n v="4039"/>
        <n v="2855"/>
        <n v="948"/>
        <n v="1548"/>
        <n v="933"/>
        <n v="1488"/>
        <n v="104"/>
        <n v="88"/>
        <n v="1352"/>
        <n v="12"/>
        <n v="788"/>
        <n v="2309"/>
        <n v="3239"/>
        <n v="3441"/>
        <n v="3303"/>
        <n v="3998"/>
        <n v="3226"/>
        <n v="35"/>
        <n v="2541"/>
        <n v="3599"/>
        <n v="1747"/>
        <n v="1349"/>
        <n v="1238"/>
        <n v="852"/>
        <n v="336"/>
        <n v="2173"/>
        <n v="3546"/>
        <n v="966"/>
        <n v="3686"/>
        <n v="1821"/>
        <n v="3564"/>
        <n v="1781"/>
        <n v="3758"/>
        <n v="4032"/>
        <n v="767"/>
        <n v="4108"/>
        <n v="1798"/>
        <n v="3803"/>
        <n v="3435"/>
        <n v="2608"/>
        <n v="3831"/>
        <n v="1224"/>
        <n v="3512"/>
        <n v="3683"/>
        <n v="395"/>
        <n v="3241"/>
        <n v="2248"/>
        <n v="835"/>
        <n v="2974"/>
        <n v="1767"/>
        <n v="3408"/>
        <n v="2094"/>
        <n v="3582"/>
        <n v="384"/>
        <n v="1200"/>
        <n v="2612"/>
        <n v="3568"/>
        <n v="950"/>
        <n v="343"/>
        <n v="1512"/>
        <n v="1618"/>
        <n v="805"/>
        <n v="810"/>
        <n v="1853"/>
        <n v="3109"/>
        <n v="866"/>
        <n v="72"/>
        <n v="3165"/>
        <n v="1864"/>
        <n v="3690"/>
        <n v="3122"/>
        <n v="2277"/>
        <n v="3461"/>
        <n v="3112"/>
        <n v="2388"/>
        <n v="1893"/>
        <n v="3651"/>
        <n v="2181"/>
        <n v="1690"/>
        <n v="412"/>
        <n v="3880"/>
        <n v="2715"/>
        <n v="3246"/>
        <n v="3177"/>
        <n v="270"/>
        <n v="2527"/>
        <n v="2090"/>
        <n v="3252"/>
        <n v="502"/>
        <n v="3231"/>
        <n v="3834"/>
        <n v="1026"/>
        <n v="751"/>
        <n v="765"/>
        <n v="3689"/>
        <n v="3924"/>
        <n v="1894"/>
        <n v="3465"/>
        <n v="946"/>
        <n v="3301"/>
        <n v="3935"/>
        <n v="3216"/>
        <n v="25"/>
        <n v="251"/>
        <n v="4060"/>
        <n v="3818"/>
        <n v="1503"/>
        <n v="2187"/>
        <n v="285"/>
        <n v="3633"/>
        <n v="3523"/>
        <n v="48"/>
        <n v="3096"/>
        <n v="1737"/>
        <n v="737"/>
        <n v="98"/>
        <n v="1531"/>
        <n v="450"/>
        <n v="397"/>
        <n v="1556"/>
        <n v="1194"/>
        <n v="1382"/>
        <n v="1927"/>
        <n v="298"/>
        <n v="3092"/>
        <n v="3356"/>
        <n v="2405"/>
        <n v="4044"/>
        <n v="928"/>
        <n v="1949"/>
        <n v="3553"/>
        <n v="19"/>
        <n v="3620"/>
        <n v="3843"/>
        <n v="2313"/>
        <n v="169"/>
        <n v="2626"/>
        <n v="3594"/>
        <n v="2186"/>
        <n v="144"/>
        <n v="3396"/>
        <n v="2415"/>
        <n v="3060"/>
        <n v="1513"/>
        <n v="2046"/>
        <n v="2212"/>
        <n v="2542"/>
        <n v="2610"/>
        <n v="1255"/>
        <n v="1376"/>
        <n v="3099"/>
        <n v="3354"/>
        <n v="3572"/>
        <n v="3764"/>
        <n v="3760"/>
        <n v="480"/>
        <n v="1794"/>
        <n v="1201"/>
        <n v="3299"/>
        <n v="3485"/>
        <n v="685"/>
        <n v="1764"/>
        <n v="2010"/>
        <n v="3539"/>
        <n v="1527"/>
        <n v="274"/>
        <n v="405"/>
        <n v="3566"/>
        <n v="284"/>
        <n v="3800"/>
        <n v="3464"/>
        <n v="1010"/>
        <n v="4053"/>
        <n v="1735"/>
        <n v="923"/>
        <n v="2749"/>
        <n v="3514"/>
        <n v="2554"/>
        <n v="3274"/>
        <n v="2327"/>
        <n v="280"/>
        <n v="723"/>
        <n v="1324"/>
        <n v="1198"/>
        <n v="2111"/>
        <n v="3379"/>
        <n v="3362"/>
        <n v="3277"/>
        <n v="201"/>
        <n v="743"/>
        <n v="1935"/>
        <n v="2523"/>
        <n v="3543"/>
        <n v="1707"/>
        <n v="376"/>
        <n v="245"/>
        <n v="2348"/>
        <n v="1699"/>
        <n v="3007"/>
        <n v="1921"/>
        <n v="1530"/>
        <n v="2711"/>
        <n v="841"/>
        <n v="1394"/>
        <n v="2242"/>
        <n v="3708"/>
        <n v="2290"/>
        <n v="500"/>
        <n v="3131"/>
        <n v="1669"/>
        <n v="745"/>
        <n v="3212"/>
        <n v="3080"/>
        <n v="1345"/>
        <n v="1636"/>
        <n v="2517"/>
        <n v="3093"/>
        <n v="2106"/>
        <n v="2245"/>
        <n v="2304"/>
        <n v="3672"/>
        <n v="2219"/>
        <n v="2444"/>
        <n v="2452"/>
        <n v="3667"/>
        <n v="3307"/>
        <n v="1856"/>
        <n v="3809"/>
        <n v="1019"/>
        <n v="595"/>
        <n v="3477"/>
        <n v="752"/>
        <n v="3267"/>
        <n v="2981"/>
        <n v="1826"/>
        <n v="3955"/>
        <n v="97"/>
        <n v="2278"/>
        <n v="3195"/>
        <n v="81"/>
        <n v="1278"/>
        <n v="1048"/>
        <n v="2779"/>
        <n v="571"/>
        <n v="2528"/>
        <n v="2297"/>
        <n v="860"/>
        <n v="1608"/>
        <n v="2110"/>
        <n v="2908"/>
        <n v="2498"/>
        <n v="1528"/>
        <n v="2199"/>
        <n v="1860"/>
        <n v="1845"/>
        <n v="1465"/>
        <n v="1667"/>
        <n v="3276"/>
        <n v="3264"/>
        <n v="2759"/>
        <n v="2514"/>
        <n v="4017"/>
        <n v="3077"/>
        <n v="3225"/>
        <n v="989"/>
        <n v="3610"/>
        <n v="3432"/>
        <n v="3343"/>
        <n v="1296"/>
        <n v="3025"/>
        <n v="2896"/>
        <n v="428"/>
        <n v="2402"/>
        <n v="3149"/>
        <n v="3476"/>
        <n v="1884"/>
        <n v="1190"/>
        <n v="3716"/>
        <n v="3042"/>
        <n v="431"/>
        <n v="3482"/>
        <n v="1653"/>
        <n v="3257"/>
        <n v="958"/>
        <n v="1334"/>
        <n v="822"/>
        <n v="3474"/>
        <n v="3031"/>
        <n v="3427"/>
        <n v="3493"/>
        <n v="1401"/>
        <n v="305"/>
        <n v="2464"/>
        <n v="3731"/>
        <n v="1761"/>
        <n v="724"/>
        <n v="2920"/>
        <n v="3026"/>
        <n v="2491"/>
        <n v="2101"/>
        <n v="759"/>
        <n v="973"/>
        <n v="2105"/>
        <n v="1950"/>
        <n v="2220"/>
        <n v="2145"/>
        <n v="1578"/>
        <n v="22"/>
        <n v="2801"/>
        <n v="1783"/>
        <n v="483"/>
        <n v="3448"/>
        <n v="3386"/>
        <n v="2065"/>
        <n v="2306"/>
        <n v="1850"/>
        <n v="4028"/>
        <n v="3665"/>
        <n v="3457"/>
        <n v="2287"/>
        <n v="2140"/>
        <n v="3168"/>
        <n v="3032"/>
        <n v="3898"/>
        <n v="1841"/>
        <n v="2247"/>
        <n v="3014"/>
        <n v="2961"/>
        <n v="3021"/>
        <n v="1260"/>
        <n v="1885"/>
        <n v="934"/>
        <n v="2824"/>
        <n v="2117"/>
        <n v="956"/>
        <n v="1900"/>
        <n v="1033"/>
        <n v="96"/>
        <n v="3807"/>
        <n v="2712"/>
        <n v="3947"/>
        <n v="861"/>
        <n v="640"/>
        <n v="3232"/>
        <n v="2281"/>
        <n v="2867"/>
        <n v="3469"/>
        <n v="2819"/>
        <n v="2485"/>
        <n v="1157"/>
        <n v="2411"/>
        <n v="904"/>
        <n v="672"/>
        <n v="303"/>
        <n v="2209"/>
        <n v="1383"/>
        <n v="2015"/>
        <n v="3217"/>
        <n v="3867"/>
        <n v="268"/>
        <n v="421"/>
        <n v="3209"/>
        <n v="3759"/>
        <n v="2142"/>
        <n v="1851"/>
        <n v="3518"/>
        <n v="3815"/>
        <n v="1060"/>
        <n v="2568"/>
        <n v="2368"/>
        <n v="2393"/>
        <n v="2373"/>
        <n v="239"/>
        <n v="1716"/>
        <n v="444"/>
        <n v="1135"/>
        <n v="3895"/>
        <n v="772"/>
        <n v="1485"/>
        <n v="1713"/>
        <n v="4099"/>
        <n v="1989"/>
        <n v="3794"/>
        <n v="1153"/>
        <n v="190"/>
        <n v="1170"/>
        <n v="3095"/>
        <n v="237"/>
        <n v="1559"/>
        <n v="2438"/>
        <n v="2585"/>
        <n v="2592"/>
        <n v="868"/>
        <n v="559"/>
        <n v="486"/>
        <n v="3137"/>
        <n v="3460"/>
        <n v="3345"/>
        <n v="3227"/>
        <n v="2804"/>
        <n v="1612"/>
        <n v="73"/>
        <n v="782"/>
        <n v="857"/>
        <n v="1302"/>
        <n v="2269"/>
        <n v="175"/>
        <n v="34"/>
        <n v="318"/>
        <n v="633"/>
        <n v="3595"/>
        <n v="965"/>
        <n v="3724"/>
        <n v="3848"/>
        <n v="2241"/>
        <n v="3315"/>
        <n v="2147"/>
        <n v="1881"/>
        <n v="56"/>
        <n v="3949"/>
        <n v="2488"/>
        <n v="3531"/>
        <n v="3199"/>
        <n v="2547"/>
        <n v="1769"/>
        <n v="1871"/>
        <n v="837"/>
        <n v="3604"/>
        <n v="568"/>
        <n v="2992"/>
        <n v="1930"/>
        <n v="1604"/>
        <n v="1796"/>
        <n v="1377"/>
        <n v="3306"/>
        <n v="1037"/>
        <n v="2917"/>
        <n v="2089"/>
        <n v="1610"/>
        <n v="3777"/>
        <n v="1889"/>
        <n v="1346"/>
        <n v="3288"/>
        <n v="1226"/>
        <n v="3816"/>
        <n v="1456"/>
        <n v="1601"/>
        <n v="3266"/>
        <n v="1076"/>
        <n v="1797"/>
        <n v="1931"/>
        <n v="1404"/>
        <n v="2581"/>
        <n v="1535"/>
        <n v="2195"/>
        <n v="2336"/>
        <n v="416"/>
        <n v="2466"/>
        <n v="2279"/>
        <n v="249"/>
        <n v="1505"/>
        <n v="980"/>
        <n v="2028"/>
        <n v="3968"/>
        <n v="2790"/>
        <n v="446"/>
        <n v="2367"/>
        <n v="3496"/>
        <n v="2448"/>
        <n v="1570"/>
        <n v="1395"/>
        <n v="3842"/>
        <n v="2499"/>
        <n v="838"/>
        <n v="3622"/>
        <n v="3722"/>
        <n v="2933"/>
        <n v="2481"/>
        <n v="1062"/>
        <n v="127"/>
        <n v="2753"/>
        <n v="2079"/>
        <n v="2810"/>
        <n v="3762"/>
        <n v="3561"/>
        <n v="244"/>
        <n v="2328"/>
        <n v="3801"/>
        <n v="3894"/>
        <n v="1835"/>
        <n v="3902"/>
        <n v="3490"/>
        <n v="2217"/>
        <n v="1624"/>
        <n v="1649"/>
        <n v="2615"/>
        <n v="1756"/>
        <n v="1490"/>
        <n v="2621"/>
        <n v="3621"/>
        <n v="1680"/>
        <n v="2781"/>
        <n v="1602"/>
        <n v="2911"/>
        <n v="3560"/>
        <n v="291"/>
        <n v="3182"/>
        <n v="1500"/>
        <n v="3186"/>
        <n v="109"/>
        <n v="850"/>
        <n v="1991"/>
        <n v="1888"/>
        <n v="1174"/>
        <n v="2292"/>
        <n v="3426"/>
        <n v="877"/>
        <n v="2036"/>
        <n v="198"/>
        <n v="3247"/>
        <n v="3865"/>
        <n v="3413"/>
        <n v="3300"/>
        <n v="2484"/>
        <n v="2884"/>
        <n v="386"/>
        <n v="798"/>
        <n v="2088"/>
        <n v="141"/>
        <n v="2302"/>
        <n v="1244"/>
        <n v="3540"/>
        <n v="2285"/>
        <n v="1276"/>
        <n v="3664"/>
        <n v="932"/>
        <n v="1028"/>
        <n v="3296"/>
        <n v="2776"/>
        <n v="2640"/>
        <n v="3223"/>
        <n v="1628"/>
        <n v="4010"/>
        <n v="3934"/>
        <n v="4104"/>
        <n v="273"/>
        <n v="1839"/>
        <n v="3521"/>
        <n v="409"/>
        <n v="1673"/>
        <n v="2993"/>
        <n v="748"/>
        <n v="2495"/>
        <n v="2057"/>
        <n v="3030"/>
        <n v="3368"/>
        <n v="814"/>
        <n v="797"/>
        <n v="255"/>
        <n v="1318"/>
        <n v="603"/>
        <n v="3684"/>
        <n v="1329"/>
        <n v="2986"/>
        <n v="971"/>
        <n v="1772"/>
        <n v="3528"/>
        <n v="374"/>
        <n v="3458"/>
        <n v="3738"/>
        <n v="2143"/>
        <n v="1136"/>
        <n v="3920"/>
        <n v="1665"/>
        <n v="1785"/>
        <n v="3329"/>
        <n v="351"/>
        <n v="3603"/>
        <n v="2799"/>
        <n v="2008"/>
        <n v="3535"/>
        <n v="3876"/>
        <n v="3401"/>
        <n v="716"/>
        <n v="1461"/>
        <n v="1655"/>
        <n v="1670"/>
        <n v="2838"/>
        <n v="1243"/>
        <n v="1419"/>
        <n v="1591"/>
        <n v="2708"/>
        <n v="896"/>
        <n v="528"/>
        <n v="1474"/>
        <n v="4075"/>
        <n v="2806"/>
        <n v="3652"/>
        <n v="2295"/>
        <n v="1290"/>
        <n v="2182"/>
        <n v="1146"/>
        <n v="3364"/>
        <n v="2628"/>
        <n v="2836"/>
        <n v="2188"/>
        <n v="1225"/>
        <n v="3897"/>
        <n v="2679"/>
        <n v="2796"/>
        <n v="1077"/>
        <n v="967"/>
        <n v="2246"/>
        <n v="2774"/>
        <n v="2203"/>
        <n v="801"/>
        <n v="2082"/>
        <n v="2550"/>
        <n v="1362"/>
        <n v="2549"/>
        <n v="2096"/>
        <n v="729"/>
        <n v="1263"/>
        <n v="823"/>
        <n v="162"/>
        <n v="3537"/>
        <n v="3811"/>
        <n v="1088"/>
        <n v="3444"/>
        <n v="1476"/>
        <n v="3446"/>
        <n v="2815"/>
        <n v="3703"/>
        <n v="3559"/>
        <n v="2051"/>
        <n v="1374"/>
        <n v="60"/>
        <n v="1030"/>
        <n v="383"/>
        <n v="3116"/>
        <n v="2921"/>
        <n v="1896"/>
        <n v="2800"/>
        <n v="655"/>
        <n v="369"/>
        <n v="375"/>
        <n v="1642"/>
        <n v="1929"/>
        <n v="1253"/>
        <n v="859"/>
        <n v="649"/>
        <n v="2271"/>
        <n v="781"/>
        <n v="2473"/>
        <n v="307"/>
        <n v="1563"/>
        <n v="3896"/>
        <n v="862"/>
        <n v="1758"/>
        <n v="1391"/>
        <n v="754"/>
        <n v="2208"/>
        <n v="3532"/>
        <n v="1886"/>
        <n v="1809"/>
        <n v="2205"/>
        <n v="1303"/>
        <n v="2746"/>
        <n v="1814"/>
        <n v="1623"/>
        <n v="1825"/>
        <n v="1150"/>
        <n v="3964"/>
        <n v="3088"/>
        <n v="1833"/>
        <n v="2319"/>
        <n v="4055"/>
        <n v="3685"/>
        <n v="17"/>
        <n v="2965"/>
        <n v="963"/>
        <n v="792"/>
        <n v="1880"/>
        <n v="2255"/>
        <n v="372"/>
        <n v="3153"/>
        <n v="942"/>
        <n v="2053"/>
        <n v="1882"/>
        <n v="849"/>
        <n v="3767"/>
        <n v="38"/>
        <n v="1572"/>
        <n v="3203"/>
        <n v="915"/>
        <n v="3470"/>
        <n v="2928"/>
        <n v="3185"/>
        <n v="3392"/>
        <n v="3808"/>
        <n v="2234"/>
        <n v="1327"/>
        <n v="2670"/>
        <n v="3148"/>
        <n v="3452"/>
        <n v="262"/>
        <n v="2649"/>
        <n v="3263"/>
        <n v="2200"/>
        <n v="3443"/>
        <n v="3451"/>
        <n v="1666"/>
        <n v="3522"/>
        <n v="3967"/>
        <n v="3059"/>
        <n v="1920"/>
        <n v="2312"/>
        <n v="3550"/>
        <n v="3819"/>
        <n v="537"/>
        <n v="3097"/>
        <n v="2331"/>
        <n v="424"/>
        <n v="1600"/>
        <n v="3598"/>
        <n v="99"/>
        <n v="1344"/>
        <n v="2721"/>
        <n v="352"/>
        <n v="2211"/>
        <n v="800"/>
        <n v="3291"/>
        <n v="3698"/>
        <n v="2742"/>
        <n v="1858"/>
        <n v="3578"/>
        <n v="2456"/>
        <n v="1069"/>
        <n v="2837"/>
        <n v="1494"/>
        <n v="266"/>
        <n v="1675"/>
        <n v="378"/>
        <n v="2178"/>
        <n v="3428"/>
        <n v="3483"/>
        <n v="79"/>
        <n v="3498"/>
        <n v="1359"/>
        <n v="2501"/>
        <n v="2315"/>
        <n v="3183"/>
        <n v="2192"/>
        <n v="3958"/>
        <n v="2288"/>
        <n v="2482"/>
        <n v="82"/>
        <n v="1015"/>
        <n v="1232"/>
        <n v="452"/>
        <n v="4037"/>
        <n v="893"/>
        <n v="903"/>
        <n v="1595"/>
        <n v="3918"/>
        <n v="3835"/>
        <n v="1363"/>
        <n v="1640"/>
        <n v="1510"/>
        <n v="3673"/>
        <n v="1295"/>
        <n v="824"/>
        <n v="2786"/>
        <n v="3238"/>
        <n v="3696"/>
        <n v="3176"/>
        <n v="3478"/>
        <n v="476"/>
        <n v="3573"/>
        <n v="1517"/>
        <n v="2487"/>
        <n v="3625"/>
        <n v="2644"/>
        <n v="2634"/>
        <n v="105"/>
        <n v="3601"/>
        <n v="3541"/>
        <n v="816"/>
        <n v="2752"/>
        <n v="519"/>
        <n v="1672"/>
        <n v="761"/>
        <n v="1034"/>
        <n v="646"/>
        <n v="2202"/>
        <n v="738"/>
        <n v="1613"/>
        <n v="774"/>
        <n v="2758"/>
        <n v="3946"/>
        <n v="949"/>
        <n v="662"/>
        <n v="2630"/>
        <n v="1261"/>
        <n v="1638"/>
        <n v="2553"/>
        <n v="1212"/>
        <n v="1506"/>
        <n v="2494"/>
        <n v="1654"/>
        <n v="1372"/>
        <n v="1937"/>
        <n v="3888"/>
        <n v="3487"/>
        <n v="3552"/>
        <n v="78"/>
        <n v="3701"/>
        <n v="3824"/>
        <n v="1357"/>
        <n v="1277"/>
        <n v="780"/>
        <n v="3159"/>
        <n v="1436"/>
        <n v="471"/>
        <n v="1473"/>
        <n v="573"/>
        <n v="3771"/>
        <n v="146"/>
        <n v="4046"/>
        <n v="3372"/>
        <n v="3534"/>
        <n v="3907"/>
        <n v="3271"/>
        <n v="1258"/>
        <n v="3580"/>
        <n v="2744"/>
        <n v="2490"/>
        <n v="622"/>
        <n v="3417"/>
        <n v="1188"/>
        <n v="3191"/>
        <n v="2314"/>
        <n v="1079"/>
        <n v="3752"/>
        <n v="2471"/>
        <n v="2936"/>
        <n v="1849"/>
        <n v="1812"/>
        <n v="3164"/>
        <n v="145"/>
        <n v="3986"/>
        <n v="2382"/>
        <n v="3737"/>
        <n v="1718"/>
        <n v="1149"/>
        <n v="2510"/>
        <n v="3052"/>
        <n v="2273"/>
        <n v="755"/>
        <n v="2636"/>
        <n v="756"/>
        <n v="941"/>
        <n v="70"/>
        <n v="851"/>
        <n v="3047"/>
        <n v="3038"/>
        <n v="2813"/>
        <n v="2221"/>
        <n v="2107"/>
        <n v="3891"/>
        <n v="3222"/>
        <n v="2318"/>
        <n v="2261"/>
        <n v="3615"/>
        <n v="1611"/>
        <n v="2468"/>
        <n v="1959"/>
        <n v="3668"/>
        <n v="2785"/>
        <n v="2623"/>
        <n v="1437"/>
        <n v="3198"/>
        <n v="3529"/>
        <n v="844"/>
        <n v="306"/>
        <n v="3221"/>
        <n v="828"/>
        <n v="2905"/>
        <n v="727"/>
        <n v="2795"/>
        <n v="2798"/>
        <n v="2937"/>
        <n v="1118"/>
        <n v="3181"/>
        <n v="2043"/>
        <n v="1678"/>
        <n v="1023"/>
        <n v="1922"/>
        <n v="1289"/>
        <n v="3618"/>
        <n v="3393"/>
        <n v="2060"/>
        <n v="1292"/>
        <n v="3501"/>
        <n v="2871"/>
        <n v="2191"/>
        <n v="153"/>
        <n v="1940"/>
        <n v="422"/>
        <n v="1771"/>
        <n v="3321"/>
        <n v="3353"/>
        <n v="2102"/>
        <n v="1838"/>
        <n v="3471"/>
        <n v="1038"/>
        <n v="2745"/>
        <n v="885"/>
        <n v="4059"/>
        <n v="2509"/>
        <n v="2988"/>
        <n v="3579"/>
        <n v="2161"/>
        <n v="2114"/>
        <n v="2559"/>
        <n v="1897"/>
        <n v="2619"/>
        <n v="2603"/>
        <n v="3851"/>
        <n v="3614"/>
        <n v="63"/>
        <n v="1463"/>
        <n v="2869"/>
        <n v="1762"/>
        <n v="2414"/>
        <n v="984"/>
        <n v="3969"/>
        <n v="650"/>
        <n v="2265"/>
        <n v="3787"/>
        <n v="2829"/>
        <n v="1947"/>
        <n v="1235"/>
        <n v="899"/>
        <n v="2747"/>
        <n v="4074"/>
        <n v="898"/>
        <n v="2859"/>
        <n v="579"/>
        <n v="1070"/>
        <n v="543"/>
        <n v="1693"/>
        <n v="3423"/>
        <n v="4068"/>
        <n v="3234"/>
        <n v="2632"/>
        <n v="1108"/>
        <n v="1464"/>
        <n v="3152"/>
        <n v="874"/>
        <n v="535"/>
        <n v="1752"/>
        <n v="2134"/>
        <n v="1637"/>
        <n v="3388"/>
        <n v="2424"/>
        <n v="3497"/>
        <n v="1664"/>
        <n v="675"/>
        <n v="3479"/>
        <n v="2127"/>
        <n v="746"/>
        <n v="864"/>
        <n v="1252"/>
        <n v="2701"/>
        <n v="1066"/>
        <n v="2455"/>
        <n v="1903"/>
        <n v="2293"/>
        <n v="1717"/>
        <n v="845"/>
        <n v="3982"/>
        <n v="775"/>
        <n v="1710"/>
        <n v="563"/>
        <n v="2083"/>
        <n v="3150"/>
        <n v="2802"/>
        <n v="2671"/>
        <n v="3909"/>
        <n v="3133"/>
        <n v="1663"/>
        <n v="3319"/>
        <n v="3985"/>
        <n v="1999"/>
        <n v="3914"/>
        <n v="3290"/>
        <n v="3700"/>
        <n v="3454"/>
        <n v="2275"/>
        <n v="4020"/>
        <n v="1183"/>
        <n v="3581"/>
        <n v="2170"/>
        <n v="3037"/>
        <n v="957"/>
        <n v="1045"/>
        <n v="2206"/>
        <n v="1468"/>
        <n v="4069"/>
        <n v="757"/>
        <n v="3178"/>
        <n v="4048"/>
        <n v="3333"/>
        <n v="1870"/>
        <n v="2249"/>
        <n v="3732"/>
        <n v="197"/>
        <n v="1883"/>
        <n v="905"/>
        <n v="4018"/>
        <n v="170"/>
        <n v="878"/>
        <n v="872"/>
        <n v="829"/>
        <n v="4001"/>
        <n v="3929"/>
        <n v="1206"/>
        <n v="2218"/>
        <n v="2475"/>
        <n v="1525"/>
        <n v="1285"/>
        <n v="3141"/>
        <n v="314"/>
        <n v="1360"/>
        <n v="1648"/>
        <n v="925"/>
        <n v="3407"/>
        <n v="2637"/>
        <n v="3180"/>
        <n v="855"/>
        <n v="769"/>
        <n v="1925"/>
        <n v="1264"/>
        <n v="2624"/>
        <n v="1353"/>
        <n v="2756"/>
        <n v="1981"/>
        <n v="2447"/>
        <n v="654"/>
        <n v="2301"/>
        <n v="29"/>
        <n v="3170"/>
        <n v="3666"/>
        <n v="2183"/>
        <n v="2125"/>
        <n v="2787"/>
        <n v="9"/>
        <n v="2606"/>
        <n v="90"/>
        <n v="3545"/>
        <n v="2477"/>
        <n v="890"/>
        <n v="1138"/>
        <n v="3442"/>
        <n v="3155"/>
        <n v="1786"/>
        <n v="664"/>
        <n v="785"/>
        <n v="819"/>
        <n v="1022"/>
        <n v="1582"/>
        <n v="2463"/>
        <n v="1479"/>
        <n v="3538"/>
        <n v="3584"/>
        <n v="3709"/>
        <n v="180"/>
        <n v="3371"/>
        <n v="3494"/>
        <n v="4027"/>
        <n v="3693"/>
        <n v="3605"/>
        <n v="76"/>
        <n v="263"/>
        <n v="1378"/>
        <n v="709"/>
        <n v="591"/>
        <n v="2100"/>
        <n v="964"/>
        <n v="991"/>
        <n v="1323"/>
        <n v="2274"/>
        <n v="2832"/>
        <n v="3430"/>
        <n v="3869"/>
        <n v="1240"/>
        <n v="3076"/>
        <n v="2543"/>
        <n v="2372"/>
        <n v="2389"/>
        <n v="1914"/>
        <n v="1439"/>
        <n v="2844"/>
        <n v="4089"/>
        <n v="511"/>
        <n v="3919"/>
        <n v="881"/>
        <n v="917"/>
        <n v="230"/>
        <n v="902"/>
        <n v="2763"/>
        <n v="1173"/>
        <n v="2323"/>
        <n v="3325"/>
        <n v="853"/>
        <n v="2923"/>
        <n v="1308"/>
        <n v="2854"/>
        <n v="3462"/>
        <n v="3367"/>
        <n v="3608"/>
        <n v="1919"/>
        <n v="2165"/>
        <n v="2557"/>
        <n v="3294"/>
        <n v="2860"/>
        <n v="2570"/>
        <n v="2768"/>
        <n v="3409"/>
        <n v="2892"/>
        <n v="3650"/>
        <n v="1976"/>
        <n v="886"/>
        <n v="524"/>
        <n v="1006"/>
        <n v="1043"/>
        <n v="3996"/>
        <n v="1478"/>
        <n v="4081"/>
        <n v="3255"/>
        <n v="2588"/>
        <n v="3974"/>
        <n v="3314"/>
        <n v="3136"/>
        <n v="2139"/>
        <n v="2469"/>
        <n v="3789"/>
        <n v="2879"/>
        <n v="3394"/>
        <n v="3607"/>
        <n v="1462"/>
        <n v="310"/>
        <n v="891"/>
        <n v="1918"/>
        <n v="3577"/>
        <n v="2462"/>
        <n v="115"/>
        <n v="818"/>
        <n v="2470"/>
        <n v="1361"/>
        <n v="876"/>
        <n v="290"/>
        <n v="1899"/>
        <n v="2821"/>
        <n v="846"/>
        <n v="3420"/>
        <n v="3161"/>
        <n v="2121"/>
        <n v="1549"/>
        <n v="3405"/>
        <n v="472"/>
        <n v="3378"/>
        <n v="827"/>
        <n v="1720"/>
        <n v="53"/>
        <n v="2262"/>
        <n v="1312"/>
        <n v="151"/>
        <n v="2104"/>
        <n v="2307"/>
        <n v="103"/>
        <n v="1660"/>
        <n v="895"/>
        <n v="2492"/>
        <n v="3336"/>
        <n v="1294"/>
        <n v="812"/>
        <n v="2617"/>
        <n v="2625"/>
        <n v="2467"/>
        <n v="2355"/>
        <n v="1577"/>
        <n v="4070"/>
        <n v="4047"/>
        <n v="1417"/>
        <n v="2681"/>
        <n v="561"/>
        <n v="3453"/>
        <n v="3826"/>
        <n v="2040"/>
        <n v="1926"/>
        <n v="668"/>
        <n v="1392"/>
        <n v="2204"/>
        <n v="2891"/>
        <n v="50"/>
        <n v="1822"/>
        <n v="2112"/>
        <n v="2231"/>
        <n v="1259"/>
        <n v="3711"/>
        <n v="2222"/>
        <n v="871"/>
        <n v="3399"/>
        <n v="3900"/>
        <n v="1567"/>
        <n v="3978"/>
        <n v="1791"/>
        <n v="3295"/>
        <n v="2861"/>
        <n v="3289"/>
        <n v="2137"/>
        <n v="2622"/>
        <n v="2486"/>
        <n v="1646"/>
        <n v="3567"/>
        <n v="1322"/>
        <n v="968"/>
        <n v="3972"/>
        <n v="2898"/>
        <n v="1546"/>
        <n v="2465"/>
        <n v="1892"/>
        <n v="712"/>
        <n v="1671"/>
        <n v="2215"/>
        <n v="3718"/>
        <n v="2885"/>
        <n v="1995"/>
        <n v="691"/>
        <n v="546"/>
        <n v="3663"/>
        <n v="177"/>
        <n v="3323"/>
        <n v="2964"/>
        <n v="3841"/>
        <n v="1741"/>
        <n v="3740"/>
        <n v="3063"/>
        <n v="2580"/>
        <n v="4091"/>
        <n v="184"/>
        <n v="470"/>
        <n v="1703"/>
        <n v="2324"/>
        <n v="3755"/>
        <n v="1127"/>
        <n v="2229"/>
        <n v="3725"/>
        <n v="1355"/>
        <n v="3500"/>
        <n v="2144"/>
        <n v="2814"/>
        <n v="2638"/>
        <n v="953"/>
        <n v="123"/>
        <n v="539"/>
        <n v="2816"/>
        <n v="2232"/>
        <n v="2479"/>
        <n v="3881"/>
        <n v="1229"/>
        <n v="2562"/>
        <n v="2391"/>
        <n v="2354"/>
        <n v="2000"/>
        <n v="3101"/>
        <n v="4009"/>
        <n v="3855"/>
        <n v="1596"/>
        <n v="2766"/>
        <n v="3742"/>
        <n v="935"/>
        <n v="3747"/>
        <n v="3941"/>
        <n v="3901"/>
        <n v="2762"/>
        <n v="1483"/>
        <n v="2692"/>
        <n v="3950"/>
        <n v="541"/>
        <n v="1099"/>
        <n v="1988"/>
        <n v="938"/>
        <n v="2128"/>
        <n v="4066"/>
        <n v="1171"/>
        <n v="1904"/>
        <n v="3952"/>
        <n v="459"/>
        <n v="3094"/>
        <n v="2902"/>
        <n v="1447"/>
        <n v="2794"/>
        <n v="1832"/>
        <n v="813"/>
        <n v="590"/>
        <n v="2266"/>
        <n v="3905"/>
        <n v="1412"/>
        <n v="910"/>
        <n v="1823"/>
        <n v="3327"/>
        <n v="1913"/>
        <n v="3193"/>
        <n v="2805"/>
        <n v="1354"/>
        <n v="3959"/>
        <n v="2856"/>
        <n v="1148"/>
        <n v="3549"/>
        <n v="2264"/>
        <n v="3395"/>
        <n v="1287"/>
        <n v="1402"/>
        <n v="943"/>
        <n v="1685"/>
        <n v="3140"/>
        <n v="1036"/>
        <n v="1089"/>
        <n v="708"/>
        <n v="2850"/>
        <n v="3244"/>
        <n v="2251"/>
        <n v="1221"/>
        <n v="4058"/>
        <n v="2695"/>
        <n v="3078"/>
        <n v="2020"/>
        <n v="2817"/>
        <n v="3051"/>
        <n v="3846"/>
        <n v="1106"/>
        <n v="645"/>
        <n v="1560"/>
        <n v="1155"/>
        <n v="2500"/>
        <n v="601"/>
        <n v="2848"/>
        <n v="3675"/>
        <n v="2994"/>
        <n v="1143"/>
        <n v="1110"/>
        <n v="1470"/>
        <n v="1923"/>
        <n v="3135"/>
        <n v="2556"/>
        <n v="3330"/>
        <n v="2579"/>
        <n v="2124"/>
        <n v="3990"/>
        <n v="2155"/>
        <n v="3558"/>
        <n v="4102"/>
        <n v="2658"/>
        <n v="3205"/>
        <n v="858"/>
        <n v="3971"/>
        <n v="2216"/>
        <n v="3587"/>
        <n v="865"/>
        <n v="2866"/>
        <n v="718"/>
        <n v="3966"/>
        <n v="455"/>
        <n v="2436"/>
        <n v="2167"/>
        <n v="2401"/>
        <n v="3415"/>
        <n v="2739"/>
        <n v="2236"/>
        <n v="1021"/>
        <n v="1736"/>
        <n v="95"/>
        <n v="2601"/>
        <n v="2169"/>
        <n v="924"/>
        <n v="15"/>
        <n v="2135"/>
        <n v="3840"/>
        <n v="94"/>
        <n v="2735"/>
        <n v="882"/>
        <n v="2627"/>
        <n v="3820"/>
        <n v="2230"/>
        <n v="879"/>
        <n v="1389"/>
        <n v="2256"/>
        <n v="1039"/>
        <n v="2132"/>
        <n v="1709"/>
        <n v="1907"/>
        <n v="2130"/>
        <n v="2322"/>
        <n v="2233"/>
        <n v="1380"/>
        <n v="68"/>
        <n v="3563"/>
        <n v="3070"/>
        <n v="2916"/>
        <n v="448"/>
        <n v="2370"/>
        <n v="1594"/>
        <n v="553"/>
        <n v="2075"/>
        <n v="697"/>
        <n v="456"/>
        <n v="155"/>
        <n v="3069"/>
        <n v="2835"/>
        <n v="3670"/>
        <n v="617"/>
        <n v="1571"/>
        <n v="148"/>
        <n v="1542"/>
        <n v="939"/>
        <n v="1793"/>
        <n v="4005"/>
        <n v="3864"/>
        <n v="937"/>
        <n v="569"/>
        <n v="574"/>
        <n v="1133"/>
        <n v="1738"/>
        <n v="213"/>
        <n v="2863"/>
        <n v="4092"/>
        <n v="2909"/>
        <n v="3475"/>
        <n v="3576"/>
        <n v="2840"/>
        <n v="2129"/>
        <n v="2151"/>
        <n v="918"/>
        <n v="3450"/>
        <n v="74"/>
        <n v="856"/>
        <n v="719"/>
        <n v="1233"/>
        <n v="1192"/>
        <n v="3292"/>
        <n v="962"/>
        <n v="1498"/>
        <n v="1788"/>
        <n v="2317"/>
        <n v="2951"/>
        <n v="2783"/>
        <n v="2904"/>
        <n v="3134"/>
        <n v="848"/>
        <n v="931"/>
        <n v="1082"/>
        <n v="3083"/>
        <n v="1080"/>
        <n v="4073"/>
        <n v="2380"/>
        <n v="3640"/>
        <n v="3979"/>
        <n v="2862"/>
        <n v="3588"/>
        <n v="2740"/>
        <n v="888"/>
        <n v="863"/>
        <n v="2599"/>
        <n v="1873"/>
        <n v="1686"/>
        <n v="3309"/>
        <n v="2156"/>
        <n v="1116"/>
        <n v="3283"/>
        <n v="733"/>
        <n v="1102"/>
        <n v="2648"/>
        <n v="3459"/>
        <n v="3887"/>
        <n v="3995"/>
        <n v="1481"/>
        <n v="2700"/>
        <n v="3792"/>
        <n v="1162"/>
        <n v="2691"/>
        <n v="2755"/>
        <n v="3617"/>
        <n v="465"/>
        <n v="1400"/>
        <n v="2502"/>
        <n v="1875"/>
        <n v="1916"/>
        <n v="2403"/>
        <n v="458"/>
        <n v="4103"/>
        <n v="514"/>
        <n v="3086"/>
        <n v="426"/>
        <n v="593"/>
        <n v="454"/>
        <n v="605"/>
        <n v="1872"/>
        <n v="3908"/>
        <n v="2519"/>
        <n v="3429"/>
        <n v="1065"/>
        <n v="1103"/>
        <n v="773"/>
        <n v="1486"/>
        <n v="4049"/>
        <n v="2852"/>
        <n v="83"/>
        <n v="2878"/>
        <n v="2258"/>
        <n v="232"/>
        <n v="4111"/>
        <n v="599"/>
        <n v="2351"/>
        <n v="149"/>
        <n v="466"/>
        <n v="3704"/>
        <n v="3562"/>
        <n v="2201"/>
        <n v="2347"/>
        <n v="1053"/>
        <n v="1454"/>
        <n v="152"/>
        <n v="3647"/>
        <n v="4008"/>
        <n v="1075"/>
        <n v="1428"/>
        <n v="3962"/>
        <n v="4093"/>
        <n v="4063"/>
        <n v="2641"/>
        <n v="912"/>
        <n v="1492"/>
        <n v="2506"/>
        <n v="1109"/>
        <n v="3926"/>
        <n v="2408"/>
        <n v="1583"/>
        <n v="3142"/>
        <n v="2"/>
        <n v="3011"/>
        <n v="3188"/>
        <n v="1550"/>
        <n v="2272"/>
        <n v="4110"/>
        <n v="880"/>
        <n v="1579"/>
        <n v="586"/>
        <n v="2820"/>
        <n v="484"/>
        <n v="2333"/>
        <n v="3536"/>
        <n v="154"/>
        <n v="3871"/>
        <n v="2864"/>
        <n v="2693"/>
        <n v="3053"/>
        <n v="2748"/>
        <n v="1115"/>
        <n v="682"/>
        <n v="3889"/>
        <n v="2698"/>
        <n v="2346"/>
        <n v="1067"/>
        <n v="700"/>
        <n v="2591"/>
        <n v="996"/>
        <n v="4013"/>
        <n v="2159"/>
        <n v="2434"/>
        <n v="594"/>
        <n v="990"/>
        <n v="1422"/>
        <n v="3108"/>
        <n v="453"/>
        <n v="3853"/>
        <n v="1874"/>
        <n v="31"/>
        <n v="3120"/>
        <n v="1985"/>
        <n v="3192"/>
        <n v="1072"/>
        <n v="503"/>
        <n v="1659"/>
        <n v="1091"/>
        <n v="2949"/>
        <n v="3201"/>
        <n v="3927"/>
        <n v="2893"/>
        <n v="460"/>
        <n v="2152"/>
        <n v="1768"/>
        <n v="870"/>
        <n v="2597"/>
        <n v="2647"/>
        <n v="1408"/>
        <n v="2683"/>
        <n v="3508"/>
        <n v="2136"/>
        <n v="423"/>
        <n v="2254"/>
        <n v="125"/>
        <n v="1558"/>
        <n v="1719"/>
        <n v="1158"/>
        <n v="3397"/>
        <n v="1799"/>
        <n v="3987"/>
        <n v="2325"/>
        <n v="3660"/>
        <n v="2767"/>
        <n v="3960"/>
        <n v="2764"/>
        <n v="1068"/>
        <n v="2138"/>
        <n v="4090"/>
        <n v="1093"/>
        <n v="661"/>
        <n v="2058"/>
        <n v="1182"/>
        <n v="2430"/>
        <n v="900"/>
        <n v="3961"/>
        <n v="4041"/>
        <n v="1905"/>
        <n v="1129"/>
        <n v="1117"/>
        <n v="494"/>
        <n v="3106"/>
        <n v="4107"/>
        <n v="3922"/>
        <n v="2639"/>
        <n v="1042"/>
        <n v="3121"/>
        <n v="142"/>
        <n v="606"/>
        <n v="2396"/>
        <n v="3868"/>
        <n v="1564"/>
        <n v="630"/>
        <n v="3878"/>
        <n v="2374"/>
        <n v="120"/>
        <n v="159"/>
        <n v="4016"/>
        <n v="3735"/>
        <n v="2123"/>
        <n v="3745"/>
        <n v="2886"/>
        <n v="1100"/>
        <n v="3858"/>
        <n v="1073"/>
        <n v="4024"/>
        <n v="884"/>
        <n v="2841"/>
        <n v="497"/>
        <n v="3736"/>
        <n v="1789"/>
        <n v="1543"/>
        <n v="2777"/>
        <n v="4084"/>
        <n v="3917"/>
        <n v="4085"/>
        <n v="597"/>
        <n v="215"/>
        <n v="509"/>
        <n v="577"/>
        <n v="3852"/>
        <n v="4000"/>
        <n v="482"/>
        <n v="1867"/>
        <n v="3110"/>
        <n v="771"/>
        <n v="1911"/>
        <n v="2685"/>
        <n v="1176"/>
        <n v="3129"/>
        <n v="3132"/>
        <n v="2213"/>
        <n v="847"/>
        <n v="2903"/>
        <n v="3984"/>
        <n v="3850"/>
        <n v="4086"/>
        <n v="1078"/>
        <n v="449"/>
        <n v="873"/>
        <n v="2761"/>
        <n v="548"/>
        <n v="2823"/>
        <n v="550"/>
        <n v="1724"/>
        <n v="2741"/>
        <n v="2976"/>
        <n v="2654"/>
        <n v="2919"/>
        <n v="549"/>
        <n v="2153"/>
        <n v="2131"/>
        <n v="2413"/>
        <n v="997"/>
        <n v="3988"/>
        <n v="2423"/>
        <n v="1810"/>
        <n v="3642"/>
        <n v="1407"/>
        <n v="1435"/>
        <n v="1086"/>
        <n v="674"/>
        <n v="1755"/>
        <n v="3074"/>
        <n v="4019"/>
        <n v="2536"/>
        <n v="2724"/>
        <n v="2890"/>
        <n v="777"/>
        <n v="4042"/>
        <n v="3957"/>
        <n v="1101"/>
        <n v="4065"/>
        <n v="1097"/>
        <n v="3124"/>
        <n v="692"/>
        <n v="1819"/>
        <n v="1405"/>
        <n v="1418"/>
        <n v="1121"/>
        <n v="2895"/>
        <n v="4002"/>
        <n v="1169"/>
        <n v="192"/>
        <n v="3866"/>
        <n v="3103"/>
        <n v="1715"/>
        <n v="3940"/>
        <n v="512"/>
        <n v="3970"/>
        <n v="167"/>
        <n v="2133"/>
        <n v="2160"/>
        <n v="2688"/>
        <n v="609"/>
        <n v="1242"/>
        <n v="3925"/>
        <n v="3795"/>
        <n v="584"/>
        <n v="2849"/>
        <n v="2757"/>
        <n v="1113"/>
        <n v="1126"/>
        <n v="1581"/>
        <n v="1863"/>
        <n v="3915"/>
        <n v="1499"/>
        <n v="3945"/>
        <n v="3994"/>
        <n v="4007"/>
        <n v="1119"/>
        <n v="2440"/>
        <n v="1701"/>
        <n v="2586"/>
        <n v="2887"/>
        <n v="4079"/>
        <n v="1406"/>
        <n v="763"/>
        <n v="440"/>
        <n v="443"/>
        <n v="1482"/>
        <n v="3939"/>
        <n v="3806"/>
        <n v="1139"/>
        <n v="2126"/>
        <n v="3119"/>
        <n v="3065"/>
        <n v="1090"/>
        <n v="2416"/>
        <n v="447"/>
        <n v="161"/>
        <n v="2589"/>
        <n v="1178"/>
        <n v="1694"/>
        <n v="732"/>
        <n v="420"/>
        <n v="430"/>
        <n v="4011"/>
        <n v="2243"/>
        <n v="157"/>
        <n v="636"/>
        <n v="1902"/>
        <n v="560"/>
        <n v="2660"/>
        <n v="505"/>
        <n v="1123"/>
        <n v="1130"/>
        <n v="1114"/>
        <n v="3600"/>
        <n v="1044"/>
        <n v="638"/>
        <n v="544"/>
        <n v="1092"/>
        <n v="2901"/>
        <n v="1879"/>
        <n v="1541"/>
        <n v="596"/>
        <n v="1081"/>
        <n v="425"/>
        <n v="3993"/>
        <n v="981"/>
        <n v="2948"/>
        <n v="1411"/>
        <n v="2875"/>
        <n v="2360"/>
        <n v="635"/>
        <n v="1915"/>
        <n v="778"/>
        <n v="4072"/>
        <n v="578"/>
        <n v="4006"/>
        <n v="666"/>
        <n v="1865"/>
        <n v="1811"/>
        <n v="2394"/>
        <n v="4082"/>
        <n v="3904"/>
        <n v="3805"/>
        <n v="1181"/>
        <n v="2384"/>
        <n v="2344"/>
        <n v="1047"/>
        <n v="121"/>
        <n v="634"/>
        <n v="1451"/>
        <n v="1316"/>
        <n v="639"/>
        <n v="619"/>
        <n v="1420"/>
        <n v="2148"/>
        <n v="2154"/>
        <n v="2583"/>
        <n v="2769"/>
        <n v="1414"/>
        <n v="2422"/>
        <n v="4004"/>
        <n v="4113"/>
        <n v="2773"/>
        <n v="1992"/>
        <n v="1598"/>
        <n v="194"/>
        <n v="1128"/>
        <n v="1739"/>
        <n v="2946"/>
        <n v="3117"/>
        <n v="3645"/>
        <n v="464"/>
        <n v="2907"/>
        <n v="4050"/>
        <n v="1986"/>
        <n v="681"/>
        <n v="1111"/>
        <n v="3859"/>
        <n v="4112"/>
        <n v="1722"/>
        <n v="580"/>
        <n v="1545"/>
        <n v="1727"/>
        <n v="3630"/>
        <n v="474"/>
        <n v="2425"/>
        <n v="1734"/>
        <n v="566"/>
        <n v="2146"/>
        <n v="2418"/>
        <n v="2913"/>
        <n v="3856"/>
        <n v="4045"/>
        <n v="982"/>
        <n v="1410"/>
        <n v="2421"/>
        <n v="3058"/>
        <n v="3072"/>
        <n v="212"/>
        <n v="2432"/>
        <n v="4015"/>
        <n v="1593"/>
        <n v="589"/>
        <n v="1587"/>
        <n v="3862"/>
        <n v="583"/>
        <n v="3932"/>
        <n v="214"/>
        <n v="1440"/>
        <n v="540"/>
        <n v="1497"/>
        <n v="3912"/>
        <n v="1702"/>
        <n v="564"/>
        <n v="3055"/>
        <n v="3796"/>
        <n v="1134"/>
        <n v="2914"/>
        <n v="2941"/>
        <n v="3639"/>
        <n v="445"/>
        <n v="2694"/>
        <n v="2910"/>
        <n v="2428"/>
        <n v="2689"/>
        <n v="435"/>
        <n v="171"/>
        <n v="2427"/>
        <n v="2431"/>
        <n v="3200"/>
        <n v="496"/>
        <n v="576"/>
        <n v="2594"/>
        <n v="2582"/>
        <n v="1450"/>
        <n v="696"/>
        <n v="3951"/>
        <n v="542"/>
        <n v="3629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227"/>
        <n v="1230"/>
        <n v="1231"/>
        <n v="1234"/>
        <n v="1236"/>
        <n v="1237"/>
        <n v="1239"/>
        <n v="1332"/>
        <n v="1333"/>
        <n v="1340"/>
        <n v="1452"/>
        <n v="1453"/>
        <n v="1457"/>
        <n v="1458"/>
        <n v="1459"/>
        <n v="1460"/>
        <n v="1562"/>
        <n v="1569"/>
        <n v="1580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561"/>
        <n v="2563"/>
        <n v="2564"/>
        <n v="2566"/>
        <n v="2572"/>
        <n v="2573"/>
        <n v="2574"/>
        <n v="2575"/>
        <n v="2576"/>
        <n v="2577"/>
        <n v="2578"/>
        <n v="2954"/>
        <n v="2958"/>
        <n v="2959"/>
        <n v="2960"/>
        <n v="3125"/>
        <n v="3127"/>
        <n v="3872"/>
        <n v="3873"/>
        <n v="3874"/>
        <n v="3875"/>
        <n v="3879"/>
        <n v="3882"/>
        <n v="3883"/>
        <n v="3884"/>
        <n v="3885"/>
        <n v="3886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84"/>
        <n v="1586"/>
        <n v="1588"/>
        <n v="1589"/>
        <n v="1592"/>
        <n v="1597"/>
        <n v="1599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3054"/>
        <n v="3056"/>
        <n v="3057"/>
        <n v="3061"/>
        <n v="3082"/>
        <n v="3114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n v="1682"/>
        <n v="1696"/>
        <n v="1698"/>
        <n v="3138"/>
        <n v="3143"/>
        <n v="3145"/>
      </sharedItems>
    </cacheField>
    <cacheField name="name" numFmtId="0">
      <sharedItems containsDate="1" containsMixedTypes="1" minDate="2008-11-04T00:00:00" maxDate="2008-11-05T00:00:00" count="4107">
        <s v="Ristola Plongeur/UTC 300 Meter COSC/ISO Diver (Canceled)"/>
        <s v="Pressure"/>
        <s v="Chronovisor:The MOST innovative watch for night time reading"/>
        <s v="Gold Coast Wake Park"/>
        <s v="TREKKAYAK"/>
        <s v="Audio Jacket"/>
        <s v="Christian DiLusso Watches"/>
        <s v="HALLAM new york SMART JACKET 2.0 for TRAVEL with 29 FUNCTION (Canceled)"/>
        <s v="B9Creator - A High Resolution 3D Printer"/>
        <s v="LED sports clothing for running cycling and walking, we make (Canceled)"/>
        <s v="Make 100 | Geek &amp; Chic: Smart Safety Jewelry."/>
        <s v="Save the Stage"/>
        <s v="The Last Encore Musical"/>
        <s v="BlodsbrÃ¶llop pÃ¥ Fredriksdal / Blood Wedding at Fredriksdal"/>
        <s v="EUPHORIA! A New Play by John Corigliano"/>
        <s v="Forcite Alpine - World's First smart helmet for snow sports"/>
        <s v="Bisagra Teatro: Foro Multidisciplinario"/>
        <s v="From the Pulpit to the Runway"/>
        <s v="Fashion Forward Headphones &amp; Membership Platform (Canceled)"/>
        <s v="Eyes as Big as Plates"/>
        <s v="CybatiWorks - ICS/SCADA/IoT Cybersecurity Education Platform"/>
        <s v="Orison â€“ Rethink the Power of Energy"/>
        <s v="Aladdin Lucid Dreaming Stimulator (Canceled)"/>
        <s v="LOPE ENAMORADO"/>
        <s v="hidn tempo - a wearable stress coach"/>
        <s v="SmoothEye - Accurately Test Your Alertness and Focus Level"/>
        <s v="Garden Eden, theatre, meeting, culture, music, art"/>
        <s v="Translation of 'SOCIALCAPITALISM' (2014)"/>
        <s v="A Tale of Faith - An Animated Short Film"/>
        <s v="Publicity for &quot;When Yellow Were the Stars on Earth&quot;"/>
        <s v="Present and Unaccounted For: Black Women in Medicine"/>
        <s v="Hola Mohalla: Festival of Soldier Saints"/>
        <s v="Sikh Police: Guru Granth Sahib Project"/>
        <s v="El Camion Roja"/>
        <s v="&quot;Momentum&quot; - The Series"/>
        <s v="Lorem ipsum dolor sit amet, consectetuer adipiscing elit. Ae"/>
        <s v="Lynn Haven - The First Album, &quot;Fair Weather Friends&quot;"/>
        <s v="Impression Ï€: Wireless VR+AR with Gesture+Position Tracking"/>
        <s v="Power Go: Cargador Solar para Dispositivos MÃ³viles"/>
        <s v="Far Out Isn't Far Enough: The Tomi Ungerer Story"/>
        <s v="Bukobot 3D Printer - Affordable 3D with No Compromises!"/>
        <s v="Rho Board"/>
        <s v="John Clark Records His Debut Album â€œAll I Haveâ€"/>
        <s v="Moth Theater Lives"/>
        <s v="Wavegarden in Marbella (MÃ¡laga)"/>
        <s v="Hoterway - Hot shower from the first second"/>
        <s v="3D Xray Vision. State of the Art. Free for Everyone*."/>
        <s v="Launch Bitch's new project BEACH: violin indie-electro rock"/>
        <s v="Redemption - Debut Multi-cultural Worship Album"/>
        <s v="Oval - The First Digital HandPan"/>
        <s v="Digital MPPT and Solar BMS for a Net Zero energy House"/>
        <s v="An Italian Adventure"/>
        <s v="MEATloko, ekte BBQ fra spesialbygd vedfyrt rÃ¸ykovn i foodbus"/>
        <s v="Roman Dead (Canceled)"/>
        <s v="Los Tradicionales"/>
        <s v="WHAT'S A NICE JEWISH GIRL DOING IN A PLACE LIKE THIS?"/>
        <s v="Det Andra GÃ¶teborg"/>
        <s v="iPhone7 inVIIctus batterycase customize 3D printed top cover"/>
        <s v="Dirshuni: Israeli Women Writing Midrash, volume 2"/>
        <s v="Bring Oedipus Revenant to Life!"/>
        <s v="Sparx Skate Sharpener - Pro Skate Sharpening. At Home."/>
        <s v="The Hero-In Me // Heroinmaleren - en mÃ¥de at leve pÃ¥"/>
        <s v="Atmoph Window - Your Room Can Be Anywhere"/>
        <s v="Love Locks - a photographic journey"/>
        <s v="ONetSwitch: Open Source Hardware for Networking"/>
        <s v="Casa Calabaza, Premio Nacional de Teatro Penitenciario."/>
        <s v="Star Trek First Frontier (Canceled)"/>
        <s v="ODIN2: Smart Projector for movies, video calls, and apps"/>
        <s v="Get Still the Sky's Limit on the Road! (&amp; with a new album!)"/>
        <s v="SoÃ±Ã© una ciudad amurallada"/>
        <s v="The Game Anywhere Table"/>
        <s v="Intelligent Leather Jacket. Heat. Communicate. Recharge."/>
        <s v="FLUXO â€“ The Worldâ€™s First Truly Smart Lamp"/>
        <s v="The Tutors"/>
        <s v="Help! World Tour ~ A Theatrical Revival of Hope"/>
        <s v="Help to make Sam Sliva's new EP, &quot;Drained&quot;, come to life."/>
        <s v="Welcome To The Club - Music Video Project"/>
        <s v="Join us in creating a new Hell on Earth!"/>
        <s v="The Resurgence of Femininity Photo Thesis"/>
        <s v="Video Game Store That Can Beat Out Any Other"/>
        <s v="MAID Oven - Make All Incredible Dishes"/>
        <s v="The Most Advanced Dress Shirt- EVER!!"/>
        <s v="Speedwapp - The best webdesign tool for Wordpress, Bootstrap"/>
        <s v="The Paranormal Idiot"/>
        <s v="Waitresses.com"/>
        <s v="The Last Art Fact Album Ever"/>
        <s v="Acanvas: The cord-free art display and streaming platform"/>
        <s v="KiÃ«n Light: Intelligent daylight at your fingertips"/>
        <s v="Â¡LlÃ©vame!"/>
        <s v="BRILLAR: World's First Kids' Smart Wearable Companion."/>
        <s v="&quot;Skip To My Lou,&quot; a NEW play by Steve Romagnoli"/>
        <s v="Jumpy, The World First Edutainment Smartwatch For Kids"/>
        <s v="SECOND CHANCE - DEUXIÃˆME CHANCE"/>
        <s v="A New Life for an Old School"/>
        <s v="Three Little Words"/>
        <s v="Nin"/>
        <s v="The Gloria Theatre Project"/>
        <s v="CORE : Roam (Canceled)"/>
        <s v="crowd-funded public genome sequencing (Canceled)"/>
        <s v="The first personal trainer and diet coach for your dog!"/>
        <s v="So It Is: Vancouver"/>
        <s v="Fire On High: Organic Food Truck on a Mission"/>
        <s v="THIEF"/>
        <s v="Hednadotter Jubileumskonsert"/>
        <s v="&quot;Sherpa Stew&quot; - A documentary about  Sherpas from Nepal living in New York City"/>
        <s v="Live DVD Concert by Twice As Good"/>
        <s v="Netro - Scientifically Water Your Garden"/>
        <s v="&quot;The Rock History Through J.S.Fuck&quot; ExtremeRock Double Album"/>
        <s v="Lifeclock One: The Escape from New York Inspired Smartwatch"/>
        <s v="Building an interactive web-based health community."/>
        <s v="McChi Luggage: It's a Luggage, USB Charger and a Table Top"/>
        <s v="SiMpLy FreSH fOoD TrUck"/>
        <s v="Another Brick In The Wall - Feature Film"/>
        <s v="Printeer - a 3D printer for kids &amp; schools"/>
        <s v="Dreamgirls - Skyline got a Matching Grant!"/>
        <s v="Theatre for restorative justice - help us get to Belgium!"/>
        <s v="The World's Lightest &amp; Smartest E-Scooter  - ZAR"/>
        <s v="abode - The Future of Home Security."/>
        <s v="SPLITTING THE SYNAPSE"/>
        <s v="Over &amp; Out"/>
        <s v="Something Wicked This Way Comes"/>
        <s v="Bitch"/>
        <s v="Ralphi3 (Canceled)"/>
        <s v="Told Look Younger at Jermyn Street Theatre"/>
        <s v="UB Fit (Canceled)"/>
        <s v="FireSat: Near Real-Time Global Wildfire/Oil Spill Detection"/>
        <s v="A Bright Room Called Day by Tony Kushner"/>
        <s v="4SeTVâ„¢ - Watch 4 TV Channels on Any Screen At Once"/>
        <s v="Paleo food as a Take Away-food, order and pay in the app"/>
        <s v="The Chef Express Food Truck"/>
        <s v="City of Sound - A city full of stories untold"/>
        <s v="Making the Move--Edinburgh Fringe 2014"/>
        <s v="Trequant - First Wearable for Tremors"/>
        <s v="Mobile Excellence Awards (Canceled)"/>
        <s v="iShopGreen.ca - the green product marketplace (Canceled)"/>
        <s v="spoken word pop-up:"/>
        <s v="Our Modern Lives"/>
        <s v="The portrait of the forgotten: Syrian refugees in Jordan"/>
        <s v="The Erlkings"/>
        <s v="3 Days In Savannah Part II"/>
        <s v="Mise En Abyme Cloud Computers - PC inside a Website"/>
        <s v="Avid Watch: Multi-Sport Smart Watch with Activity Tracking"/>
        <s v="Sizzling in the Kitchen Flynn Style"/>
        <s v="HotBlack: The premium smartwatch that shows your custom data"/>
        <s v="A BUSHMAN ODYSSEY"/>
        <s v="Mirror, mirror on the wall"/>
        <s v="Piece of Happy"/>
        <s v="BrewNanny Home Brew Monitor"/>
        <s v="Skybuds - truly wireless earbuds and smartphone case"/>
        <s v="XSHIFTER: World's First Affordable Wireless Shifting System"/>
        <s v="Hubble Laser Cutter: Affordable, Versatile &amp; Open Source"/>
        <s v="Swingers Anonymous"/>
        <s v="Nakhtik and Avalon"/>
        <s v="Creating Cabaret"/>
        <s v="castAR: the most versatile AR &amp; VR system"/>
        <s v="Bine Brewing - Brewed Within Reach"/>
        <s v="Earth 360"/>
        <s v="Project Snowstorm"/>
        <s v="the purple light theatre company's Into the Woods"/>
        <s v="The Mini Maker, a kid focused makerspace"/>
        <s v="Mark Hayes Requiem Recording"/>
        <s v="CST's As You Like It goes to Canada!"/>
        <s v="Sing Like You Were Meant To!"/>
        <s v="OpenBCI: Biosensing for Everybody"/>
        <s v="Colt Coeur's 6th Season"/>
        <s v="Krimston TWO - Dual SIM case for iPhone"/>
        <s v="improvMANIA Improv Comedy Theater - Chandler, Arizona"/>
        <s v="DAN Cases A4-SFX - The World's Smallest Gaming Tower Case"/>
        <s v="Burners"/>
        <s v="Right On Cue Kids Theater (ROCKT) First Show"/>
        <s v="Greenlight the PATROL BASE JAKER Movie"/>
        <s v="Nodiatis RPG: Steam, Android, &amp; iOS Clients"/>
        <s v="Christofer Scott: Dive In EP"/>
        <s v="Shakespeare Orange County's HAMLET: Match This!"/>
        <s v="Laughter is Sacred Space 2.0"/>
        <s v="Benghazi Bergen-Belsen"/>
        <s v="Broadcasts to Promote Human Freedom in South Florida"/>
        <s v="Miclop - Tu cabina profesional portÃ¡til (Canceled)"/>
        <s v="Go Start A Biz"/>
        <s v="Age of Spirit: The Battle in Heaven"/>
        <s v="Either, Either EP"/>
        <s v="Fever - a workshop production"/>
        <s v="Lightpack 2 - Ultimate Light Orchestra For Your Living Room"/>
        <s v="REZA ABDOH -Theatre Visionary"/>
        <s v="Flav Martin's 30-Year Overnight Success Project"/>
        <s v="Ario: Smart Lighting. Better Health."/>
        <s v="Save the Larchmont Playhouse! (Canceled)"/>
        <s v="RaceCapture and Podium: Race it. Share it. Prove it."/>
        <s v="Let there be sound! A sound and hearing assistance system"/>
        <s v="A QUEER COUNTRY"/>
        <s v="Pacha's Pajamas: Award-Winning Healthy Kids Entertainment!"/>
        <s v="CQ EAP Performing Arts 'THE LOFT'"/>
        <s v="Reality of Love Remix (Love in Disguise)"/>
        <s v="TOP FUEL FOR LIFE - Life Lessons from a Crew Chief"/>
        <s v="Miles From Los Angeles - A Photo Book of the Western U.S."/>
        <s v="Prime Stage Theater Studio Upgrades!"/>
        <s v="Montauk Surf Museum"/>
        <s v="&quot;Reflections Of Brownie&quot; a new tribute to Clifford Brown"/>
        <s v="Bring &quot;Snow White and the Seven Bottoms&quot; to NYC!"/>
        <s v="NTH Music Synthesizer"/>
        <s v="Confessions of a Survivor â€” by Kathleen Barbee"/>
        <s v="Bel Borba Is Here!"/>
        <s v="KoalaSafe -  Healthier Internet. Happier Families."/>
        <s v="The March of the Bonus Army"/>
        <s v="Hercules PalmTop-Palm Size Mobile PC of Invincible Resources"/>
        <s v="Heart Jewel: Advice from a Modern Tibetan Master (Canceled)"/>
        <s v="Green School Stories: a film to inspire change in education"/>
        <s v="Cannabis Connection (Canceled)"/>
        <s v="&quot;Grey Sky Blues&quot; - Help make Bizness Suit's new album!"/>
        <s v="Project Blue: A Space Telescope to Find Another Earth (Canceled)"/>
        <s v="Kode Orange - New TV Series"/>
        <s v="Cmoar Virtual Reality Headset with integrated electronics"/>
        <s v="RA 3D printer controller by Elefu"/>
        <s v="Citrus Heights Theatre In The Heights"/>
        <s v="Heath - Limited Edition Split Zine - Make 100"/>
        <s v="Our Gay Group - Quality Online Programming For the Gay Man"/>
        <s v="BuddyGuard: Smart Home Security In One Device"/>
        <s v="BLANK Short Movie"/>
        <s v="Let's Launch Griffo Distillery's Whiskey Barrel Program!"/>
        <s v="Photography from Below"/>
        <s v="Tales of a Dragon KNIGHT"/>
        <s v="Fischer Theatre Marquee"/>
        <s v="Swim for the Reef"/>
        <s v="Straighter Road Album Fundraiser"/>
        <s v="AllerGuarder: Bluetooth wristband helps food-allergy kids"/>
        <s v="Macbook all-in-one Portable storage docking station PLUSDOCK"/>
        <s v="Leon Claxton's HARLEM IN HAVANA"/>
        <s v="The BANGGAI Rescue Project"/>
        <s v="Stars on Stage, Kids be Heard!"/>
        <s v="Fashion loves Technology: Lamour, the connected heating shoe (Canceled)"/>
        <s v="From Box to Book: 34Â° 16' 28&quot;N - &quot;119Â° 13' 44&quot;W"/>
        <s v="Half Moon Bay Distillery"/>
        <s v="Afro-Iran:Â The Unknown Minority"/>
        <s v="The Island Boys: A New Play"/>
        <s v="Edge â€¢ France | Witnessing Those Unseen"/>
        <s v="Into The Great White Sands"/>
        <s v="M4 Collapsible Cardboard Scenery"/>
        <s v="SPACE ART FEATURING ASTRONAUTS #WeBelieveInAstronauts"/>
        <s v="&quot;Final Day,&quot; A Dramatic Musical Play (Broadway,Theater, NYC)"/>
        <s v="Advanced Simulation Products - PC Gaming Controllers"/>
        <s v="Toscana, or What I Remember"/>
        <s v="The Judgment of Paris"/>
        <s v="A Grimm Night for Hans Christian Anderson"/>
        <s v="Changing of the Gods"/>
        <s v="Montclair Shakespeare Series: A Midsummer Night's Dream"/>
        <s v="Help fund Black Enough!"/>
        <s v="Searching for Tookoolito. An Inuk Woman's Arctic Expedition."/>
        <s v="Yummy Hugs-The Original Co-op, Pop-up Food Truck"/>
        <s v="Cycle of Life"/>
        <s v="Penmar Community Arts Society"/>
        <s v="Stage Play Production - &quot;I Love You to Death&quot;"/>
        <s v="easyFeed Automatic Pet Feeder w/ Webcam and Amazon Delivery"/>
        <s v="Broccoli Samurai: Tour Van or Bust!"/>
        <s v="Pueblo Underground Theater (Canceled)"/>
        <s v="BUHEL Sunglasses &amp; headphones with bone conduction &amp; more"/>
        <s v="NELL SHIPMAN:GIRL FROM GOD'S COUNTRY FILM"/>
        <s v="Arias With A Twist: The Docufantasy"/>
        <s v="Bring &quot;SONNY&quot; To Toronto This Summer!"/>
        <s v="Let's Build MOUNTAIN HAVEN, a Community Events Campus (Canceled)"/>
        <s v="death (and straight boys)"/>
        <s v="Braille Academy"/>
        <s v="Fabulous Foyer - where? At the Court Theatre in Christchurch"/>
        <s v="Ain't No Thang..."/>
        <s v="Life of an Ingredient: The Pilot Episode"/>
        <s v="Save &quot;The Stage Door&quot;"/>
        <s v="Assimilation - A history lesson you will never forget"/>
        <s v="Secure Pet GPS Tracker - Every Moment Matters"/>
        <s v="WolfHunt | Social Commentary Rock Project"/>
        <s v="HERESTOFIGHTIN Debut full length album &quot;Becoming Native&quot;"/>
        <s v="SomnoScope"/>
        <s v="New equipment for Joy's World!"/>
        <s v="bassAware Holster"/>
        <s v="&quot;Stand-In&quot; Television Pilot"/>
        <s v="THE LISTENING BOX"/>
        <s v="Hear Me Roar: A Season of Powerful Women"/>
        <s v="Nobody Knows Anything (except William Goldman)"/>
        <s v="Hydra: a triple-output power supply for electronics projects"/>
        <s v="Two Sisters"/>
        <s v="CHEMION: The World's First Smart Glasses (Canceled)"/>
        <s v="Stagelights Studio by Pam Kinter, Greensboro"/>
        <s v="Sensory Station's First EP"/>
        <s v="Party Monsters"/>
        <s v="Shine: first App control Laser Light Bluetooth Headphones"/>
        <s v="NDWK The North Dakota Wine Kitchen"/>
        <s v="THE JOEY MORANT PROJECT:   JAZZIFIED R'nB"/>
        <s v="N&amp;V MAKE AN ALBUM"/>
        <s v="Madame X"/>
        <s v="UDOO X86: The Most Powerful Maker Board Ever"/>
        <s v="Stones Dungeon Tiles"/>
        <s v="CUBAN FOOD STORIES - A Feature Documentary"/>
        <s v="The Christopher Battles EP"/>
        <s v="Sideswiped"/>
        <s v="RAPIRO: The Humanoid Robot Kit for your Raspberry Pi"/>
        <s v="Most Dangerous Man in America (WEB DuBois) by Amiri  Baraka"/>
        <s v="LOST WEEKEND"/>
        <s v="KLIPPIES"/>
        <s v="Pre-production - The Heart of A Woman &amp; The Heart of A Man"/>
        <s v="FannibalFest Fan Convention"/>
        <s v="FALLING MAN @ Center for Contemporary Opera"/>
        <s v="BEIRUT, LADY OF LEBANON"/>
        <s v="Chimera Ensemble Productions Fund"/>
        <s v="CulBox - Open Source Smart Watch for Arduino (Canceled)"/>
        <s v="&quot;Angus O'Callaghan. Melbourne.&quot; 1968 - 1971"/>
        <s v="CAYCE"/>
        <s v="January's Story - A One Of A Kind Transgender Woman"/>
        <s v="Sub-Basement World Premiere"/>
        <s v="Ion: A Music Detecting Mood Light with Bluetooth Low Energy"/>
        <s v="PAXIEâ„¢: The most advanced GPS enabled child safety wearable"/>
        <s v="KICKSTART OUR &lt;+3"/>
        <s v="From Two Sticks - the fight against hunger and malnutrition"/>
        <s v="Clairy: The Most Amazing Natural Air Purifier"/>
        <s v="Immemorial"/>
        <s v="Organic Portraits / A Photo Book of Polaroid &amp; Film Images"/>
        <s v="Good Bread Alley"/>
        <s v="Help Shakespeare Troupe accept invite to perform in UK!"/>
        <s v="Ubivade - Vibrating navigation belt"/>
        <s v="Ryan Caskey's BREAKOUT ALBUM, ready to CHARGE"/>
        <s v="A Few Brave Men: The Chosen Few"/>
        <s v="Outskirts Theatre Co. Finds a Home!"/>
        <s v="FRESH PRODUCE'd LA presents: Friends in Transient Places"/>
        <s v="DAVID, The Oratorio"/>
        <s v="Arcus Motion Analyzer | The Versatile Smart Ring"/>
        <s v="Les Bostonades' First CD"/>
        <s v="EMPATHITRAX, a new play by Ana Nogueira"/>
        <s v="December Match Campaign"/>
        <s v="Alice - A New Musical"/>
        <s v="The Frida Kahlo of Penge West"/>
        <s v="Ripple: World's Most Dependable Safety Device (Canceled)"/>
        <s v="The BIG Turtle ShellÂ®: Rugged, Wireless BoomBox &amp; Power Bank"/>
        <s v="The Lost Boy (a play)"/>
        <s v="There's No Place Like Home!"/>
        <s v="Let The 7Horse Run!"/>
        <s v="SMART Knee Sleeve that Recommends Rest (Canceled)"/>
        <s v="The Alaska Range"/>
        <s v="HackSchool: Students, Technology, and Empowerment"/>
        <s v="Phone Silks - The best way to carry your smart phone!"/>
        <s v="Carolyn German Songbook &quot;Go From Here&quot; Sheet Music &amp; Concert"/>
        <s v="El muro de BorÃ­s KiÃ©n"/>
        <s v="Portal: Turbocharged WiFi"/>
        <s v="ELIZABETH REX"/>
        <s v="Wagner in English"/>
        <s v="ArtMoose TV Series"/>
        <s v="Wendu: Control your Climate, Wear the Future"/>
        <s v="Fly Away"/>
        <s v="Free Theatre for Kids: Baby Living Room"/>
        <s v="The Comedy Project"/>
        <s v="Muhammad Ali - The Comeback"/>
        <s v="In Game: The Animated Series"/>
        <s v="STREET, New York City, The 70's, 80's, 90's"/>
        <s v="The Flying Gambas"/>
        <s v="BREAKING A MONSTER a film about the band Unlocking The Truth"/>
        <s v="John Earle Dog Training Concept Development Reel"/>
        <s v="Gloriously Doomed - Search for Armada Shipwreck in Ireland"/>
        <s v="Open Source Programmable Solar BMS Li-ion, LiFePO4 dev board"/>
        <s v="Purpose: Your Journey To Find Meaning"/>
        <s v="Before The Lights Go Up"/>
        <s v="Daily Bread: Stories from Rural Greece"/>
        <s v="This Is All Now's Brand New Album!!"/>
        <s v="500 Views of Japan"/>
        <s v="&quot;PASHUT&quot;-(Means â€˜simpleâ€™ in Hebrew)"/>
        <s v="Eyes Closed - The First In-Dream Theater Experience"/>
        <s v="A wearable for elderly that detects falls and sends alerts (Canceled)"/>
        <s v="Funding for Production of Short Dramedy 'Six Women'"/>
        <s v="Help us open a Makerspace for Kids"/>
        <s v="Make &quot;Tonya and Nancy&quot; a Rock Opera!"/>
        <s v="MARSHA - a girl who does bad things"/>
        <s v="3 Days In Savannah"/>
        <s v="reAPPEARANCES   a limited edition photography book"/>
        <s v="IYSO Orchestra Academy &amp; Symphonic Concert 2016"/>
        <s v="Circadium: School of Contemporary Circus - Start Up"/>
        <s v="OWL Programmable Effects Pedal"/>
        <s v="Battle Systemsâ„¢ Fantasy Dungeon Terrain"/>
        <s v="Georgia - the full cast production"/>
        <s v="THE UNDERSTUDY @ WORKING STAGE"/>
        <s v="Help ReNew the Rainbow Stage (&amp; office) for Future Stars"/>
        <s v="The World's Smartest Modular WiFi + Bluetooth Wearable Ring"/>
        <s v="M39 - Action film / Drama"/>
        <s v="The First Full Length Fifth Freedom Album"/>
        <s v="Little Red Brick House"/>
        <s v="Motorcycle MacBeth...NOT your grandmother's Shakespeare!"/>
        <s v="World's First Amphibious Heart Rate &amp; Fitness Wearable"/>
        <s v="Save the Agawam Cinemas"/>
        <s v="Forbear! Theatre"/>
        <s v="A Performing Arts Complex in Central Square, Cambridge"/>
        <s v="New Album: BRICK AND MORTAR. New Book: HITLESS WONDER."/>
        <s v="The PowerPot X: Most Reliable 10-Watt Portable Generator"/>
        <s v="Unbranded"/>
        <s v="Kidswatcher"/>
        <s v="Elbee: Wireless in-ear headphones with smart features"/>
        <s v="New Music Video/Artist Development"/>
        <s v="Cinnamon II The Ultimate Retro Smartwatch"/>
        <s v="Finding Beauty In the Rubble"/>
        <s v="eMersion Gesture Control System for Music Performance &amp; More"/>
        <s v="Reverence: A Documentary Short on Branded Yarmulkes"/>
        <s v="The Imbalanced Heart of a Symmetric Mind (film)"/>
        <s v="Skin: Film Production By 14 Year Old Aniya Wolfe"/>
        <s v="Andrius Pojavis new album &quot;Seven&quot;"/>
        <s v="The Journey"/>
        <s v="'I and The Village' by Silva Semerciyan - World Premiere"/>
        <s v="Get Your Hopes Up"/>
        <s v="WELCOME HOME // a multipath photobook by Judith Stenneken"/>
        <s v="Begins Again"/>
        <s v="Big in Beijing. A reality tv show about eccentric Beijing."/>
        <s v="Smart Harness"/>
        <s v="Sleepman: The First Sleep Enhancement &amp; Fatigue Alert Device"/>
        <s v="Put Your Money Where Your Ear Is!"/>
        <s v="The 3G Smartwatch for Kids that Encourages Outdoor Play"/>
        <s v="THE PENGUIN COUNTERS Documentary Film"/>
        <s v="ArduSat - Your Arduino Experiment in Space"/>
        <s v="Jared Mitchell: The Maiden Voyage"/>
        <s v="US National Parks: Picturing the Little Things"/>
        <s v="Edgar Allan Poe: Buried Alive"/>
        <s v="SANKARA"/>
        <s v="CulBox , Open Source Wearable Smart Watch for Arduino"/>
        <s v="CT BAND"/>
        <s v="Build the House of Dad's!"/>
        <s v="Map &amp; Palette: Chronicling The Voyage of Three Young Artists"/>
        <s v="The Undocumented"/>
        <s v="Bibo Time! Maximize your Cocktail time in seconds!"/>
        <s v="Android &amp; iPhone Magnetic Headphone and Earbud Cables!"/>
        <s v="Sea Tea Improv's Comedy Theater in Hartford, CT"/>
        <s v="Ollinfit: The Wearable Personal Trainer"/>
        <s v="OPEN RAIL Open Source Linear Bearing System"/>
        <s v="Jon Shirley: Live Worship Album + Short Film"/>
        <s v="At Swim, Two Boys"/>
        <s v="HEAT-O â€“ Wearable Modular Heating System (Canceled)"/>
        <s v="Actors &amp; Musicians who are Blind or Autistic"/>
        <s v="THE GOODS Theatre Company Premiere DROPPED @ Old Fitz"/>
        <s v="Help fund research of dual action compression breast pump"/>
        <s v="Racing Age"/>
        <s v="Deep Cuts - Series"/>
        <s v="PosturePulse: The posture sensor worn on your waist or chair"/>
        <s v="Pit &amp; Paddock: Unseen 60s &amp; 70s European Motor Racing Images"/>
        <s v="TiTraGO! your personal driver"/>
        <s v="The Hurtling Stillness. A story about angels and clowns"/>
        <s v="Darktales The Play"/>
        <s v="MARTIN, LOVE, SEX &amp; RHYTHM The Musical Performance"/>
        <s v="Performance of Lawrence Axelrod's &quot;Songs of Yes&quot; in Chicago by new music group CUBE"/>
        <s v="The Local Global Mashup Show"/>
        <s v="Nordo's Culinarium: Where Food Meets Art"/>
        <s v="Old Coast Ales: Brewery and Taproom"/>
        <s v="Empire of the Dead: REQUIEM"/>
        <s v="B-Rabbit TV Comedy Pilot"/>
        <s v="Ragman Rolls"/>
        <s v="Either Limits or Contradictions-A Photo Book in three parts"/>
        <s v="King Sisyphus"/>
        <s v="Chardonnay Go"/>
        <s v="m!lTone- Portable Air Synth &amp; MIDI controller"/>
        <s v="Evo: An Original Rock Opera"/>
        <s v="Saint Sebastian's Debut Album &amp; Short Film"/>
        <s v="3010 | Sci-fi Series"/>
        <s v="Scriba - the stylus reinvented"/>
        <s v="The Lost Boy"/>
        <s v="Jelly Beans at Theatre503"/>
        <s v="Love Letters for My Children - The Maggie Doyne Documentary."/>
        <s v="POINT HOPE"/>
        <s v="Barebones Black Box Theater in Braddock, PA"/>
        <s v="The Little Girl with the Big Voice"/>
        <s v="ACT's Spotlight Initiative- Let's Build a Theater!"/>
        <s v="Somaliland: The Abaarso Story"/>
        <s v="&quot;Vanya and Sonia and Masha and Spike&quot; by Christopher Durang"/>
        <s v="Familiar Strangers â€” A Staged Reading"/>
        <s v="FACING EAST: New LGBT Musical Eyes London Concert"/>
        <s v="FAUST.hier und jetzt"/>
        <s v="Last of the Big Tuskers"/>
        <s v="KindaQuirky (Canceled)"/>
        <s v="The Chameleon Fools Theatre Troupe Project"/>
        <s v="DENOUNCED - A Short Film"/>
        <s v="On the Back of a Tiger"/>
        <s v="Corvus Corax Miniatures - Outcasts"/>
        <s v="The Aspect - Reinventing the Grow Light for Interior Design"/>
        <s v="ADCA's debut CD will bring the joys of great chamber music to you!  "/>
        <s v="Lulu Watch Designs - Apple Watch"/>
        <s v="The Year It All Made Sense"/>
        <s v="PocketLab Voyager | Explore Science in Your World"/>
        <s v="TRAVIS KENT : MY FIRST TIME live and unprotected at 54 BELOW"/>
        <s v="â€œDamselflyâ€ Gracing the stage"/>
        <s v="KHOJALY - Giving a voice to refugees across the world"/>
        <s v="Courting Rites of Cranes CD recording"/>
        <s v="The Great Gatsby at All-of-us Express Children's Theatre"/>
        <s v="Me? A Caregiver?"/>
        <s v="Relaunching in May"/>
        <s v="Who Owns Yoga?"/>
        <s v="AdA (Author directing Author)"/>
        <s v="Help Smokey Folk Create Our First Album &amp; Music Video"/>
        <s v="reVILNA: the vilna ghetto project"/>
        <s v="Get. That. Snitch. - The World's Most Dangerous Play"/>
        <s v="Dice Base 2: Vault - Case - Rolling Surface"/>
        <s v="Fountains of Wayne guitarist Jody Porter - New solo LP"/>
        <s v="Build Our Ampitheater - Build Franklin County, MO!"/>
        <s v="Picking Up the Pieces: Child Holocaust Survivors Rebuild"/>
        <s v="The Drama Factory presents : The Magic Flute"/>
        <s v="Faith: A Documentary"/>
        <s v="SBYET 2016 Hairspray at the Lobero Theatre!"/>
        <s v="THE RIDGE: TEN FOR THIRTY"/>
        <s v="Casablanca - The Gin Joint Cut (The Play)"/>
        <s v="Melissa Arctic At the Road Theatre"/>
        <s v="The Sticking Place Interactive Documentary"/>
        <s v="THE 'mi8' RISES | The Best Wireless Duo Stereo Sound System"/>
        <s v="TYLT Energi Backpack - charge your mobile devices on the go."/>
        <s v="Israel: An Inspiring Photographic Journey (Photobook)"/>
        <s v="Driving Jersey - Season Five"/>
        <s v="A Band of Orcs Official Gaming Miniatures Presale"/>
        <s v="&quot;Every Day&quot; CD by Amanda Joy Hall"/>
        <s v="Sweet, Sweet Spirit"/>
        <s v="Gloaming"/>
        <s v="Alexandra Petri's &quot;The Scrum&quot;  - Field Trip Theatre"/>
        <s v="10 Years and Counting...a new album by Valor Brass!"/>
        <s v="Help UTS Students reach the International Space Station!"/>
        <s v="The Last Days of Judas Iscariot"/>
        <s v="Galli Theater Fresh Start Fundraiser"/>
        <s v="InkCase Plus: E Ink screen for Android phone"/>
        <s v="Kai - Turn any pair of Glasses into Smart Glasses!"/>
        <s v="INDEPENDENCE NYC"/>
        <s v="Holy Water Moses - A Hail Dale Project"/>
        <s v="ANGAL TENTARA and The Root of All Evil"/>
        <s v="Dickhead"/>
        <s v="&quot;(more than) dust.&quot; - a feminist photo book"/>
        <s v="&quot;The Last Adam&quot; A New Musical, NYC reading"/>
        <s v="The (out)Siders Project"/>
        <s v="The Tragedy of Mario and Juliet"/>
        <s v="Miniature Scenery Terrain for Tabletop gaming and Wargames"/>
        <s v="OK Mozart Festival premiere by The Tulsa Youth Symphony"/>
        <s v="ALIBI X Nation - The Digital Black Wall Street"/>
        <s v="FOREVER PURE: A team spiralling out of control. DOCUMENTARY"/>
        <s v="Lokett: Customizable Smartphone Memory Necklace (Canceled)"/>
        <s v="Gauss - Redefining Eye Protection for the Digital Age"/>
        <s v="Not This Year ... I Have a Headache: a comedy about marriage"/>
        <s v="Publish Waiting On Humanity"/>
        <s v="Hopeless Jack First National Tour"/>
        <s v="The Dybbuk"/>
        <s v="Radiolucent - Electric City."/>
        <s v="THE AFGHANS - A Photo Book"/>
        <s v="INSIDE TRACKS: Alone Across the Outback"/>
        <s v="Heroes Faith II (Superior Soldier)"/>
        <s v="BIG WHISKEY TV Show"/>
        <s v="The Crusade of Connor Stephens: Professional Play Reading"/>
        <s v="test (Canceled)"/>
        <s v="World's first Heated Jacket managed by Smartphone"/>
        <s v="The Last One: Unfolding the AIDS MEMORIAL QUILT"/>
        <s v="The Inspectors Call"/>
        <s v="Reluctant Hero's &quot;All As One&quot; EP"/>
        <s v="Miami Singer/Songwriter Cat Shell- Album &quot;Illusion&quot;"/>
        <s v="Hygienic Art Amphitheater Project New London, Connecticut"/>
        <s v="Upstate Autumn: a photographic journey in Upstate New York"/>
        <s v="Hello World - Post Production Funds"/>
        <s v="Bugle2: A DIY Phono Preamp"/>
        <s v="A Race Redux"/>
        <s v="Live 4 The Rush: Palooza Pics"/>
        <s v="Suggestion's Upcoming Album!"/>
        <s v="New Comedy Venue and Training Facility"/>
        <s v="TDJ - All Part of the Plan EP/Tour"/>
        <s v="Celebrating 20 years of The 24 Hour Plays around the world!"/>
        <s v="Amelia and the Animals: Photographs by Robin Schwartz"/>
        <s v="VEGA: One-of-A-Kind Coffee that Changes Lives"/>
        <s v="&quot;SUNDANCERS: The Men of Utah&quot;"/>
        <s v="The ClubHouse: A Community-Focused Sports &amp; Culture Space"/>
        <s v="Little Occhio, Wireless micro-cam for iPhone/Android"/>
        <s v="Mr. Chibbs (Documentary about NBA great Kenny Anderson)"/>
        <s v="KICK It's Not How High. It's How Strong! Written &amp; Performed"/>
        <s v="k5-jkt.by kiger (Canceled)"/>
        <s v="HOWARD BARKER DOUBLE BILL - Arcola Theatre 2015"/>
        <s v="&quot;Safer in the Sky&quot;: Should We Run's debut album launch."/>
        <s v="COMPASS PLAYERS presents SYLVIA by A. R. Gurney"/>
        <s v="Di FAMILY"/>
        <s v="Like This Post (The Post at 750)"/>
        <s v="Building the Playa Blanca Community Wind Workshop!"/>
        <s v="Nuimo: Seamless Smart Home Interface"/>
        <s v="MY PRIVATE REVOLUTION"/>
        <s v="Nothing More's New Album"/>
        <s v="VR Card - Customized Virtual Reality Viewer (Canceled)"/>
        <s v="Moving Dust presents 'THIS MUCH' 2015"/>
        <s v="WORSE THAN TIGERS"/>
        <s v="Mary's Son"/>
        <s v="Connect. Code. Create. With SBrick Plus"/>
        <s v="Trash is Treasure"/>
        <s v="BoardX: The Open Source Miniature Motherboard [Redemption]"/>
        <s v="KILL FREEMAN"/>
        <s v="Pretty Butch"/>
        <s v="Keep It Spinning."/>
        <s v="Regal Fare Season One"/>
        <s v="Welcome Back To Harlem: A Hellfighter's Story"/>
        <s v="Corners Grove"/>
        <s v="Defendant Maurice Chevalier"/>
        <s v="Tinkr Tech - mobile makerspace"/>
        <s v="The Adventurers Club"/>
        <s v="Grano: The Good Place to Get Great Bread"/>
        <s v="Bard Beyond the Big Top"/>
        <s v="Silver anti-radiation underwear. Keep body cool in summer"/>
        <s v="&quot;The Annual Neighborhood Garage Tour&quot;"/>
        <s v="GO FAR: The Christopher Rush Story (4)"/>
        <s v="The Carousel - 2016 Tribeca Film Festival Official Selection"/>
        <s v="Gorilla Theater Productions Presents: Phase 3"/>
        <s v="The Shamrock Drafthouse Theater"/>
        <s v="THE FALL - A New Play at FringeNYC!"/>
        <s v="MY EYES WENT DARK"/>
        <s v="FIX THE FITZ"/>
        <s v="MAGGIE Film"/>
        <s v="Sterling Lion Theater Company"/>
        <s v="Far From Fiction"/>
        <s v="Pace...Me | Visual Pace &amp; Interval Trainer | Sports Wearable"/>
        <s v="A Bad Plan"/>
        <s v="ITALIANA"/>
        <s v="Mountain Morsels: Nutritious, Tasty, Fruit &amp; Nut Treats!"/>
        <s v="The Southwest Chronicles"/>
        <s v="Motion Control Camera Camcorder HD Bluetooth Smart Glasses"/>
        <s v="Green Light Productions produces theatre created by women"/>
        <s v="Euphoria"/>
        <s v="With His Presence"/>
        <s v="Sprocket Junkie"/>
        <s v="Sugarglass Theatre"/>
        <s v="Goals not creeds"/>
        <s v="The History Boys at USC"/>
        <s v="George Tice: Seeing Beyond the Moment"/>
        <s v="Brewtography Project: Discovering Colorado Breweries"/>
        <s v="Escaramuza: Riding from the Heart (a feature documentary)"/>
        <s v="Up to 4 axis Beaglebone black based CNC control"/>
        <s v="An Iranian Journey"/>
        <s v="GGC Productions 2016"/>
        <s v="TapTap, a touch communication wristband"/>
        <s v="James Webb Deployable Model"/>
        <s v="ZNITCH- The Evolution in Helmet Safety"/>
        <s v="The Night Watch"/>
        <s v="Farcical Elements Presents Boeing-Boeing"/>
        <s v="LA VIE"/>
        <s v="AMONG WOLVES â€¢ Doc film about wild horses &amp; bikers"/>
        <s v="Today I Live"/>
        <s v="EL TORO SPEEDWRAPS - THE EVOLUTION OF SPORTS TRAINING"/>
        <s v="Prana: Wearable for Breathing and Posture"/>
        <s v="Stereo Dogs! 14-Year Old Teen Rock Band Plan CD Project!"/>
        <s v="Bring Love's Labour's Lost to Minnesota"/>
        <s v="Tommy and Me by Ray Didinger - Theatre Exile"/>
        <s v="&quot;Fortune's Child&quot; by Mark Scharf"/>
        <s v="Mosaics (Canceled)"/>
        <s v="A bigger, better home for the New Orleans comedy scene"/>
        <s v="Katrina  Reflections"/>
        <s v="The Debut Album from Lynette!"/>
        <s v="Picade: The arcade cabinet kit for your mini computer"/>
        <s v="Linkio: the $100 Smart Home Devices Solution"/>
        <s v="Jericho Down Worship Album"/>
        <s v="SKY CITY HAYA"/>
        <s v="Willy Porter - Human Kindness"/>
        <s v="You, Me and That Guy"/>
        <s v="Dear God No!"/>
        <s v="Foresight"/>
        <s v="Hackers in Uganda: A Documentary"/>
        <s v="&quot;Getting Naked: A Burlesque Story&quot;"/>
        <s v="Hy - hidden wireless earbuds you never have to take off"/>
        <s v="WHERE IS DANIEL? The feature film"/>
        <s v="Golden Animals NEW Album!"/>
        <s v="Kickstart the Crossroads Community"/>
        <s v="'Fats and Tanya' - a play by Lucy Gallagher"/>
        <s v="AirEnergy 3D - A 3D printed, opensource, mobile wind turbine"/>
        <s v="Toronto VR Co-Op"/>
        <s v="BROS TV Pilot (Iraq)"/>
        <s v="Thinking Cleaner, Wifi for iRobotÂ® RoombaÂ® 700 &amp; 800 series"/>
        <s v="Anglicon 2015: A Doctor Who &amp; British media fan convention"/>
        <s v="The Sweet Remains record their sophomore studio album!"/>
        <s v="Hearty Har Full Length Album"/>
        <s v="The Unknowns"/>
        <s v="WairConditioning"/>
        <s v="Baby It's Cold Outside: Silver Spring Stage HVAC Fund!"/>
        <s v="Smidlink Fun Ids.....search an Id, then message for free!"/>
        <s v="The Saltbox Theatre Collective Seed Money Project"/>
        <s v="Dough Heads Food Truck: waffles stuffed with sweet + savory"/>
        <s v="Hydrate Edge | Hydration Monitoring Wearable (Canceled)"/>
        <s v="Earin - The Worlds Smallest Wireless Earbuds"/>
        <s v="You are a Priest Forever"/>
        <s v="YOSEMITE PEOPLE"/>
        <s v="Cicada Studios presents &quot;Miss Sarah&quot;"/>
        <s v="True Colors"/>
        <s v="THE INCREDIBLE FOX SISTERS"/>
        <s v="Sage King's Debut Album"/>
        <s v="Mouse^3"/>
        <s v="Keep The Prison Van Rolling"/>
        <s v="Positive music. Zachary Freedoms NEW album, campaign."/>
        <s v="A Modern-Day Salt Works in Gloucester, Mass.!"/>
        <s v="Publishing Persian version of IT AIN'T SO AWFUL, FALAFEL"/>
        <s v="Help Buttz Return From the Ashes"/>
        <s v="Steamboat Springs Van Clan"/>
        <s v="Oxyana - A Feature Documentary Directed by Sean Dunne"/>
        <s v="Joe Orton's Fred &amp; Madge"/>
        <s v="Help I Am Clay Release Their First CD For FREE"/>
        <s v="Adam Sullivan - Recording 4 New EPs for 2012!"/>
        <s v="BABA YAGA: A Traveling Performing Arts Wagon"/>
        <s v="AG Theater RÃ¤mibÃ¼hl Projekt 2017"/>
        <s v="Whitehall Theatre Presents: Little Shop of Horrors"/>
        <s v="Undivided Heart - a worship album by John Gabriel Arends"/>
        <s v="riots - Affordable wireless IoT microcontrollers and sensors"/>
        <s v="White Ravens: A feature-length documentary film"/>
        <s v="MamaÃ­ Kickstarts its 2015 Season: Chekhov, Williams &amp; more!"/>
        <s v="The Man from Willow's Brook, a new play by Kevin Kordis"/>
        <s v="The Other Group Theatre"/>
        <s v="Sun Dryd Studios"/>
        <s v="Protect The Dream Debut Album"/>
        <s v="JAYSIN + HOT MUSIC VIDEO = EPICNESS!! GRAMMY POP SOUL"/>
        <s v="Tuskegee Redtails"/>
        <s v="&quot; Prodigal Daughter&quot; Recording Project"/>
        <s v="The Pi Watch - A Programmable, Open Source Smartwatch!"/>
        <s v="Kingdom Espionage"/>
        <s v="Brava Theater and Cultural Odyssey present â€œBIRTHRIGHT?â€"/>
        <s v="Mickey &amp; Worm: The Tour"/>
        <s v="MoonWatcher: A 24/7 Live Video of the Moon for Everyone (Canceled)"/>
        <s v="Road Ramblers"/>
        <s v="Madrone: New Album for 2013"/>
        <s v="Search every sneaker site and local store at once (Canceled)"/>
        <s v="The Addams Family Comes To Tuscaloosa"/>
        <s v="Redemption's New DVD!"/>
        <s v="A Hard Rain - New York Debut"/>
        <s v="Luke and Jedi"/>
        <s v="TULIPS"/>
        <s v="The Story of Life - Writing tomorrow's history today"/>
        <s v="PRETTY LITTLE VICTIM - A Short Film by Paul Jones"/>
        <s v="All The People"/>
        <s v="Little Shop of Horrors"/>
        <s v="COMPASS PLAYERS"/>
        <s v="EMBER wear Ski and Snow Sport Heated Gloves and Mittens"/>
        <s v="IT'S JUST MY LIFE"/>
        <s v="Teaterforestilling: Shakespeare patchwork"/>
        <s v="&quot;The Kris and Berman Show&quot; Adult Animated Series Pilot"/>
        <s v="One"/>
        <s v="Immortal"/>
        <s v="Amy Lingamfelter's making of &quot;Open Safe Love&quot;."/>
        <s v="EDIBLE CITY - a movie in the making"/>
        <s v="Claudius Schulze: STATE OF NATURE"/>
        <s v="The Eternal Space Brings the Old Penn Station Back to Life"/>
        <s v="The LUMIC Band by Cope4Golf creates a scientific golf swing."/>
        <s v="Voices of Swords"/>
        <s v="'ART'"/>
        <s v="BEYOND LOCAL"/>
        <s v="Me, Myself and Albinoni"/>
        <s v="Bensinger's: Photographs by Helaine Garren"/>
        <s v="Bleeding Audio: A Doc About The Matches &amp; The Music Industry"/>
        <s v="Can't Go Home"/>
        <s v="DESMADRE Full Album + Press Kit"/>
        <s v="React Aerial Studio"/>
        <s v="MEASURE FOR MEASURE: an all-female adaptation"/>
        <s v="Jonny Gray: First Full Length Album"/>
        <s v="The Mathare Project"/>
        <s v="Neorings secures, mounts, stands, your smartphone and tablet"/>
        <s v="New Mo' Cut: David Peoples' lost film of Moe's Books"/>
        <s v="Miche Fambro - &quot;Forever Friday&quot; Jazz CD"/>
        <s v="HANK &amp; CUPCAKES 'CA$H 4 GOLD' MEGA TOUR!"/>
        <s v="King Lear"/>
        <s v="Subway Mantras"/>
        <s v="Return to Relevance: The Scott Hyde Archive"/>
        <s v="&quot;LESLIE&quot;"/>
        <s v="Christmas Ain't A Drag - A Musical"/>
        <s v="One Funny Mother: I'm Not Crazy!!"/>
        <s v="ReSpeaker - Add Voice Control Extension To Anything You Like"/>
        <s v="Amy's Cupcake Shoppe, Bringing sweet treats to Hopkins"/>
        <s v="Death Valley"/>
        <s v="Garstin Luxury Stainless Steel Case for the Apple Watch"/>
        <s v="Sea Life by Lucy Catherine at The Hope Theatre"/>
        <s v="Liquid Diet's Double Life"/>
        <s v="COLLABORATION: WARHOL &amp; BASQUIAT"/>
        <s v="Food Truck Funding"/>
        <s v="Moving On"/>
        <s v="Better WiFi for today's Internet of Everything WiFi devices"/>
        <s v="Pangea House Revitalization Project"/>
        <s v="Deja-Vu: Dissecting Memory on Camera"/>
        <s v="DeVito Art Skull Island Kongstarter (Canceled)"/>
        <s v="Make a record, write a song, take the Vinyl Skyway. "/>
        <s v="THE SECRET TRIAL 5 - GRASSROOTS CROSS-CANADA TOUR"/>
        <s v="The Acro Cats Mobile Foster and Kitty Tour Bus"/>
        <s v="Project Hedwig and the Angry Inch"/>
        <s v="Gourmet Steak Hot Dogs By The Savage Wienerâ„¢"/>
        <s v="PrincessFrank's MASTERSLAVE Album, EP &amp; Tour"/>
        <s v="MCG Premium Sleeves &amp; Accessories"/>
        <s v="The Zossom Phone Case"/>
        <s v="Help keep girls in school in Burkina Faso"/>
        <s v="ZoMbushed! - A Zombie Co-Op Survival Card Game"/>
        <s v="TWIST: adapted from the novel Oliver Twist"/>
        <s v="Arson In The Suburbs"/>
        <s v="Kansas City SSEP Mission 5 Rocket . . .3,2,1 . . Blast Off!"/>
        <s v="The Defiant Tour Documentary with LoNero"/>
        <s v="Liguria"/>
        <s v="MASKS: Off-Broadway Debut"/>
        <s v="David Facer, Paradox Magic"/>
        <s v="Held Momentarily The Musical Takes FringeNYC"/>
        <s v="Bring Matt Fotis's Nights on the Couch to NYC!"/>
        <s v="KiddieRail - making the stairs easier and safer for kids"/>
        <s v="The Seagull Project Presents: The Three Sisters"/>
        <s v="SPECTRUM &quot;Adventures in Light&quot; (Canceled)"/>
        <s v="An Impossible Project"/>
        <s v="World Premiere of Sket - a play by  Maya Sondhi"/>
        <s v="Skyline Sounds - First Studio Album (and Merch!)"/>
        <s v="&quot;Next Stop&quot; - Adjusting to dating in NYC"/>
        <s v="Beyond Iconic: Distribution for film on Dennis Stock"/>
        <s v="Sleepwreck - Disasterpiece EP (Jump Drives!)"/>
        <s v="storieChild: technology + art = your child's storybook"/>
        <s v="Staged Right Theatre First Season Campaign"/>
        <s v="Expedition (to NYC)"/>
        <s v="Framed Himalaya: Lachen Valley (Campaign Part - 2)"/>
        <s v="KEEP MOVING FORWARD - Documentary Film"/>
        <s v="Up on High Ground TV series"/>
        <s v="Good People at The Hudson Guild Theatre"/>
        <s v="Light in Taranto (Luce di Taranto) feature-length film"/>
        <s v="What Happens in Vegas Stays on YouTube"/>
        <s v="The Colossus Of Destiny - A Melvins Tale"/>
        <s v="Becoming UNZIPPED"/>
        <s v="Corium"/>
        <s v="&quot;The Secret&quot; Goes to NYC International Fringe Festival"/>
        <s v="Doughnuts with love by Strange Matter Coffee"/>
        <s v="To Kill a Machine"/>
        <s v="Ozymandias : a photo book"/>
        <s v="No Dar Papaya:  Photographs from Colombia 2003-2013"/>
        <s v="The Power of Place"/>
        <s v="WHAT CAN I DO?..."/>
        <s v="&quot;Laser Beretta&quot;"/>
        <s v="The Micronite Filters | Wizard Blood Vinyl"/>
        <s v="Village Films Summer Project Fund (TK 2)"/>
        <s v="The Pennington School Alumni Theater Series: Charlie &amp; Bruno"/>
        <s v="OFFICIAL OTTAWA (an unofficial portrait)"/>
        <s v="Clearwater"/>
        <s v="Science, Sex and the Ladies"/>
        <s v="Gruoch, or Lady Macbeth"/>
        <s v="Curious Comedy's Remodel &amp; Technical Equipment Upgrade"/>
        <s v="Enso Theatre Ensemble's &quot;Pride &amp; Prejudice&quot;"/>
        <s v="The 'Songs from the Bookmark' Sessions"/>
        <s v="Joe West's THEATER OF DEATH"/>
        <s v="Filmharmonic Brass: The Music of John Williams (Recording)"/>
        <s v="Coffee Table Girls Exclusive Art Photography Book"/>
        <s v="The S Word - a film that changes how we talk about suicide"/>
        <s v="&quot;The Holiday Bug&quot; 2014 Puppet Show"/>
        <s v="CapitÃ¡n Kalani y el sindicato robÃ³tico"/>
        <s v="PIN UP! THE MOVIE The documentary with vintage style"/>
        <s v="New Works Lab @ PPAS: &quot;Begets: Fall of a High School Ronin&quot;"/>
        <s v="The Longest Shortest Time: Season 2"/>
        <s v="Why Theatre"/>
        <s v="Bad Boy of Beauty and Bride Crashers!"/>
        <s v="The Box"/>
        <s v="Fitness, Boxing and Sports Wearable Sensor Technology"/>
        <s v="STEELcyclopedia - The Titans of Hard Rock"/>
        <s v="ACT Underground Theatre, TLDC"/>
        <s v="Paradigm Spiral - The Animated Series"/>
        <s v="You, Me &amp; Sicily:  Part I Editing"/>
        <s v="Judi Dench is Cool in Person"/>
        <s v="Serenity: The World's First Intelligent Bag Guardian."/>
        <s v="Nix Color Sensor"/>
        <s v="SOLE SURVIVOR"/>
        <s v="The Virgin of the Path"/>
        <s v="Tinker Tie Beta - Programmable RGB LED Bow Tie!"/>
        <s v="The Unknown Door"/>
        <s v="Music Video For &quot;Altruism (We Can Change The World)&quot;"/>
        <s v="Verge of Strife - The life and poetry of Rupert Brooke"/>
        <s v="WORLD'S BEST BATTERY BACKUP: EXO WEARABLE POWER! (Canceled)"/>
        <s v="MAMA BA-B: The Stage Play"/>
        <s v="A Story Once Told"/>
        <s v="Send &quot;Pawn&quot; to Edinburgh!"/>
        <s v="The Window"/>
        <s v="Create thatwasthen's new album with them!"/>
        <s v="Jenny &amp; Rossâ”‚To Sing in Germany"/>
        <s v="Johnny Rocketfingers: Violent Point &amp; Click Adventure!"/>
        <s v="Equus at Frenetic Theatre"/>
        <s v="LIBERTY! EQUALITY! AND FIREWORKS!... A Civil Rights Play"/>
        <s v="Rocky Horror Saved My Life - A Fan Documentary"/>
        <s v="Much Further Out Than You Thought @ Edinburgh Fringe 2015"/>
        <s v="The National Forests Passport Project (Canceled)"/>
        <s v="Anaheim California here we come but we need your help."/>
        <s v="The Sketchy Pelican (Canceled)"/>
        <s v="Vuzion: An Actual Overlaid Heads Up Display Wearable"/>
        <s v="Sustain: A Film About Survival"/>
        <s v="Some Enchanted Evening UK TOUR"/>
        <s v="NTACTheatre - North Texas Actor's Collaborative Theatre"/>
        <s v="Mark Twain is Hell for the Company - Original Play"/>
        <s v="Tales of guns, gold and a beagle in the Old West"/>
        <s v="LE NUVOLE DEL CIELO-CLOUDS OF THE SKY"/>
        <s v="READY OR NOT HERE I COME"/>
        <s v="Reflecting Light Photo"/>
        <s v="Charmaine (Daughter of Charlotte)"/>
        <s v="Technical Design for Liberty Lake Community Theatre"/>
        <s v="Guardian Theatre, Arts in Education Theatre"/>
        <s v="Jazz CD:  Out of The Blue"/>
        <s v="MouseFighter invisible AIR mouse"/>
        <s v="Progressive King James Version New Testament"/>
        <s v="A FORK IN THE ROAD food truck"/>
        <s v="English translation of &quot;The Escape to Myanmar&quot;"/>
        <s v="Melissa Youth OnSTAGE Season 5. Act Like you Mean it!"/>
        <s v="The Philadelphia Opera Collective presents Susannah"/>
        <s v="In Their Turn : A MFA Thesis Film"/>
        <s v="Spectacular Movements documentary film"/>
        <s v="The White Feather: a new musical"/>
        <s v="Mabel Moon Goes to Earth!"/>
        <s v="Anti Snore Wearable"/>
        <s v="Red Wolf Revival: An Uncertain Tomorrow"/>
        <s v="Audionoggin - Join the Earvolution"/>
        <s v="Liberty Falls, 54321"/>
        <s v="Encyclopedia of Surfing"/>
        <s v="The Comedy Catch Relocation to the Choo Choo"/>
        <s v="CAUCUS! THE MUSICAL"/>
        <s v="Some Late Help for The Early Reset"/>
        <s v="Loading Dock Theatre Presents: The Dudleys! A Family Game"/>
        <s v="The I2C and SPI Education System"/>
        <s v="Lets Make A Record Together!"/>
        <s v="AnaiÌˆs Nin Goes to Hell"/>
        <s v="Mist Buddy Hydration/Misting Backpack"/>
        <s v="Heterotopia: a New Rock Opera &amp; Double Album from Schooltree"/>
        <s v="Human, Kind Theater Project"/>
        <s v="Michael Angelo Batio &quot;Intermezzo&quot; Album Project"/>
        <s v="BODYSCAPES II: Theater of Life"/>
        <s v="Matthew Moon's New Album"/>
        <s v="True Faith : A Guitar Makers Promise to God by Tim Hawley"/>
        <s v="Summer FourPlay"/>
        <s v="Punkapocalyptic - Black Blood Children Band"/>
        <s v="The Art of the Lift"/>
        <s v="Peace In Our Time"/>
        <s v="Bluebirds by Joe Brondo"/>
        <s v="DylanCarlson Wonders from the House of Albion lp/cd/dvd/book"/>
        <s v="OMG! You Can Help Hello Kelly Make Their New Record!"/>
        <s v="The Honeymoon is Over - An Original Play by Zakry Fin"/>
        <s v="Slingers - A Documentary about Small Town Beekeepers."/>
        <s v="Help Ben Hardt Release 3 Albums In 9 Months!"/>
        <s v="The Babushkas of Chernobyl"/>
        <s v="This is Nowhere"/>
        <s v="Empires: The Film"/>
        <s v="Honest Aesop's Fables - Tall tales for short people"/>
        <s v="Tanya Dartson- Run for Your Life music video"/>
        <s v="iDEA On Demand Virtual Activities. Get Active! (Canceled)"/>
        <s v="64 Squares"/>
        <s v="Living On Soul: The Family Daptone"/>
        <s v="Pixel Shades by R A V E Z (Canceled)"/>
        <s v="Cryptex Dice Vault"/>
        <s v="BrightFingers â€” The Fast &amp; Fun Way To Learn Typing"/>
        <s v="Destino by Michelle Frankfurter: A Photo Book About Destiny"/>
        <s v="Let's Light Up The Gem!"/>
        <s v="93.5 KNCE: True Taos Radio"/>
        <s v="SPECIMEN 0625c - Sci-Fi Thriller"/>
        <s v="PL@Y, an all-original fusion of comedy, rock, and dance"/>
        <s v="BELIEF on the Isle of Skye"/>
        <s v="Lend a Hand in Our Home"/>
        <s v="FACE TO FAITH | MOUNT KAILASH | TIBET photobook"/>
        <s v="Save the Studio!"/>
        <s v="The Collector, a play by Daniel Wade"/>
        <s v="Poleroid Theatre Present : FREE FALL by Vinay Patel"/>
        <s v="VANS Warped Tour or BUST!"/>
        <s v="Lumin8 Pro"/>
        <s v="Food Truck for Little Fox Bakery"/>
        <s v="chartwellwest.com"/>
        <s v="Protocols"/>
        <s v="Sketching In Stereo 3rd Album!"/>
        <s v="Versa Prima: The First Portable And Wearable LED Strip"/>
        <s v="Contact by Jake Shivery"/>
        <s v="Wearsafe: Wearable technology on a mission to save lives"/>
        <s v="The Garden Summer"/>
        <s v="The Music Never Stopped:Epic Live Music Photos by Bob Minkin"/>
        <s v="Vladimir in Butterfly Country"/>
        <s v="Good Men, Bad Men, and a Few Rowdy Ladies"/>
        <s v="Dog Sees God - Calgary Production"/>
        <s v="Mega Bar: The most versatile and affordable workout product."/>
        <s v="The Crane Theater"/>
        <s v="Propel Citizen Science to the Moon (Canceled)"/>
        <s v="Local Jewell Production's Inaugural Season (2014-2015)"/>
        <s v="Abalimi"/>
        <s v="Dundee: A Hip-Hopera"/>
        <s v="I GOT FIRED - Keith and Jenny are back!"/>
        <s v="The One Two 7s Are Recording an Album!"/>
        <s v="E FOTOGRAFESCHE RECKBLECK - 367 DEEG AM AUSLAND ASAZ"/>
        <s v="AHS Theater - Help us light up our stage!"/>
        <s v="Ground Floor Theatre"/>
        <s v="The Message (Canceled)"/>
        <s v="Album4"/>
        <s v="gimmeLIVE @ 9 Wallis"/>
        <s v="Out Of The Dark"/>
        <s v="Through the Lens of Jerry Gustafson"/>
        <s v="&quot;The Hab Block&quot; multi build 28mm gaming terrain building"/>
        <s v="Magic Punches are making debut LP with producer John Askew"/>
        <s v="The Violet Tone and the City of Angels!"/>
        <s v="LOVENESS, the play @FringeNYC 2014"/>
        <s v="Monolith Posture Coach"/>
        <s v="Prison Boxing: A New Play by Leah Joki"/>
        <s v="Puberty the Musical: Original Cast Recording"/>
        <s v="The Hat"/>
        <s v="MEDEA | A New Vision"/>
        <s v="Gilman Playground Builds a Tech Center"/>
        <s v="Mariah - A Children's Book with Included Doll Patterns"/>
        <s v="Action To The Word's DRACULA"/>
        <s v="U.S. Premiere of &quot;dirty butterfly&quot; by debbie tucker green"/>
        <s v="Terry Matthews to be the NEXT star on the Network Television"/>
        <s v="BAMA Theatre Headset Campaign (Canceled)"/>
        <s v="KneeJack"/>
        <s v="Indian As Apple Pie TV"/>
        <s v="TheM"/>
        <s v="Water World"/>
        <s v="(UN)CUT"/>
        <s v="CHARM by Philip Dawkins"/>
        <s v="Ray Gunn and Starburst"/>
        <s v="3 Years Hollow is Going On Their First Ever Tour!"/>
        <s v="Jeremy Buck &amp; The Bang â€“ Brand New Album and 2 Music Videos"/>
        <s v="AENY's Production of An Invisible Piece of this World"/>
        <s v="A Home for Comedy in Vermont!"/>
        <s v="Haymarket Documentary"/>
        <s v="Islam and the Future of Tolerance: The Movie"/>
        <s v="Websmith Studio : Think, Build, Break, Play."/>
        <s v="The Stage at KDHX"/>
        <s v="Performing and Visual Arts Center, Rochester, NY"/>
        <s v="Shelter the Schmee"/>
        <s v="Three Lobed Recordings 10th ann 4xLP set (Sonic Youth, SCG+)"/>
        <s v="The One Man Traveling Tennessee Williams Festival"/>
        <s v="In Training: a book of Bonsai photographs"/>
        <s v="Inspire CANCER survivors to tell their STORIES"/>
        <s v="Three for 5: A King's Story"/>
        <s v="The Siva Cycle Atom - Powering your life one pedal at a time"/>
        <s v="Like Son, Like Father"/>
        <s v="velosynth"/>
        <s v="Shakespearean Youth Theatre (SYT) - The Tempest"/>
        <s v="Johnny Rock &amp; Friends: For The Record"/>
        <s v="Big Long Now's Debut Album"/>
        <s v="thisisstuttering: A Documentary"/>
        <s v="Angelix"/>
        <s v="Project ThunderStruck - Testing a New Spacecraft Concept"/>
        <s v="The Killing Room"/>
        <s v="Live at the Speakeasy with Ryan Anderson"/>
        <s v="A Stagnant Fever: Short Film"/>
        <s v="YOUMO - Your Smart Modular Power Strip"/>
        <s v="In Country: A Documentary Film (POSTPRODUCTION)"/>
        <s v="Oceana High School MAKER club requesting a 3D Printer"/>
        <s v="Purple Fishing - Trump Supporters/Critics Find Common Ground"/>
        <s v="mini air- personal air conditioner"/>
        <s v="Peter Pan is out of pixie dust &amp; can't fly without your help"/>
        <s v="Princess Cut: A young girl's reality inside a TN sex ring"/>
        <s v="Uncalled For Presents: Playday Mayday in Toronto!"/>
        <s v="The Second Breakfast"/>
        <s v="More than Gold: The Rhino Rescue Project"/>
        <s v="Instantly Call for Help with Wearable SOS Ring - Mangos Ring"/>
        <s v="THE ABILITY EXCHANGE - a documentary"/>
        <s v="Fresco presents SNOW WHITE - GARAGE OPERA!"/>
        <s v="Christian &amp; The Sinners"/>
        <s v="Keep Live Music on WMSE"/>
        <s v="&quot;The First Day&quot; by Julia Othmer- Music Video"/>
        <s v="Lead Players Theatre Company"/>
        <s v="Brainspoonâ€™s New Record"/>
        <s v="Sonorous Road is Expanding! Join Us!"/>
        <s v="PiSoC: Learn to Create"/>
        <s v="Mary Fagan's CD Project!"/>
        <s v="Privileged Zone - Premium Social Network (Canceled)"/>
        <s v="Born to Crunch - Jackson Holesome Granola"/>
        <s v="SOLE SURVIVOR FILM - Finishing Funds"/>
        <s v="The Fringes Project: Photobook of a Dying Language"/>
        <s v="THE SADDEST LANDSCAPE: Deluxe Vinyl Reissues"/>
        <s v="The Boing Heard 'Round the World"/>
        <s v="Cirque Inspired Alice's Adventures in Wonderland"/>
        <s v="Things I do in Detroit - A Guidebook by The Nain Rouge"/>
        <s v="That Still Small Voice Stage Play"/>
        <s v="Linkoo (Canceled)"/>
        <s v="iLumaware Shield TL - Radar technology for bicycle"/>
        <s v="I Can Ski Forever 3"/>
        <s v="Dead Fish Handshake - follow up record to Across State Lines"/>
        <s v="The Case Of Soghomon Tehlirian"/>
        <s v="&quot;I Clown You&quot; Documentary"/>
        <s v="Save Our Butts The Seat-quel"/>
        <s v="Eikon // Dustin Hecocks Records His Debut Album"/>
        <s v="Candice Russell New EP: IGNITE"/>
        <s v="Good Morning Japan"/>
        <s v="The Military Moms Food Truck"/>
        <s v="A Wearable Twisting iPhone Case w/ Built in Selfie Extender"/>
        <s v="ISS-Above"/>
        <s v="The Complete Homilies of Blessed Oscar Romero: Volume 2"/>
        <s v="ONTARIO STREET THEATRE in Port Hope."/>
        <s v="Another Man's Treasure documentary"/>
        <s v="Harvard Math 55A and Stanford Math 51H Animated!"/>
        <s v="Fat Pig, The Play!"/>
        <s v="Mike Farley Band - New Album!"/>
        <s v="Dandelion Theatre: 'Body Awareness' by Annie Baker"/>
        <s v="Princess Suffragette: a new play for VAULT Festival 2017"/>
        <s v="Portland Boat Tours:  From Dream to Business"/>
        <s v="Owl (Canceled)"/>
        <s v="Vegans of Hawai'i - 140'000 Strong?"/>
        <s v="Does NY Heart Me? The Musical (Canceled)"/>
        <s v="3Doodler: The World's First 3D Printing Pen"/>
        <s v="The Coalition Theater"/>
        <s v="l'esprit d'escalier-a senior film"/>
        <s v="The Psalm Praise Project, Vol. 2"/>
        <s v="Bustduck Theatre"/>
        <s v="Singing City Children's Choir"/>
        <s v="American Pride"/>
        <s v="And More Shenanigans Theatre Company"/>
        <s v="Dead Tree Duo's first full length album! Let's make it!"/>
        <s v="The World Upside Down: Portraits"/>
        <s v="The Cancer Family Book Project"/>
        <s v="Kylie for President"/>
        <s v="SoundBrake- Headphone gadget alerts you to outside sounds"/>
        <s v="Since I've Been Here"/>
        <s v="Bret Coats' &quot;Music For The People&quot; KickStarter"/>
        <s v="Tiffany Alvord's First Album of Original Songs"/>
        <s v="Emily Bell is releasing her debut album"/>
        <s v="The Lower Depths"/>
        <s v="Lindsey Ray's new album recorded? âˆš Mixed? âˆš On the radio? That's where YOU come in."/>
        <s v="The Scurvies to release new album this summer! Check it out!"/>
        <s v="A Sign for 34 West"/>
        <s v="Instructions on Parting"/>
        <s v="Theaters in the Loop - Hearing Loop Installation Project"/>
        <s v="building the world's longest marble run relaunch"/>
        <s v="Once Upon A Nightmare"/>
        <s v="The Crossing Shore"/>
        <s v="ERA"/>
        <s v="&quot;Then &amp; Now&quot;"/>
        <s v="We CAN End Police Violence Against Our Dog's (Canceled)"/>
        <s v="Casual Encounters: The Quest For a PA"/>
        <s v="Snowglobe Theatre presents: &quot;Much Ado about Nothing&quot;"/>
        <s v="Game Changer: Lithuania's Nonviolent Revolution"/>
        <s v="Millennial, The Movie"/>
        <s v="Love Water Tour"/>
        <s v="Throw Like A Girl"/>
        <s v="Priced Out: Gentrification beyond black and white"/>
        <s v="Railway Playhouse: Setting up a community arts space"/>
        <s v="Culprit needs a van!"/>
        <s v="Goodness &amp; Mercy EP - Marty Mikles"/>
        <s v="Lakotas and the American Theatre"/>
        <s v="Lightpack â€” ambient backlight for your displays"/>
        <s v="The Desert River Bends"/>
        <s v="JOURNEY OM: Into the Heart of India â€¢ A Cinematic Pilgrimage"/>
        <s v="&quot;DAD&quot; - A USC Short Film"/>
        <s v="Summer Camp - A creative space for makers and artists alike."/>
        <s v="Magpie- A Melbourne Written Dramatic Musical"/>
        <s v="Kevin Wood - Out Among The Wolves"/>
        <s v="Titus &amp; Two Conversations. Huzzah!"/>
        <s v="Catapult OYL to the next levelâ€”in Edinburgh!"/>
        <s v="BRAIN DEAD to record debut EP with SLAYER producer!"/>
        <s v="Good Grief: Making CARTOON COLLEGE - a documentary about comics"/>
        <s v="The Bus "/>
        <s v="Syrian Children's Play: Romeo &amp; Juliet Separated by War"/>
        <s v="Up-lifting Up-Fit!"/>
        <s v="Jimbo Mathus &amp; The Tri-State Coalition | WHITE BUFFALO"/>
        <s v="FINCLIP, the easiest way to don/doff your scuba diving fins"/>
        <s v="ProfileMyRun:  Run the Right Way, Run the Natural Way"/>
        <s v="The Art of Abandonment - Photo Book by Walter Arnold"/>
        <s v="Toastie's Gourmet Toast"/>
        <s v="House of Yes"/>
        <s v="A Home for Vegas Theatre Hub"/>
        <s v="These are your lives."/>
        <s v="Moments of Passion"/>
        <s v="&quot;Hello, World!&quot; - Modern Biotechnology for High Schools"/>
        <s v="BLK/MTL the Illustrated Works of Carmine Diaz (Canceled)"/>
        <s v="Airlock bike helmet"/>
        <s v="Threefold Social Organism Theatre Project"/>
        <s v="A Season of Love and Music (Spring 2014)"/>
        <s v="Golden Grenade Records Their Debut EP"/>
        <s v="Alzheimer's:The Musical World Premiere Tickets &amp; FUNdrasier!"/>
        <s v="Celebrating Brit Shalom â€” Now at CelebratingBritShalom.Com"/>
        <s v="Minnsky's Theater- A Vaudeville Circus Experiment"/>
        <s v="The Pacific Guitar Ensemble's Debut Recording!"/>
        <s v="Arnold's Happy Days Food Truck"/>
        <s v="Us, Naked: Trixie &amp; Monkey â€” World Premiere"/>
        <s v="The Tulip Tree 2014"/>
        <s v="FEEL BETTER: Derek Fawcett's solo, full-length debut"/>
        <s v="Do It Again: One Man's Quest to Reunite the Kinks"/>
        <s v="Dream Rocket Project (Canceled)"/>
        <s v="&quot;Homeward Bound&quot; a journey in sound. "/>
        <s v="The Universe in a Sphere (Relaunch)"/>
        <s v="Dubai: A Synthetic City - Photobook &amp; Journal"/>
        <s v="Imaginary Problems"/>
        <s v="The Sikh Project Book"/>
        <s v="Rovin' Okie's Fried Pies gourmet southern fried pies."/>
        <s v="Pennywinkle: A New Chicago Comedy"/>
        <s v="Star Man Rocket Man"/>
        <s v="Ethiopia: Beheld"/>
        <s v="Vieux Carre: from Binghamton, NY to Provincetown, MA"/>
        <s v="Dana Lawrence Music NEW EP"/>
        <s v="HOW TO START A REVOLUTION a new documentary film"/>
        <s v="America is at the Mall: A Post 9/11 Happily  Never After"/>
        <s v="Trillion: Feature Film"/>
        <s v="Les Miserables - Backing fund"/>
        <s v="Might As Well Live: Dorothy Parker Does Hollywood Fringe"/>
        <s v="Ministers of Grace"/>
        <s v="The Metronome Society"/>
        <s v="Assembly of Dust - &quot;Sun Shot&quot;"/>
        <s v="Colorado ACTS Black Box Painting"/>
        <s v="Cupcake Wars Winners: Dreamy Creations Cupcake Truck"/>
        <s v="Nursery Crimes"/>
        <s v="100% Faith Jazz Gospel CD Recording Project 2012"/>
        <s v="The Sins of Seven Tables at the Edinburgh Fringe Festival"/>
        <s v="Jack Oblivian Harlan t Bobo Limes european tour"/>
        <s v="A Revolutionary Leadership Resource Book"/>
        <s v="The Ember Days Audio/Visual Experience"/>
        <s v="'The Float Lodge' - Duluth's First Premiere Float Center"/>
        <s v="Sharing the secrets of profitable specialty food marketing!"/>
        <s v="Song of Blades: Hammer and Forge"/>
        <s v="Bridge 19 CD Release Tour"/>
        <s v="UrbanArias is DC's Contemporary Opera Company"/>
        <s v="Geiko and Maiko of Kyoto"/>
        <s v="God is a Woman (The Untitled Mitchell Buckley Project)"/>
        <s v="The Dread House (Pathfinder/5th Edition/Call of Cthulhu)"/>
        <s v="Cardiglow : Fitness Tracker and Biofeedback Device"/>
        <s v="Kick, Punch... Fireball"/>
        <s v="Historic Robotic Spacecraft Poster Series Two"/>
        <s v="Do It Again... Promoting the Film About My Irrational Quest to Reunite the Kinks"/>
        <s v="Swimming with Byron: A Documentary Film"/>
        <s v="Maggie LumiÃ¨re and The Ghost Train: an exciting new play!"/>
        <s v="The Food Cure"/>
        <s v="MYFEVER's First Studio EP &quot;See The Light&quot;"/>
        <s v="Red Lion Theatre Presents Shakespeare's Macbeth"/>
        <s v="Rivals: Masters of the Deep"/>
        <s v="No Act of Ours Film"/>
        <s v="Phone Tags: lost and found stickers (Canceled)"/>
        <s v="Halfway, Nebraska"/>
        <s v="Darryl Reuben Hall's THE DINNER Nat'l Premiere in NY Fest!"/>
        <s v="Tournament &amp; Transport Solution for X-Wing, STAW and D&amp;D AW"/>
        <s v="Tennessee Williams' ONE ARM @ Minnesota Fringe"/>
        <s v="Mrs Roosevelt Flies to London UK tour"/>
        <s v="the southland company - LAUNCH LOS ANGELES"/>
        <s v="Get &quot;Walken in His Shoes&quot; to Capital Fringe Festival in DC!"/>
        <s v="Prowl Theatre Company"/>
        <s v="Project Pilgrim"/>
        <s v="Young Mountain Tea: A New White Tea from India's Himalayas"/>
        <s v="The Diary of a Nobody"/>
        <s v="ITAVA Players &quot;Little Shop of Horrors&quot;"/>
        <s v="Thr33 Days Dead: The Sequ3l (Canceled)"/>
        <s v="Roughly Speaking: Voices from The Soup Kitchen"/>
        <s v="Portraits by Aris Jerome"/>
        <s v="Vaz Tour/Musical Documentation of Australia and SE Asia"/>
        <s v="Das Ding - A Globetrotting Comedy"/>
        <s v="LOCK8 - the World's First Smart Bike Lock"/>
        <s v="A KC Fringe World Premiere: DESPERATE ACTS"/>
        <s v="Your Radio Adventure!"/>
        <s v="APOC: Mini Radiation Detector"/>
        <s v="&quot;The Next Event&quot;"/>
        <s v="NO HOMO at Atwater Village Theatre"/>
        <s v="DAZLN: NFC Nails that Light Up Holiday Parties!"/>
        <s v="Love Wins- A Powerful Book of LGBTQ Love Stories"/>
        <s v="&quot;STUCK&quot; - Finishing Funds for a Sci-Fi Thriller Short Film"/>
        <s v="Esoteric Project Management"/>
        <s v="Mahayla CD Pressing"/>
        <s v="New Joe Rut Album: Live From the Great American Music Hall"/>
        <s v="The Gayatri Mantra for Jhansi, India"/>
        <s v="Small town theatre, the Gibson Theatre goes Digital"/>
        <s v="Million Dollar Rocket - New Project (Canceled)"/>
        <s v="Play A 'Role' In &quot;Kickstarting A Battle Stage Plays Tour&quot;"/>
        <s v="2016 TAPR DCC Video on HamRadioNow"/>
        <s v="Prep Packs Survival Belt"/>
        <s v="Street Heroes - A Facebook Beat 'em Up"/>
        <s v="The City Never Sleeps Needs A Tour Vehicle!"/>
        <s v="RAT Fund-Riser"/>
        <s v="Scissortail: A play about the Oklahoma City Bombing"/>
        <s v="DEVIL MAY CARE"/>
        <s v="The Interviewer (Charity Movie)"/>
        <s v="Starship Congress 2015: Interstellar Hackathon"/>
        <s v="Kyana"/>
        <s v="Finding Kylie Hard Read Fund"/>
        <s v="We Play Chekhov"/>
        <s v="Fike // You Say Speak We Say Move"/>
        <s v="Melbin the Accidental"/>
        <s v="Historic Robotic Spacecraft Poster Series"/>
        <s v="Theatre for Life, Youth Theatre Company, Southampton UK"/>
        <s v="KAREN  KUEHN - MAVERICK CAMERA - The Photographs &amp; Stories"/>
        <s v="Silent Planet"/>
        <s v="Paddock School Theater Improvement"/>
        <s v="Peter's New Album!!"/>
        <s v="Unhinged Creations Presents 'Phantom Pain' - Ed Fringe 2014"/>
        <s v="Brooklyn Quartet, directed by reg e gaines. Spring of 2016"/>
        <s v="Deathtrap America Spring 2015 Tour"/>
        <s v="CALAMITA/Ã€ project"/>
        <s v="43 and 80"/>
        <s v="Broken Alley â€”Â Year 3"/>
        <s v="Outcry Theatre presents &quot;Dark Play or Stories for Boys&quot;"/>
        <s v="StrobeHouse presents Valborg 2015"/>
        <s v="PORCHES. vs. THE U.S.A."/>
        <s v="William Shakespeare's The Tempest"/>
        <s v="SHADFLY - NEW PLAY AT THE ARTS PROJECT"/>
        <s v="Caverns of Sonora"/>
        <s v="The Curse of the Babywoman @ FringeNYC"/>
        <s v="Young Philosophers Theater Company Winter Productions"/>
        <s v="JeVois: Open-Source Quad-Core Smart Machine Vision Camera"/>
        <s v="GLASS: A Love Story"/>
        <s v="SpaceVR: Your Ticket to Space (Canceled)"/>
        <s v="Through the Fire: Rebuilding Somalia"/>
        <s v="Uncharted Amazon"/>
        <s v="SUCKIN INJUN"/>
        <s v="ROOMIES - Atlantic Canada Tour 2016-17"/>
        <s v="Native Nation"/>
        <s v="URGENT: Help Us Replace Our Ramp!"/>
        <s v="&quot;Oh, the Humanity&quot; at the Tabard Theatre this September"/>
        <s v="OVERTIME: A Cerebral Horror Short Inspired by the Classics"/>
        <s v="Uprising Theatre Company's First Production"/>
        <s v="Following Boruch"/>
        <s v="It's Better In The Wind - A Documentary Photobook!"/>
        <s v="Fair Play"/>
        <s v="&quot;The Universal Thump&quot; - The New Album by Greta Gertler"/>
        <s v="Food On You presents Baby's First Parental Advisory"/>
        <s v="Akvavit Theatre presents NOTHING OF ME by Arne Lygre"/>
        <s v="WPG Drummer Boy's band &quot;Bold as Lions&quot; Releases debut album!"/>
        <s v="The Barrel Room Restaurant &amp; Tavern"/>
        <s v="Jollyheads Circus Debut Album &quot;The Kaleidoscope Dawn&quot;"/>
        <s v="I Do Wonder"/>
        <s v="StartMart - NEW $40,000 Stretch Goal to Match $40,000 Grant"/>
        <s v="A book no one should have to write-but everyone should read."/>
        <s v="Multi-Function SSD Shield for the Raspberry Pi 2"/>
        <s v="#CLOUD$ - a modern adaptation of Aristophanes' Clouds"/>
        <s v="&quot;Lucy &amp; Vincente&quot; A New Play about Lucille Ball"/>
        <s v="Thunder Under Control"/>
        <s v="The Vagabond Halfback"/>
        <s v="Full Devil Jacket 2nd Album Release"/>
        <s v="Hollow point 9, Sins Of Yesterday CD"/>
        <s v="Jane Don't Date - TV pilot (sitcom)"/>
        <s v="Woodhouse EP"/>
        <s v="Brief Hiatus: Little Deaths 2016"/>
        <s v="Jayhawk Makeover"/>
        <s v="Radio Ambulante"/>
        <s v="Brevity: A Powerful Online Publishing Software! (Canceled)"/>
        <s v="Johnny's Food Truck a Puerto Rican and BBQ infusion"/>
        <s v="Run Coyote &quot;Youth Haunts&quot; - Vinyl LP and CD"/>
        <s v="Cosmic Fear or The Day Brad Pitt Got Paranoia - EdFringe '16"/>
        <s v="KISS ME GOODBYE - A REFRESHING VOICE IN INDIE FILMMAKING"/>
        <s v="Introverts Web Series"/>
        <s v="NAKED IBIZA - A Large Scale Photography Book by Dylan Rosser"/>
        <s v="cool air belt"/>
        <s v="freeSoC and freeSoC Mini"/>
        <s v="Get The Neckties in the studio to record their first album!"/>
        <s v="Unusual Charles Dickens adaptation at Edinburgh Fringe"/>
        <s v="Manman doudou tÃ©moignage d'une mÃ¨re Album"/>
        <s v="Hidden Mother"/>
        <s v="Anti-Bullying Musicalâ€¦ &quot;It's Easy!&quot;"/>
        <s v="Off The Turnpike | A Loud New Way to Release Loud New Music"/>
        <s v="Help JUICE (Boston) Record Their First Album"/>
        <s v="S2SA - Sport to Strap Adapter for Samsung Gear S2 Sport (3G)"/>
        <s v="Talk to Me Like The Rain and Let Me Listen"/>
        <s v="Brooklyn Cookie Company is growing!"/>
        <s v="Astonishing Swordsmen &amp; Sorcerers of Hyperborea 2E"/>
        <s v="Hopkins Sinfonia 2015 Season"/>
        <s v="Organic, Small Batch Dried Pastas Made in Los Angeles"/>
        <s v="Mr. Marmalade"/>
        <s v="Candy Warpop &quot;Smilef**ker&quot; Music Video"/>
        <s v="Auf geht's beim Schichtl"/>
        <s v="Pressing On: The Letterpress Film"/>
        <s v="City of the Weak on Tour!"/>
        <s v="No Horizon - The forgotten story, told in a unique musical."/>
        <s v="Send Truth AND Consequences To TNT's 2014 Youth Conference"/>
        <s v="Take the Vagina Monologues to Main Street in Lexington, NC!"/>
        <s v="MONDO BANANA"/>
        <s v="Pro Tabletop Gaming Audio Collection"/>
        <s v="Joe's Cellar Phase 1 - Sit down, shut up &amp; EAT!"/>
        <s v="Help MONGREL record our new cd !"/>
        <s v="A Hand of Talons"/>
        <s v="Tin Man's Broken Wisdom Fund"/>
        <s v="HELP FLY RADIO FINISH THEIR FULL LENGTH ALBUM!"/>
        <s v="StreetskatePRO's  Knee, Shin, &amp; Ankle pad compression sleeve"/>
        <s v="Felting tutorials - worldwide wool craft - translation"/>
        <s v="Kids Radio Klassics and Kids Radio Theatre"/>
        <s v="Run Away"/>
        <s v="Mirror Image - An Original Musical"/>
        <s v="Dante's Capstone Project: Who am I?"/>
        <s v="The Protest's Next Album"/>
        <s v="Keep the Art of Marionettes Alive With PUPPETWORKS!"/>
        <s v="YEPZONâ„¢ FREEDOM: A Personal Safety Alarm w/Global Locator"/>
        <s v="#TeamMopra - Save the Mopra Telescope &amp; Map the Milky Way"/>
        <s v="Create The World's Music Shack for students! (education!)"/>
        <s v="The Beautiful Refrain's &quot;Page One&quot; Project"/>
        <s v="Slugs and Bugs - TWO &quot;Sing the Bible&quot; CDs!"/>
        <s v="World Premiere of &quot;The Piano&quot;"/>
        <s v="Victory by Madicken Malm"/>
        <s v="150 Years of Awesome Canada: Trading Card Coffee Table Book (Canceled)"/>
        <s v="We Invite You to Come &quot;Back to the 80's with StonyCold!&quot;"/>
        <s v="Unexpected Stage's Dani Girl, A New Musical"/>
        <s v="Bring Alchemy Pops to the People!"/>
        <s v="Before and After"/>
        <s v="The Village - one woman show"/>
        <s v="Bugspeed Collider: Fast-Paced Platform Brawler (1â€“4 Players)"/>
        <s v="The Hudson Standard Bitters and Shrubs"/>
        <s v="New Amy Rivard album!!!"/>
        <s v="An Evening With Durang"/>
        <s v="Mojo: Digital Design for the Hobbyist"/>
        <s v="Pickerington Community Theatre's Set Capabilities Expansion"/>
        <s v="Modern Chamber Music"/>
        <s v="J. Walter Makes a Record"/>
        <s v="American Presidents Naked"/>
        <s v="Sic Vita - New EP Release - 2017"/>
        <s v="Ryan Harner's Full Length Album - The Wonder of the Sea"/>
        <s v="&quot;Someday Everyday&quot; Short Film"/>
        <s v="The Tumbleweed Zephyr"/>
        <s v="Darling Waste Trailer Bail Out!"/>
        <s v="Three Things: Stories About Life"/>
        <s v="MIDI Sprout - Biodata Sonification Device"/>
        <s v="Sofft: Blocks Stains &amp; Softens Clothes!"/>
        <s v="Broadway Melodies: A Rock &amp; Roll Mystery Musical - Animated Feature Film"/>
        <s v="SparkLab: the educational build-mobile!"/>
        <s v="DOG SEES GOD: Confessions of a Teenage Blockhead"/>
        <s v="Balloons (Canceled)"/>
        <s v="&quot;Me &amp; Eugene&quot; - NEW EP by Jameson and the Sordid Seeds"/>
        <s v="Making the Next Traveling Suitcase Album"/>
        <s v="ReMade: The Rebirth of the Maker Movement"/>
        <s v="The Last Five Years Distinction Project"/>
        <s v="Cans at Theatre503"/>
        <s v="A Philosophical Protest! One Act Play, One Act Cabaret."/>
        <s v="Spiff is ready to join the digital age!"/>
        <s v="Help Fund the &quot;Back Room&quot; Arts Space at Jimmy's No 43!"/>
        <s v="Hardwater"/>
        <s v="Songs for a New World"/>
        <s v="Spotlight Youth Theater Production of Wizard"/>
        <s v="Our Vintage Film: Summer Tour Kickstarter"/>
        <s v="Beauty and the Beast"/>
        <s v="A Man, A Plan, A Palindrome (Feature)"/>
        <s v="Help 2 Fat 2 Fly, with our Restaurant!"/>
        <s v="Paperhand Puppet Intervention 16th Annual Summer Show"/>
        <s v="boom- a play by Peter Sinn Nachtrieb"/>
        <s v="BLOXSHIELD"/>
        <s v="Rochester Needs a Dessert Food Truck (Canceled)"/>
        <s v="BOONE- THE DOCUMENTARY"/>
        <s v="60 Days to a Radiating Faith"/>
        <s v="Picasso at The Lapin Agile, a play by Steve Martin"/>
        <s v="Bookstory"/>
        <s v="Geschichten sollen leben"/>
        <s v="Cortez"/>
        <s v="Oklahoma, The Way I See It; The Book"/>
        <s v="Halls of the Machine - All Tribal Dignitaries"/>
        <s v="&quot;Mukha-Tsokotukha&quot; SoloSchool Youth Play"/>
        <s v="Community Theatre Project-Children's Show (Arthur)"/>
        <s v="Sid the tour 2016"/>
        <s v="HAMELL ON TRIAL IS RECORDING AN ALBUM"/>
        <s v="Strangers To Peace: A Documentary"/>
        <s v="On the Verge, the book."/>
        <s v="[NUREN] The New Renaissance"/>
        <s v="&quot;The Star on My Heart&quot; Original Play Project on Holocaust"/>
        <s v="HELP BUILD &quot;THE CASTLE&quot;"/>
        <s v="In Her Voice: short film"/>
        <s v="THE GUINEAS SHOW"/>
        <s v="Visions"/>
        <s v="The Observer Project 2016 (Canceled)"/>
        <s v="ShootTokyo: The Book"/>
        <s v="Help Build PaperChase Version 3 !"/>
        <s v="Nightmare Zombies"/>
        <s v="OCTOBER IN THE CHAIR &amp; Other Fragile Things...This Halloween"/>
        <s v="Kick-in-the-A** Starter: Between the Lines, the Book"/>
        <s v="Redemption - Short Film"/>
        <s v="Built by UCF: St. Vincent and the Grenadines Chapter"/>
        <s v="Keepers Of The Craft: Cocktails Across America. A Photobook"/>
        <s v="Fringe Fest: Take Comfort in Falling Forever"/>
        <s v="The Zombie Next Door"/>
        <s v="Walken On Sunshine"/>
        <s v="The Pocket Theater - No one should have to pay to perform!"/>
        <s v="The Secret Lives of Baba Segi's Wives; A Workshop Production"/>
        <s v="NETIZENS - a documentary about women and online harassment"/>
        <s v="The Butterfingers Angel... [By The Mummers]"/>
        <s v="the dreamer examines his pillow"/>
        <s v="Jog It! Open source controller pendant for EMC2 and Mach3!"/>
        <s v="The Last Five Years: The Muse Arts Production's Debut Show"/>
        <s v="New Tour Bus for The Slants"/>
        <s v="Jonathan Cody White Makes His Debut EP!!!"/>
        <s v="Send The Bad Arm to Edinburgh. Meet the Dodgy Irish Dancer!"/>
        <s v="Tarantella"/>
        <s v="The Black Pearl Consuite at CoreCon VIII: On Ancient Seas"/>
        <s v="Project: Ballerina Black UK Tour"/>
        <s v="Queen Kwong Tour to London and Paris"/>
        <s v="Open Tools for Science and Science Education"/>
        <s v="SOLO TESTER: Electrical Wiring Testing &amp; Troubleshooter"/>
        <s v="Motion Device Debut EP"/>
        <s v="PCSF PlayOffs 2016"/>
        <s v="Wyatt Lowe &amp; the Ottomatics Summer 2014 Tour!"/>
        <s v="The Spring Standards LIVE at the Arden Gild Hall!"/>
        <s v="BROKEN BISCUITS EDINBURGH"/>
        <s v="&quot;Where was I&quot; - an autobiographical play on Dementia"/>
        <s v="Romeo &amp; Juliet"/>
        <s v="Lee Malone - Get Us To The Converse Rubber Track Sessions!"/>
        <s v="Marilyn Madness &amp; Me"/>
        <s v="All Puppet Players Need a Home"/>
        <s v="FAMILY BUSINESS KICKSTARTER"/>
        <s v="Pedal Power -- Human Scale Energy For Everyday Tasks"/>
        <s v="Give a Puppet a Hand"/>
        <s v="Queer Genius"/>
        <s v="Shakespeare is Boffo! Teachers' Edition"/>
        <s v="Leah in Vegas at The New York International Fringe Festival"/>
        <s v="Macbeth"/>
        <s v="Support 1140 Productions' 'Romeo Juliet'"/>
        <s v="Villanelle"/>
        <s v="99% Declaration Mini-Doc"/>
        <s v="PiDrive: Low-power, mSATA SSD for the Raspberry Pi"/>
        <s v="Diggin Deep to help find &quot;A Man, Buried&quot;"/>
        <s v="The Seshen - Let's Take This Show on the Road!"/>
        <s v="WAYO 104.3 FM ROCHESTER, NY"/>
        <s v="28mm Fantasy Miniature range Feral Orcs!"/>
        <s v="First Day Off in a Long Time by Brian Finkelstein"/>
        <s v="Theatre Bath Bus"/>
        <s v="Pangea Cuisines &quot;Continental Drift&quot; A Paleo food Truck!"/>
        <s v="RoamingTails, The Connected Pet Tag"/>
        <s v="Taming of the Shrew - New Wimbledon Theatre"/>
        <s v="Bounce Jerky - Natural - Hand-Crafted - Quality"/>
        <s v="Unsure/Positive: A Dramedy Series About Life with HIV"/>
        <s v="By Morning"/>
        <s v="Anywhere but Here"/>
        <s v="Hogzilla S.O.W. (Squeals On Wheels) A Veteran Owned Company"/>
        <s v="The Nico Blues Recorded A Full-Length Album! Now Let's Master It!"/>
        <s v="iHeart Pillow"/>
        <s v="A GOOD MAN'S DECISION"/>
        <s v="One Shot Theatre Company"/>
        <s v="Manny Manriquez' new rock opera journey: Outland Warrior"/>
        <s v="Smoke, Loaf &amp; Saucer"/>
        <s v="Funding for 'Cooked' a dark comedy by Christopher Adams"/>
        <s v="RuuviTag - Open-Source Bluetooth Sensor Beacon"/>
        <s v="Degenerate Matters EP Funding Campaign"/>
        <s v="FOUR STAR MARY &quot;PIECES&quot;"/>
        <s v="Greensboro: A Requiem presented by ATC's Youth Ensemble"/>
        <s v="Odyssey: ARGONAUTS"/>
        <s v="Summer Underground // Honeycomb LP"/>
        <s v="The Glasshouse"/>
        <s v="LEAVING ATLANTA THE FILM"/>
        <s v="Abby Travis Vinyl Picture Disc/ Limited edition CD"/>
        <s v="SHS presents Rodgers and Hammerstein's Cinderella"/>
        <s v="The Masada Story Project"/>
        <s v="Lord of the Flies - Syracuse University"/>
        <s v="Brother's Keeper: Lessons Learned in Gaining Access"/>
        <s v="Honeybee: The Animated Series Trailer"/>
        <s v="HORIZON: LIFE ENHANCED GLASSWARE"/>
        <s v="Interactive Global Domestic Violence Platform"/>
        <s v="Ransomly | A bluetooth beacon to make any room app-free."/>
        <s v="BULL by Mike Bartlett at the Coal Mine Theatre"/>
        <s v="Love Letters To My Children, directed by Charles J. Ouda"/>
        <s v="Wild Familyâ€”Connecting to Your Calling in Your Family Life."/>
        <s v="LACORSA Grand Prix Game (relaunch)"/>
        <s v="When Johnny Comes Marching Home"/>
        <s v="Ben &amp; Bill Down Under: 2 Canadians Tour America"/>
        <s v="The Boy at the Edge of Everything NEXT STAGE RESIDENT SHOW"/>
        <s v="Rosaline debut record"/>
        <s v="Mechabrick - A Minifig/Mecha board game and models"/>
        <s v="&quot;Loving Alanis&quot; Rocky Mountain Regional Premier"/>
        <s v="&quot;I'm Alright&quot;...an Enso Theatre Education production."/>
        <s v="Video of Connections: A Mural"/>
        <s v="Resolution15 records their next album, Svaha"/>
        <s v="Cosmic Surgery"/>
        <s v="Paper Tank Theater Music Madness Party"/>
        <s v="Audience Unlock: &quot;The UK Gold&quot;"/>
        <s v="The Commission Theatre Co."/>
        <s v="The World Over's New EP, &quot;MOUNTAINS&quot;."/>
        <s v="Build a New Home for Improv Comedy in Pittsburgh"/>
        <s v="Public Lab DIY Spectrometry Kit"/>
        <s v="Natalie York presents: &quot;PROMISES&quot;"/>
        <s v="Scrappy Shakespeare: A Midsummer Night's Dream"/>
        <s v="Mozart Requiem with Bach Cantata 106 &amp; Brahms NÃ¤nie"/>
        <s v="Yaba - Portable Speaker &amp; Guitar Amp"/>
        <s v="&quot;My Life As Julia Roberts, Snapshots Of A LIfe"/>
        <s v="Help Vintage Blue Complete and Promote Our Record!"/>
        <s v="Repulsur's First Record"/>
        <s v="Garage Beacon - Turn your phone into a garage door remote"/>
        <s v="RYU X RIO"/>
        <s v="Book &quot;The Travellers&quot;"/>
        <s v="PRE ORDER Reno Divorce Digital CD &quot;Stuck On You&quot; $15 or more"/>
        <s v="The Content of Character Book Series, Volume I, 1750 - 1940"/>
        <s v="Woodsy Owl Animation: Cartoons That Give A Hoot!"/>
        <s v="Twelfth Night by William Shakespeare"/>
        <s v="&quot;Frontiers&quot; A new full-length LP by Ontario's Unsacred Seed"/>
        <s v="The Rules: Sex, Lies &amp; Serial Killers"/>
        <s v="Lift The Decade Debut Full-Length Record"/>
        <s v="Without Utterance: Tales from the Other Side of Language"/>
        <s v="Mother to Earth - A Documentary about Earthbound Beginnings"/>
        <s v="House of Dunbar-The Rise and Fall of a Scottish Noble Family"/>
        <s v="Max's First Solo Album!"/>
        <s v="Chaotic Resemblance 2015 album, Produced by Oz Fox - Stryper"/>
        <s v="The Martin and Lewis Tribute Show"/>
        <s v="Silenus March: A Novel"/>
        <s v="Xavier Project: Leftovers"/>
        <s v="Better Than Ever Productions presents Geezer Game"/>
        <s v="CACOCO - The Drinking Chocolate Revival"/>
        <s v="Lonely Soldier Monologues a play by Helen Benedict."/>
        <s v="The Lighthouse and the Lock cartoon - funny stuff for kids."/>
        <s v="Second Act: The Four Disgracers"/>
        <s v="Kickstart my music career with 300 CDs"/>
        <s v="VST presents Sincerity Forever"/>
        <s v="Mama Threw Me So High &amp; He Who Speaks"/>
        <s v="Aly Jados: the New EP rOckNrOLLa"/>
        <s v="Bring STL Up Late to TV"/>
        <s v="Portrait of Cuban Resilience: Faces and Voices of a Blockade"/>
        <s v="Gifts of War"/>
        <s v="The Ballad of Downtown Jake"/>
        <s v="Some big Some bang"/>
        <s v="&quot;The Santaland Diaries&quot; by David Sedaris in Los Angeles 2014"/>
        <s v="A Happy Home for Hagan's House of Horrors (Canceled)"/>
        <s v="A New Case In Town | HAND Liberation | HANDL (Canceled)"/>
        <s v="We Call This Home: 3 yrs of travel to 60 countries photobook"/>
        <s v="Camp Songs: original worship songs inspired by summer camp"/>
        <s v="Chi Might Project"/>
        <s v="Trickerion - Legends of Illusion"/>
        <s v="DVD Jesus Alive Again: From the Last Supper to the Ascension"/>
        <s v="&quot;The Rounds&quot; by Justin Moriarty, presented by EggSalad"/>
        <s v="Nobody Rides For Free ~ Stone Horse"/>
        <s v="Westfield Massacre - Sophomore Album &amp; Tour"/>
        <s v="Intangible Animal's &quot;Oh The Humanity&quot; Tour"/>
        <s v="POW WOW: Share the arts community of Hawaii"/>
        <s v="Vineyard Valley - A Social Winemaking Game!"/>
        <s v="Yesterday Again, Please - A New Play by Dezi Gallegos"/>
        <s v="Underwater Colors Of The Channel Islands (Canceled)"/>
        <s v="Maven Makers: A Makerspace (It's Kinda Like a Gym)"/>
        <s v="Earlids"/>
        <s v="Chivo Funge and the Extensions"/>
        <s v="PICNIC, by William Inge: An Inaugural Production"/>
        <s v="2020 Vision: a love story told over sixty years"/>
        <s v="Overlords of Infamy - A Board Game of Silly Super-Villainy!"/>
        <s v="Finding the Funk"/>
        <s v="Monte Pittman's new album &quot;M.P.3: The Power Of Three, Pt. 2&quot;"/>
        <s v="World's Smallest Mp3 Player Earpiece Bible - Ohura Project"/>
        <s v="Gore Vidal's THE BEST MAN, by Seat of the Pants Productions"/>
        <s v="Free Jujube Brown NYC Performance"/>
        <s v="Sharaz &quot;Project Nintendo&quot; Collector Edition 2x12&quot; Vinyl"/>
        <s v="The Enchanted Cottage"/>
        <s v="The Fall - an epic theatrical adaptation"/>
        <s v="All along the Control Tower"/>
        <s v="Children of Zanskar. Happiness is not in things, itâ€™s in us."/>
        <s v="Warbands of the Cold North III"/>
        <s v="A Stage for Stage Door Theater Company (Canceled)"/>
        <s v="R-CON: Run Faster, Run Longer (Canceled)"/>
        <s v="The Obsessive Line Collection (Canceled)"/>
        <s v="SICKNESS 2014 Build Killian's Bike"/>
        <s v="I support Molding Heartz"/>
        <s v="Philly Jazz Fest - &quot;Remembering Grover&quot;"/>
        <s v="Bad To The Cone Food Service ATX"/>
        <s v="A Moment in Her Story,  1970s Boston Women's Movement"/>
        <s v="[title of show] â€” The Chicago Storefront Premiere"/>
        <s v="Hermes Spacecraft"/>
        <s v="Macbeth in the Basement"/>
        <s v="John Vanderslice's DAGGER BEACH: The New Album"/>
        <s v="The Little MAGIC Theatre"/>
        <s v="Thank You For Smoking"/>
        <s v="Uscore - Am PC spielerisch forschen und dafÃ¼r belohnt werden"/>
        <s v="Giggle Chips:  ABC Computer Science Game Cards"/>
        <s v="Autumn Ashley: The Bold New EP &quot;Battle Grounds&quot;"/>
        <s v="FEED"/>
        <s v="Monster Mansion"/>
        <s v="The Coffis Brothers 2nd Album!"/>
        <s v="Gramofon: Modern Cloud Jukebox"/>
        <s v="Kick It! A Tribute to the A.K.s"/>
        <s v="WienerWÃ¼rze"/>
        <s v="Axon Theatre - First Project (Phase 1)"/>
        <s v="Matt Stansberry &amp; The Romance - Debut EP"/>
        <s v="Venus in Fur, Los Angeles."/>
        <s v="Help DORO &amp; DIEGA find their way to the Orlando FRINGE 2016"/>
        <s v="Blind Man Deaf Boy Tour!"/>
        <s v="The Black and White Theatre Company Inc."/>
        <s v="PIZAZZ: Pigeons Playing Ping Pong's New Album"/>
        <s v="grplife, private social network for non-profit organizations"/>
        <s v="Romeo and Juliet: A Mesh-n-Groove Production"/>
        <s v="Home (The Place Where My Stuff Resides)"/>
        <s v="&quot;Bright Ideas&quot; By Eric Coble"/>
        <s v="The Vandies // Full length album!"/>
        <s v="MITOSIS | a short film"/>
        <s v="FishBit: Your Aquarium Made Simple (Beta Release)"/>
        <s v="30-Hour Comedy Podcast Marathon and Tour"/>
        <s v="Help us make &quot;The Odd Couple&quot; a show to remember."/>
        <s v="Berlin's first international, alternative comedy stage!"/>
        <s v="Gruesome Playground Injuries"/>
        <s v="Jesus Days, 1978-1983"/>
        <s v="Larchmere String Quartet Debut Album: Music by Stephan Krehl"/>
        <s v="SITU Smart Food Nutrition Scale for iPad and Android tablets"/>
        <s v="Code Monkeys"/>
        <s v="Clark &amp; Addison: A Limited Edition Wrigley Field Photo Book"/>
        <s v="GIRLS STATE a new musical comedy TV project"/>
        <s v="Alpamayo to Yerupaja"/>
        <s v="Project Dragonfly - Sail to the Stars"/>
        <s v="Tackett &amp; Pyke put on a Play"/>
        <s v="Theatre Forever's The Nature Crown"/>
        <s v="Omega Kids - a new play"/>
        <s v="HAMLET presented by AC Productions"/>
        <s v="Come, Bring, Punish"/>
        <s v="Saturate &quot; The Separation Effect &quot; CD"/>
        <s v="One-Man Show: &quot;The Book Of oded, Chapter 2&quot;"/>
        <s v="PerfectGolf"/>
        <s v="The Merchant of Venice as Shakespeare Heard It"/>
        <s v="Fund The Red Masque's New Album, &quot;Mythalogue&quot;"/>
        <s v="House of Rabbits  - &quot;Songs of Charivari&quot;"/>
        <s v="Dinosaur Dreams"/>
        <s v="Carl King's New Album: Grand Architects Of The Universe"/>
        <s v="Destiny is Judd Nelson: a new play at FringeNYC"/>
        <s v="El Campanario: A place to &quot;rest&quot; in times of war..."/>
        <s v="Help Austin's Blue Starlite Drive-in MOVE + ADD 35MM"/>
        <s v="The Five One [NEW ALBUM] RED BLUE GREEN GOLD"/>
        <s v="Struggle &amp; Hope - Documentary Film Music Soundtrack"/>
        <s v="First Draft Theatre"/>
        <s v="Run Ragged"/>
        <s v="The Blind Owl Stages Shinn's &quot;The Coming World&quot;"/>
        <s v="The New Album: Dig Deeper"/>
        <s v="The Story Of Circle And Square"/>
        <s v="AttoDuino - Turbocharged, Wireless, Arduino Compatible"/>
        <s v="KEEP THE HEART BEATING! HELP US FUND OUR FULL LENGTH RECORD!"/>
        <s v="Roosevelt Died."/>
        <s v="Images: Remembrances of the Holocaust-The Eva Schloss Story"/>
        <s v="Tell Me That You Love Me"/>
        <s v="Bringing First Love/Worst Love To Life"/>
        <s v="&quot;The Red Herring&quot; World Premiere"/>
        <s v="PAMPA FOLKS - 1st &quot;Indie Pop Western&quot; Album"/>
        <s v="The Williams Project"/>
        <s v="RUBEDO: Debut Full Length Album"/>
        <s v="Luminite (LED lighting)"/>
        <s v="Before Us - a Feature Length Documentary about Adoption"/>
        <s v="Three Christs - Presented at Dixon Place"/>
        <s v="Returning Home."/>
        <s v="Howard's End 3.0"/>
        <s v="BLOODGOOD's 1st Studio Album in 22 Years!"/>
        <s v="Coco Bowls (Canceled)"/>
        <s v="Trumpy and Viola take to the Big Apple"/>
        <s v="Financement et aide Ã  la crÃ©ation"/>
        <s v="RAIN | a theatrical production of life-changing proportions"/>
        <s v="Angels in Houston"/>
        <s v="Read/Rehearse/Workshop Plays at Austin Playwrights Studio"/>
        <s v="MathPlus Cards (FKA Random Math)"/>
        <s v="MALTESE CROSS: The First Album"/>
        <s v="Do You Want to Ride on my Rocket Ship? - An Album Pre-Order"/>
        <s v="Voices From The Future"/>
        <s v="HIS NAME IS ARTHUR HOLMBERG"/>
        <s v="&quot;Death Anxiety&quot;, a new album by Pocket Vinyl"/>
        <s v="&quot;Unexpectedly Expecting&quot; - A One-Woman Show"/>
        <s v="More Than A Drive"/>
        <s v="Unveiled Debut Album"/>
        <s v="&quot;So Amazing&quot; produced at the Kraine Theater NYC"/>
        <s v="Gregorian Rock"/>
        <s v="Get Joy Shannon's Album &quot;Out of My Dreams and Into My Arms&quot;"/>
        <s v="Boss Balls Protein Balls"/>
        <s v="Goldfish Memory Productions"/>
        <s v="R.U.R. at New Muses Theatre Company"/>
        <s v="TRAVELING needs a Reading"/>
        <s v="Seven Minutes in Eternity"/>
        <s v="The Seshen's Debut Album Release"/>
        <s v="Eyes Shut. Door Open - A New Play by Cassie M. Seinuk"/>
        <s v="Rocket And A Bomb Live DVD/Album + new Michael Knott 7&quot;EP"/>
        <s v="&quot;SHERLOCK HOLMES AND THE SCARLET AVENGER&quot;"/>
        <s v="River Of Thorns - First CD Release"/>
        <s v="2016/2017 Cyclocross Album"/>
        <s v="Iceland Impressions: photographs by Iwona and Adam Balcy"/>
        <s v="QUANTUM KIDZ - 3D animated pilot - THE ULTIMATE GOAL"/>
        <s v="WORLD FAIR"/>
        <s v="Montclair Shakespeare Series"/>
        <s v="Puck.js - the ground-breaking bluetooth beacon"/>
        <s v="Shady Grady &amp; The Nobodies - HELP US GO ON TOUR SUMMER 2012"/>
        <s v="Send Brandon Rumsey to Brevard Music Center"/>
        <s v="The Echo Theatre 2015"/>
        <s v="SparkTruck: stories from a cross-country maker journey"/>
        <s v="NapTime: the first baby monitor that takes care of parents"/>
        <s v="Monster Lab"/>
        <s v="Empanada Express Food Truck"/>
        <s v="Urban Roots SkatePark (Canceled)"/>
        <s v="Arts &amp; Crafts"/>
        <s v="2014 UASPA Theatre Showcase"/>
        <s v="THE PREACHER'S DAUGHTERS CD Hymns Recording Project"/>
        <s v="Critical Ambition - BLINK by Phil Porter"/>
        <s v="Star-Spangled Sitcoms: Huzzah &amp; John Adams"/>
        <s v="Ocean Versus Daughter's New Album!"/>
        <s v="World artist Kat Maguire's debut CD entitled &quot;Gypsy&quot;"/>
        <s v="Phantom Ship / Coastal (Album Preorder)"/>
        <s v="HOLOGRAPHIC - 2013 Concert and Commission Campaign"/>
        <s v="&quot;Holmes for the Holidays&quot; Larceny &amp; Mystery For Christmas"/>
        <s v="Shakespeare in Sarajevo"/>
        <s v="'Cornermen' - Smoke &amp; Oakum Theatre return to the Fringe!"/>
        <s v="Richard III"/>
        <s v="The most mysterious star in the Galaxy"/>
        <s v="UOttawa Makermobile"/>
        <s v="EgoPo's Hairy Ape Tours to the Provincetown Festival"/>
        <s v="ALLIE"/>
        <s v="The Age of the Platform: My Fourth Book"/>
        <s v="Grassroots Shakespeare Company â€¢ Arizona"/>
        <s v="Picnic Pops in Your Grocery Store!"/>
        <s v="Brad Hoshaw &amp; the Seven Deadlies - New Studio Album"/>
        <s v="Street Kings Boardgame"/>
        <s v="Harvest Grub Eatery...Mobile Eatery...Fresh Seasonal Grub!"/>
        <s v="The Night Before Christmas"/>
        <s v="Solar PowerCap USB Cell Phone Charging Hats (Canceled)"/>
        <s v="The Waffle Stompers - We'll Never Die"/>
        <s v="Peruvian King Food Truck"/>
        <s v="Disaster Defender:Save lives in a game and in the Real World"/>
        <s v="The Fall of Wallace Winter at the Plaza Theatre"/>
        <s v="Haberdasher Theatre Inc. : Richard Greenbergâ€™s, The Maderati"/>
        <s v="Dark Disco Club's new album"/>
        <s v="Honest Accomplice Theatre 2015-16 Season"/>
        <s v="Jonah and the Crab"/>
        <s v="Shakespeare in the Park: Much Ado About Nothing"/>
        <s v="Verdigris - A Play by Jim Beaver"/>
        <s v="Fefu and Her Friends"/>
        <s v="Grandkids Record a Full-length Album!"/>
        <s v="Vantage Point: Photographs of Milwaukee from on high"/>
        <s v="Ghosts of Jupiter: The Great Bright Horses"/>
        <s v="Cor Cantiamo's First Commercially Released Recording"/>
        <s v="Our Sacred Honor"/>
        <s v="Tearing Down Cabrini-Green, a dynamic social commentary."/>
        <s v="Bare Bones Shakespeare 2015-16 Season"/>
        <s v="Help CRB obtain 501(c)(3) status! (Canceled)"/>
        <s v="Burgers and Babes Food Truck (Canceled)"/>
        <s v="Defiant Entertainment presents: The Park Bench"/>
        <s v="STAGE READING for TETCNY"/>
        <s v="Led Shirt - WiFi Controlled"/>
        <s v="Change the World through Color"/>
        <s v="An album of 10 &quot;jazz art songs&quot; by Matthew John Mortimer"/>
        <s v="Nanolution"/>
        <s v="Good 'Ol Trumpet"/>
        <s v="The Recursion Theorem (Short Film)"/>
        <s v="Will's SmileBook Project"/>
        <s v="Spinward Traveller (T.V. Pilot)"/>
        <s v="HELP UNRB GO ON TOUR!"/>
        <s v="// Marny Lion Proudfit /\/\/\ Album Release \\"/>
        <s v="The Book's the Thing - Welcome to Hamlet's Library"/>
        <s v="Putting on a great play in Los Angeles!"/>
        <s v="VisiÃ³n Latino Theatre Company"/>
        <s v="Forsaken Angels-A New Play"/>
        <s v="Get Trip The Light Theatre's show to its 2nd London Stage!"/>
        <s v="Why Adam? A TV show about the science behind everyday life!"/>
        <s v="Completion of Unique Recording of British and Finnish Music"/>
        <s v="Promised Land"/>
        <s v="'Tulip, my mother's favourite flower' - A Photo Book."/>
        <s v="Northern Exposure A Jasper Rock Climbing Guidebook"/>
        <s v="Life Music-Healing through Song (Canceled)"/>
        <s v="Covers Album - Limited Vinyl Pressing"/>
        <s v="Celluloid Wizards in the Video Wasteland"/>
        <s v="Brother K's first full length album, One Eyed King"/>
        <s v="2015 Philadelphia Premier: Bonhoeffer's Cost"/>
        <s v="ICE SHIRT; Running, Multi-Sport, Cycling, Athletic Wear"/>
        <s v="Dog sees God by Bert V. Royal @ FSU"/>
        <s v="Glass Cloud on the road!"/>
        <s v="The Pillowman Aberdeen"/>
        <s v="Political Views: 2016 US Presidential Election Photography"/>
        <s v="Luigi's Ladies"/>
        <s v="The Modern Theater's 'Play It Forward' Fund"/>
        <s v="Jury of Peers: A Novel of Online Justice"/>
        <s v="The Black Woman's Attitude Stage Play"/>
        <s v="Amoung Charros and Poetry/Entre Charros y Poesias"/>
        <s v="Benjamin Button the Musical Concept Album"/>
        <s v="Tickets for the Tenderloin"/>
        <s v="Giant Leaps in Space Poster Series"/>
        <s v="Adopt a School for Shared Shakes Artists in the Schools"/>
        <s v="&quot;I Dreamed Last Night&quot; Album (Canceled)"/>
        <s v="With My Eyes Wide Open"/>
        <s v="A Krumpus Story - World Premiere"/>
        <s v="The Peace Agency Documentary Kickstarter Campaign!"/>
        <s v="THE SOPHOCLES PROJECT"/>
        <s v="The Roots of Magic Miniatures Game: Students of Sorcery"/>
        <s v="Samuel B. Lupowitz &amp; The Ego Band - first album release"/>
        <s v="The World Premiere of Fire Work by Lauren Gunderson"/>
        <s v="OR-GÃ“L-HO -A search for meaning during the World Cup"/>
        <s v="&quot;She Has a Name&quot; on tour"/>
        <s v="Seashell Radio: Slick Machine album and US tour!"/>
        <s v="REALLY REALLY"/>
        <s v="Nurse Mare Foals: Born to Die"/>
        <s v="Modern Nomads"/>
        <s v="Starscraper: The Next Generation of Suborbital Rockets"/>
        <s v="The Fairy Tale: A Little Daylight"/>
        <s v="EZC Smartlight"/>
        <s v="Royalty Free: The Music of Kevin MacLeod"/>
        <s v="UnPresidented: Trump's Inaugural &amp; the People's Response"/>
        <s v="Janus Word Album"/>
        <s v="Virtual CH - The One-Man-Mixed-Media-Rock-Band Debut"/>
        <s v="Help us get our music into the hands of our fans!"/>
        <s v="Beyond the Victory recording their debut EP"/>
        <s v="Saving Americana: The Sidney Auto Vue Drive-In needs digital"/>
        <s v="California Dreamin' Tour 2015"/>
        <s v="Trickle"/>
        <s v="THE MOON PLAY"/>
        <s v="Fat Cheeks the Cannonball - iPhone and Android"/>
        <s v="We Rise"/>
        <s v="be back soon (Canceled)"/>
        <s v="Police Precinct"/>
        <s v="Foolish Mortals present Shakespeare's Twelfth Night"/>
        <s v="Kids Zone start up"/>
        <s v="Virtual Restart - Stock Market For You and Your Loved Ones"/>
        <s v="Archeology 7&quot; Vinyl"/>
        <s v="Staged Reading of &quot;The Rise and Fall of Little Voice&quot;"/>
        <s v="Broken Contract Rulebook Relaunch"/>
        <s v="NewKings Album &quot;Rise Up&quot;"/>
        <s v="Southern Oregon VS. LNG"/>
        <s v="Thoroughly Modern Millie (Canceled)"/>
        <s v="Good Good Comedy Theatre (Philadelphia, PA)"/>
        <s v="The Gray Man"/>
        <s v="Tilted Field presents NO STATIC AT ALL in New York City"/>
        <s v="rock on: inside the archive of an unlikely rock photographer"/>
        <s v="Britten in Song: A Centennial Celebration"/>
        <s v="Insect Surfers 2013 Release !"/>
        <s v="Modern Love"/>
        <s v="Strawberry Bowl"/>
        <s v="Strong Poison Stage Play adapted fr. Dorothy L. Sayers novel"/>
        <s v="Better to Have Loved...?"/>
        <s v="Changing Stations; London Underground Album Project"/>
        <s v="Surviving the Journey: Letters from the Railroad"/>
        <s v="Dirty Quiet Money"/>
        <s v="Random Us"/>
        <s v="THE MAGIC OF LAUGHTER WITH REGGIE RICE'S #TEAMDREAMERS"/>
        <s v="Help me release my first 3 song EP!!"/>
        <s v="Crooked Tree Theatre Presents Family Duels"/>
        <s v="OmniTrade Apron"/>
        <s v="right left with heels: US Premiere at City Garage"/>
        <s v="Mr Mineshaft - A Play about Julius Eastman"/>
        <s v="BRUTE"/>
        <s v="RAM- An independent writer's breakthrough tv production"/>
        <s v="The Way Back to Yarasquin: A Coffee Pilgrimage"/>
        <s v="Good Evening, I'm Robert Service"/>
        <s v="The AOA Presents: The Maiden of Orleans"/>
        <s v="&quot;Iconic Sea Birds&quot; a photobook project"/>
        <s v="Tesla vs. Edison"/>
        <s v="The Phantom Tollbooth: Beyond Expectations - Final Push"/>
        <s v="SMOKEY AND THE BANDIT: THE MUSICAL"/>
        <s v="Magnificence"/>
        <s v="'Noir' A New Independant Tech-Noir TV Pilot"/>
        <s v="LaPorte Institute for Dramatic and Creative Arts"/>
        <s v="Healing"/>
        <s v="Eat Mendocino: Writing the Book"/>
        <s v="CUT OUT"/>
        <s v="Smell the [City of] Roses"/>
        <s v="DreamAfrica"/>
        <s v="Nam Holtz's maiden voyage back to S. Korea: a documentary film exploring adoption"/>
        <s v="West Canada - A Coffee Table Book"/>
        <s v="Atlantic Light: The West Coast of Ireland in Photographs"/>
        <s v="The Floorwalkers New Album!"/>
        <s v="GBS Detroit Presents Hampshire"/>
        <s v="DisHonesty - A Documentary Feature Film"/>
        <s v="A home for the arts on the Upper East Side/Yorkville"/>
        <s v="BIRDS (debut play with Hightide) - Response Workshops"/>
        <s v="JoyShtick Food Truck"/>
        <s v="Cielito Lindo (Pretty Little One)"/>
        <s v="In a Jazzy Motown"/>
        <s v="Shake Your Power"/>
        <s v="Coming Home"/>
        <s v="Brouhaha (an Original Sitcom)"/>
        <s v="The Irish play MISTERMAN by Enda Walsh, heads to Boulder"/>
        <s v="Vengeance Can Wait"/>
        <s v="A SUNNY DAY IN GLASGOW"/>
        <s v="Family"/>
        <s v="SAGANet STEM Mentoring Lab Accreditation"/>
        <s v="HEDDA"/>
        <s v="Latitude 90Â° : The Origin"/>
        <s v="The Great Fear - Post Production Funds (Canceled)"/>
        <s v="Rainbowtown"/>
        <s v="Local Food Truck is Off the Hoof!"/>
        <s v="Save the Roxy Theatre in Bremerton WA"/>
        <s v="Russian Interiors"/>
        <s v="CoAction Hero: 32-bit Open-Source ARM Cortex-M3 Board"/>
        <s v="Dragon's Eye Recordings: Label Relaunch"/>
        <s v="Classical Music by Marquita"/>
        <s v="Restore the Pluto Discovery Telescope"/>
        <s v="The Space Bards Present Their First Album, &quot;Neon Milk&quot;!"/>
        <s v="Dead Pirates / HIGHMARE LP 2nd pressing"/>
        <s v="Screening for Unapologetically Black the Movie"/>
        <s v="Strangeloop Theatre - A Focus on New Works"/>
        <s v="Monster"/>
        <s v="Agape Performing Arts Company, a Ministry of OLG"/>
        <s v="Song of the Sea"/>
        <s v="The CafÃ©"/>
        <s v="Venus as Men"/>
        <s v="Invisible People of Belarus"/>
        <s v="The Maid, in the Common Room, with the FiancÃ©: A Comedy"/>
        <s v="An Evening with Sarah Pettyfer"/>
        <s v="Nomadica All purpose backpack with battery"/>
        <s v="Blood, Sweat &amp; Tears - Photobook"/>
        <s v="Weighitz: Weigh Smarter"/>
        <s v="Chokehold"/>
        <s v="Island - Japan, from the view point of many"/>
        <s v="In Search of Nabad (Documentary Film)"/>
        <s v="The Healing Effect Movie"/>
        <s v="VANITY BITES BACK by Helen Duff"/>
        <s v="Wisconsin Rising"/>
        <s v="Be The Change ~ The Children's Campaign"/>
        <s v="SHE! Is History!"/>
        <s v="RISTMATEÂ®, smartphone wrist dock and much more. (Canceled)"/>
        <s v="'Time at the Bar!' - Written and directed by Kieran Mellish"/>
        <s v="Leo's RainSong Artist program"/>
        <s v="First Solo Album - Siempre Filiberto"/>
        <s v="A Tree is a Tree, no matter what you see.  CHILDREN'S BOOK"/>
        <s v="In the Hours Before the Bars Open, a play by Nate HarpÃ©l"/>
        <s v="Patagonia Winds: Wind Quintet Commission Project"/>
        <s v="Orpheus Descending by Tennessee Williams"/>
        <s v="Kraut Source - Fermentation Made Simple"/>
        <s v="Korengal Theatrical Release"/>
        <s v="The 2015 Pro Football Beast Book"/>
        <s v="Sunclipse Shadow â€¢ It's your skin, protect it (Canceled)"/>
        <s v="The White Desert: Wildlife &amp; Antarctica photobook"/>
        <s v="Join us in releasing &quot;Evening Lights&quot; FREE online!"/>
        <s v="The Promise"/>
        <s v="Gypsy Stage Presents &quot;The Importance of Being Earnest&quot;"/>
        <s v="Go People does 'Almost, Maine'"/>
        <s v="Life of Change"/>
        <s v="A Tale as Rich as Soil: Preserving Valmont's History"/>
        <s v="the last echo AM/PM Project"/>
        <s v="Pater Noster Project"/>
        <s v="&quot;CIRQUE CAPRICIEUX, the greatest one woman show on earth&quot;"/>
        <s v="Hurricanes and Coastal Storms- Chapel Studio Project"/>
        <s v="Quintessential: The Journey"/>
        <s v="We Lived Alone: The Connie Converse Documentary"/>
        <s v="Business &amp; Entertainment In 3D World! (Canceled)"/>
        <s v="THE WORSHIP ALBUM!"/>
        <s v="Bethlem"/>
        <s v="The Fine Spirits are making an album!"/>
        <s v="A 4-year-old's Portrait of the American West"/>
        <s v="The Red Shoes"/>
        <s v="Peering Through The Lens Of Time - Dan Mumm - Studio Album"/>
        <s v="&quot;Intrusive Thoughts&quot;: first full LP by The Reckless Scamps"/>
        <s v="The Princess Bride Playing Cards from USPCC"/>
        <s v="Much Ado About Nothing"/>
        <s v="American Standard Needs to Release Their Debut EP"/>
        <s v="Stephen Colbert animated video"/>
        <s v="SNAKE EYES"/>
        <s v="Summer Gill 'Stormy Weather' EP"/>
        <s v="Help Launch the Most Amazing Online Organizing Guide Ever."/>
        <s v="Campo Maldito"/>
        <s v="Global Community Theater One."/>
        <s v="Tell the World - My journey from Islam to Christianity"/>
        <s v="Butch County Rocks San Francisco Pride"/>
        <s v="The Canteen"/>
        <s v="Theatre of the Black Butterfly's POOL (NO WATER)"/>
        <s v="Aaron Long-New Full Length Album &quot;Sounds of Awakening&quot;"/>
        <s v="TimeWatch: GUMSHOE Investigative Time Travel RPG"/>
        <s v="Anna Ash â˜† Recording Project â˜† 2011         â™˜"/>
        <s v="The Bombing of the Grand Hotel. A compelling new play"/>
        <s v="Moments by eBurner"/>
        <s v="Trish's Truffles &amp; Sweet Treats."/>
        <s v="Kickstart for a Startup Nebraska Food Business"/>
        <s v="The Stolen Inches, Edinburgh 2015"/>
        <s v="The Respectful Prostitute"/>
        <s v="Lazy Sunday"/>
        <s v="15% of The Seagull Flies to Edinburgh"/>
        <s v="Tempi - The Smart Way to Monitor Temperature and Humidity"/>
        <s v="MyBestInterest.org"/>
        <s v="PCSF's Biannual 24-Hour Play Festival"/>
        <s v="ELECTRO GIRL raises awareness to remove the fear of Epilepsy"/>
        <s v="or, The Whale: an original stage adaptation of Moby-Dick"/>
        <s v="Creation of the Dublin Circus Centre"/>
        <s v="BEAR GHOST! Professional Recording! Yay!"/>
        <s v="FHE High School Presents: Snow Queen and Once On This Island"/>
        <s v="Innsmouth at 9000 ft. A Short Horror Film Project"/>
        <s v="Eternity Dice - Regular and D6 Charms Edition"/>
        <s v="Emerson Sings!"/>
        <s v="Carrying Place: A film of Maine hauntings"/>
        <s v="Jay Gonzalez presents &quot;The Bitter Suite&quot;"/>
        <s v="#MYLifeMatters Radio Show &amp; Podcast (Canceled)"/>
        <s v="Our Moon... A book on life for both parents and children."/>
        <s v="Snag-A-Slip"/>
        <s v="Three Voices"/>
        <s v="Company Company: Debut EP"/>
        <s v="Jazz arrangements of Mozart Horn Concertos #3 &amp; #4"/>
        <s v="The Devil &amp; Me Debut Album, &quot;...It's Not A Dream&quot;"/>
        <s v="&quot;Vision&quot; - New Album - Brent Brown"/>
        <s v="&quot;THIS THING OF OURS&quot;"/>
        <s v="Race Bandit's Debut EP Validated"/>
        <s v="Don't Go Outside: Tokyo Street Photos"/>
        <s v="Decadolo. Flip it!"/>
        <s v="A Simple Complex's 2013 CD Release Party DVD"/>
        <s v="GIVE ME &quot;One More&quot; The Single Release!"/>
        <s v="Idle Thumbs Video Game Podcast"/>
        <s v="Celeste Amadee &quot;A Sign of Weakness&quot; EP and Music Video"/>
        <s v="We The Astronomers"/>
        <s v="Kapow-i GoGo at The PIT"/>
        <s v="Bunyip Magic - Epic kids Adventures of the Mythical Bunyip!"/>
        <s v="Lunch For Tots"/>
        <s v="The Rights (and Wrongs) of Mary Wollstonecraft"/>
        <s v="Brothers in Arms Building Better Lives Workshop For Men"/>
        <s v="Two &quot;Gentlemen&quot; of Verona by William Shakespeare"/>
        <s v="Power Rope"/>
        <s v="The Florence Company presents 'America'"/>
        <s v="Love Letters"/>
        <s v="The Girl Who Touched the Stars"/>
        <s v="Quirky Bird Theatre's Young Actors on Tour"/>
        <s v="The Other Room â€“ Cardiffâ€™s First Pub Theatre"/>
        <s v="&quot;Miracle on 34th Street&quot; - We believe. Do you believe in us?"/>
        <s v="Little Clay Bible - Zacchaeus"/>
        <s v="Cupcake Truck Unite"/>
        <s v="Kafka on the Shore"/>
        <s v="REBATEnsemble Presents: ICONS - The Martin Show"/>
        <s v="Glad Hearts New Album: Twenty Two - On Vinyl!"/>
        <s v="The Reality Of Chronic Illness - The Book"/>
        <s v="Sylvia (a benefit show)"/>
        <s v="HOPE MILL THEATRE - CHAIR FUND"/>
        <s v="Bump in the road short stop motion animation"/>
        <s v="Old Trunk - Edinburgh 2014"/>
        <s v="The Narrative 2011 Spring Tour with Eisley"/>
        <s v="'Hello From Bertha' &amp; '27 Wagons Full of Cotton'"/>
        <s v="BigBands XL for Apple Watch: Big Long Bands for Large Wrists"/>
        <s v="My TUSK â„¢ (Telephone Utility Support Kit!) (Canceled)"/>
        <s v="Soul Easy - Making music for our friends."/>
        <s v="Be Prepared"/>
        <s v="Blue Thyme Nights"/>
        <s v="We Were Kings"/>
        <s v="Not Your Garden Variety Theater"/>
        <s v="Michale Graves â€œVagabond Acousticâ€ Extremely Limited Edition"/>
        <s v="My Friend Mott-ly"/>
        <s v="The Enemy Feathers NEW EP"/>
        <s v="The Rabbit on the Moon"/>
        <s v="I Wanted To See Boobs"/>
        <s v="The Adventure Access Guide: How to Walk Across America"/>
        <s v="Save 'The Stage Door'."/>
        <s v="The Bohemian Balcony - A Creative Space For All"/>
        <s v="Nathan Evans - Remove The Illusion EP "/>
        <s v="The World War I's &quot;The Bite And The Boogie&quot;"/>
        <s v="Wild Ruins"/>
        <s v="The Worlds First Fitness Shirt with Resistance the RS-1."/>
        <s v="Layla The Wolf Debut E.P. &quot;Sugar&quot;"/>
        <s v="Trebuchette - the snap-together, desktop trebuchet"/>
        <s v="Be Part of Darkpine's Debut EP"/>
        <s v="Theocalypse - Mythology and Modern day collide in this RPG"/>
        <s v="LATENT TALENT: Leaping from de Poverty Line (Canceled)"/>
        <s v="CREATURES OF HABIT!"/>
        <s v="A Dream Play"/>
        <s v="Hues of my Vision"/>
        <s v="Misri Bunch: Names of Allah series 2"/>
        <s v="The Mount, new play about Edith Wharton"/>
        <s v="Going To Market"/>
        <s v="Snooperscopeâ„¢: Night Vision for Your Smartphone iPhone iPad"/>
        <s v="Cook Up a Record with Dewveall"/>
        <s v="WILKES EP"/>
        <s v="The Last King of the I.D.A. (Minnesota Fringe)"/>
        <s v="Napoleon in Scotland / NapolÃ©on en Ecosse"/>
        <s v="The Impossible Adventures Of Supernova Jones"/>
        <s v="Crushed Out - TEETH - album pre-order / 12&quot; vinyl LP debut"/>
        <s v="Huevos Rancheros Video Game &quot;The Sabroso Showdown &quot;"/>
        <s v="Cosmicomics"/>
        <s v="Silent Valley : A Haunting"/>
        <s v="The Return of The Walthamstow Mysteries"/>
        <s v="Hydra Effect Debut EP"/>
        <s v="Foragers"/>
        <s v="The North Pole at the Fair - A Christmas Paradise for kids."/>
        <s v="Shakespeare in the Park! A Comedy of Errors"/>
        <s v="BEEP! BEEP! 2ND STORY IS ON THE MOVE!"/>
        <s v="Cub Country &quot;Repeat Until Death&quot; master and vinyl production"/>
        <s v="KATA 'The Rising' - Double LP (Vinyl Release)"/>
        <s v="Kyle Krysa debut EP Ground Effect"/>
        <s v="The Rooftop"/>
        <s v="You Said It Would Go Down Like This"/>
        <s v="SemiYours"/>
        <s v="5 Bucks from 500 Friends"/>
        <s v="Daughter Vision remix album on limited vinyl, cassette &amp; CD"/>
        <s v="Ice Hockey"/>
        <s v="&quot;In the Heights&quot; at The University of Michigan"/>
        <s v="The Voix De Ville! : A Pop-up Theater and Cabaret"/>
        <s v="Tell'em I'm Gonna Make It"/>
        <s v="&quot;In My Own EYE &quot; a cabaret not to be missed"/>
        <s v="Carbon mini bikes / race / MTB / FAT ~ Carbon tow placement"/>
        <s v="Honorable Men - Poor Yorick's Players 2016 Season"/>
        <s v="Lewis Robertson Band EP!"/>
        <s v="A Midsummer Night's Dream"/>
        <s v="An Evening of Original One Acts"/>
        <s v="Make TES a success at The Edinburgh Fringe Fest"/>
        <s v="Calli Dollinger and The Dusters Fall Tour Fund"/>
        <s v="BIGFOOT BBQ - Flavors As Big As Sasquatch Himself"/>
        <s v="Was ist das"/>
        <s v="The Woodlands Jazz Fest"/>
        <s v="youWare  |  A digital ID for the real world"/>
        <s v="The Forest for the Trees"/>
        <s v="NYPC's North American (+ Colombia!) Tour May 2014 - Part 2"/>
        <s v="Help Monochrome Seasons Fund His New Album ''Space Culture''"/>
        <s v="ExtraCore (Arduino Compatible)"/>
        <s v="Wake Up Call @ IRT Theater"/>
        <s v="RUSSIAN PLAY &quot;HOW TO BE BRAVE&quot;"/>
        <s v="La Tierra de los Adioses"/>
        <s v="The monster Inside"/>
        <s v="King Kirby, a play by Crystal Skillman and Fred Van Lente"/>
        <s v="Pared Down Productions"/>
        <s v="MEDiAN - The Colony (sci-fi exploration adventure game)"/>
        <s v="From Digital to Reality - CD Printing for Three Albums"/>
        <s v="BEASTS OF BAVERLY GROVE"/>
        <s v="The Canterbury Shakespeare Festival - first season"/>
        <s v="Reality  Check (Canceled)"/>
        <s v="Barney's, deliciously New York - Vintage 1972 Chevy P10"/>
        <s v="Lavvoro - A new LinkedIn and Facebook for the job market"/>
        <s v="Game Swapper (Canceled)"/>
        <s v="Cykelauktion.com (Canceled)"/>
        <s v="Filthy - Short Film"/>
        <s v="ALIVE! Gospel Chorus debuts Feb 11th, 2017: &quot;Love is ALIVE!&quot;"/>
        <s v="Discovering the Other Woman"/>
        <s v="Trumperama"/>
        <s v="Vestige"/>
        <s v="This is NOT the Bible I was taught in Sunday School"/>
        <s v="Covenant Kept - A Christian novel"/>
        <s v="&quot;UNCOVERED ME&quot;"/>
        <s v="L.U.N.A. Theatre Company produces &quot;Steel Magnolias&quot;"/>
        <s v="Shutters of Hope: The Real Faces of Infertility"/>
        <s v="Jack and the Beanstalk, The Family Pantomime December 2015"/>
        <s v="The Cold Spot Mobile Trailer"/>
        <s v="REGIONRAT, the movie"/>
        <s v="Its A Rib Thing"/>
        <s v="The Old Howard Theatre Company"/>
        <s v="Making The Choice"/>
        <s v="North Cascades Bigfoot Photo Expedition"/>
        <s v="FOOD|Art"/>
        <s v="Evie's Eats and Natural Treats Food Truck"/>
        <s v="El Carte 303"/>
        <s v="TERESA ANN LAMIRAND'S DEBUT ALBUM &quot;MY LIFE UNFOLDING&quot;&quot;"/>
        <s v="MADE online media platform for artists and creatives"/>
        <s v="'WORLD FRIENDS' - Changing the way children learn and play !"/>
        <s v="Richard III - Presented by REBATEnsemble/Theatre Off Jackson"/>
        <s v="Pushers"/>
        <s v="Ultramarine Girl: A Cup Full of Courage"/>
        <s v="a colder water than here - VAULT 2017"/>
        <s v="The Piano Man"/>
        <s v="Join AT THE WAYSIDE For The &quot;Ready...Set...Snow Tour!&quot;"/>
        <s v="Project Z-6463 - a 3D short movie by Chris Eller"/>
        <s v="Richie Ray finally records a new record!"/>
        <s v="A Reason To Breathe - DEBUT ALBUM"/>
        <s v="Help bring Boys of a Certain Age back to NYC!"/>
        <s v="Treasure Decks for 5th Edition - Only $12!"/>
        <s v="Gooseberry Fool - Feature Film"/>
        <s v="#Josh: T.V. Show Sizzle Reel"/>
        <s v="Friend Request: Accepted"/>
        <s v="Uivo-fast,secure emergency contact system for your property"/>
        <s v="The Flu Season"/>
        <s v="Palms Free Cell Phone Harness Holds Iphone Galaxy S Go Pro"/>
        <s v="Send 'Bin Laden: The One Man Show' to Hollywood!"/>
        <s v="'LETTERS FROM WAR' Losing loved ones to Alzheimer's Disease"/>
        <s v="Savage Worlds Zombie Squad"/>
        <s v="Red and The Wolf: A Prospero Theatre Production"/>
        <s v="Johnny Rocketfingers 3"/>
        <s v="Story Rock by The Jolly Llamas -- Our First Album!"/>
        <s v="Voxwomen Cycling Show"/>
        <s v="Various Unfortunate Deaths of Tâ€™Abbott and Rue Doch Juniors"/>
        <s v="Pull Some Strings For Jameson Elder"/>
        <s v="The Reinvention of Lily Johnson"/>
        <s v="Help Milburn Stone Fly High With TARZAN The Musical"/>
        <s v="Classical Guitar Music of Hawaii"/>
        <s v="Navajo Textile Project"/>
        <s v="The Adventures of Bible Bear"/>
        <s v="Take 147 - Nothin' to Lose CD Project"/>
        <s v="Suddenly Split &amp; Swiping Over"/>
        <s v="Planet Snow Kids - an online global family of snow lovers."/>
        <s v="Th'underGrounds"/>
        <s v="Magnetic Flowers Presents: Old, Cold. Losing It."/>
        <s v="Totally &quot;not&quot; For Drugs: A Kentucky Knife Fight music video"/>
        <s v="Kenema"/>
        <s v="Official Debut EP for Stereo Jo"/>
        <s v="The Complete Works of William Shakespeare (Abridged)"/>
        <s v="Lemonymous 10th Anniversary Album Re-Release"/>
        <s v="Elevation Twelfth Night"/>
        <s v="Little Moses EP"/>
        <s v="So The Story Goes: The New Album by &quot;Just Joe&quot; Altier"/>
        <s v="The Musical Adventure of Mimi and the Ghosts"/>
        <s v="LittleBear"/>
        <s v="Anthology of Stories from LGBT Nepal"/>
        <s v="Cancer patient Anne Bartram's bucket list wish..."/>
        <s v="Pavlo is Filming  a PBS Concert Special (Canceled)"/>
        <s v="AFTER LIFE: Minnesota Fringe Festival 2014"/>
        <s v="Sometimes you don't need love (Canceled)"/>
        <s v="Release Soundzero's Debut Album!"/>
        <s v="Kaptain Brawe 2: A Space Travesty"/>
        <s v="Remnants, A Photography Book to Send to Congress"/>
        <s v="New Lions After Dark EP!"/>
        <s v="3 Men and a Book"/>
        <s v="A Flying Sausage Food Truck"/>
        <s v="Small Steps Are Giant Leaps"/>
        <s v="Purgatoria: City of Angels"/>
        <s v="SOSU Barrel-Aged Sriracha"/>
        <s v="Fire in the Heart of the City"/>
        <s v="Jesse Alexander's Independent Debut Album"/>
        <s v="Zombie Apocalypse Geocaching"/>
        <s v="Bee the Change National Campaign - Vanishing of the Bees documentary"/>
        <s v="Clear of People â€” A photobook by Michal Iwanowski"/>
        <s v="Jayster Wallet - Find your stuff using Bluetooth Technology."/>
        <s v="Building the Open Source Bussard Fusion Reactor "/>
        <s v="Scarlet Letters (a play with songs)"/>
        <s v="Help us get &quot;Old Friends&quot; to the El Portal!!!"/>
        <s v="DisChord"/>
        <s v="Help us Make a Website Like Chegg but Free and wayyy Better!"/>
        <s v="Resurrecting LIZZIE BORDEN LIVE"/>
        <s v="Ninja Narwhal Coffee Company 13oz. Campfire Coffee Mug"/>
        <s v="BEAUTIFUL DREAMERS: An Adult Coloring Book (Canceled)"/>
        <s v="Quiet Oaks Full Length Album"/>
        <s v="Shakespeare's The Tempest: In-The-Round"/>
        <s v="Ryan Hamilton : UK House Party Tour 2013"/>
        <s v="Be a part of The Paper Melody's next chapter: EP and Videos"/>
        <s v="Shakespeare's Pericles, Prince of Tyre"/>
        <s v="PSYCHOC une comÃ©die libertine de Bernard Granger"/>
        <s v="Three Postcards: Pre-Production Costs"/>
        <s v="The Chrome Cranks launch PR campaign for new album!"/>
        <s v="RETURNING AT A LATER DATE"/>
        <s v="Human Evolution (Canceled)"/>
        <s v="Dust Bunnies &amp; the Carpet Rat publishing push"/>
        <s v="Pi PoE Switch HAT - power over Ethernet for Raspberry Pi"/>
        <s v="Bring Bigger, Badder BRIEF HISTORY Back To The Stage!"/>
        <s v="iolite the musical"/>
        <s v="How You Kiss Me... at FringeNYC 2015"/>
        <d v="2008-11-04T00:00:00"/>
        <s v="Bravado Spice | Bigger &amp; Bolder"/>
        <s v="The Imaginary A Musical"/>
        <s v="MADE-UP: A Sitcom Theater Special"/>
        <s v="DIRTY LITTLE REBEL EP"/>
        <s v="Over Here Theatre/Scotchbonnet present: Love, Sex and Apps"/>
        <s v="2016 Next Stage Residents Class Presents: When She Had Wings"/>
        <s v="Hung Yung Terrarist Needs to Order More Cassettes 4 Jacknife"/>
        <s v="Joey De Noble needs YOUR help!"/>
        <s v="Sam Lyons New Album - 2014"/>
        <s v="Action Man (GI Joe) Mission Mercury 10"/>
        <s v="214: A Photobook of Dallas Hip Hop"/>
        <s v="Publishing Book ll of The Merlin Chronicles Trilogy"/>
        <s v="Vulcan I: Rocket Powered by 3D Printed Engine"/>
        <s v="EverScape"/>
        <s v="Kick Out a Record"/>
        <s v="University of Utah presents V-Day 2015-The Vagina Monologues"/>
        <s v="The Material - Let You Down music video"/>
        <s v="The Drama Factory presents &quot; The Moon Princess &quot;"/>
        <s v="Book Club: A Comedy"/>
        <s v="Zoe Goes Running - The Film: Running The Tour De France"/>
        <s v="A Thought in Three Parts"/>
        <s v="Tarnish: A Fantasy Novel by J. D. Brink"/>
        <s v="Honest"/>
        <s v="Dapper Dan - &quot;Fly As I Wanna&quot; Music Video"/>
        <s v="Yet Further: Sioum's Second Full-Length Album"/>
        <s v="Portraits of Resilience"/>
        <s v="STACIE COLLINS' new cd is RECORDED but needs a KICK-START cause &quot;SOMETIMES YA GOTTA&quot;"/>
        <s v="Give The Black Burro a Stable Stable"/>
        <s v="BE A PART OF HISTORY!"/>
        <s v="Holocene"/>
        <s v="A Saxidentals Music Video!!!"/>
        <s v="L.E.D Portable Charger"/>
        <s v="Nine Lives"/>
        <s v="Open Letter Theatre presents 'Boys' by Ella Hickson"/>
        <s v="Fellatia's-Fantastic-Fun-Time-Show"/>
        <s v="Edward Albee's The Goat, or Who is Sylvia?"/>
        <s v="MAX &amp; ELSA: NO MUSIC. NO CHILDREN."/>
        <s v="Kickstart Kiya Heartwood's &quot;Bold Swimmer&quot; solo CD."/>
        <s v="The Lizard King, a play by Jay Jeff Jones"/>
        <s v="Submarine: Diving Away From Adulthood"/>
        <s v="Eric Stuart Band 4 Song EP &quot;Character&quot;"/>
        <s v="Chris Dorman - Sita worldwide"/>
        <s v="Catherine Kimbridge Chronicles - Live-Action SciFi TV Series"/>
        <s v="Wildcat Strike's 2nd album release - Digital Age"/>
        <s v="Theatrum Mundi releasing debut album &quot;Eyes of the Realm.&quot;"/>
        <s v="The Silence at the Song's End"/>
        <s v="Blue Sky Alert &amp; The Retro Rock Machine of Fun"/>
        <s v="MR. DREAM GOES TO JAIL"/>
        <s v="Cubs: an Original Work"/>
        <s v="Mandy Harvey Christmas Album"/>
        <s v="BRAND NEW GUYVER ALBUM &quot;Alien on Earth&quot; + Extras"/>
        <s v="Alix in Wundergarten"/>
        <s v="Superheroes That Make Differences"/>
        <s v="Save the Astronomy Van"/>
        <s v="Good People by David Lindsay-Abaire at Waterfront Playhouse"/>
        <s v="&quot;Songs for Tsippora&quot; Byronâ€™s DEBUT EP"/>
        <s v="The Connection Play 2014"/>
        <s v="&quot;A Measure of Normalcy&quot;"/>
        <s v="PETER PAN - a new play by Ebony Rattle"/>
        <s v="The Man Who Ate New Orleans (and rebuilt it too!)"/>
        <s v="Help The King of Mars Record Their First EP!"/>
        <s v="As the Naked Lead the Blind (Play)"/>
        <s v="The Lost Generation"/>
        <s v="Mastering and Vinyl Production for The Astronomer LP"/>
        <s v="TRUE WEST: Think, Dog! Productions"/>
        <s v="Meditations for the Childbearing Year - a Book"/>
        <s v="Vinyl Pressing for &quot;Nine Different Kinds of Gone&quot;"/>
        <s v="CableKnife - The World's best cable insulation stripper"/>
        <s v="Guilford Center Stage Lights Up"/>
        <s v="Peter Pan by J.M. Barrie @ Open Space Arts"/>
        <s v="Help Pat The Human Get A Tour Van!"/>
        <s v="Lust Control NEW CD!!!"/>
        <s v="xoxosms: a documentary about love in the 21st century"/>
        <s v="Lucky Tag: A Smart Dog Wearable That Cares (Canceled)"/>
        <s v="Randompics.net - Make It Fan Owned And Updated! (Canceled)"/>
        <s v="Cassiopeia"/>
        <s v="Xtnd: Use your cell phone, tablet, or camera hands free"/>
        <s v="Higher Education"/>
        <s v="The Worlds First Smart Laser Collar for Cats. Lazer Kitty"/>
        <s v="White Mountain"/>
        <s v="World premiere of BIRTHDAY SUIT at the Old Red Lion"/>
        <s v="Bird Language with Jon Young; an instructional video"/>
        <s v="J. Lee Vocque's BASED ON ACTUAL EVENTS"/>
        <s v="'GULF' - a new play by PIVOT THEATRE"/>
        <s v="Head Cap - a 3rd party Iphone, Ipad, and touch app for the Battletech board game"/>
        <s v="OneLifeMen - Jeu d' Aventure smartphone en Voxel Art"/>
        <s v="'SCARAMOUCHE JONES'' by Justin Butcher"/>
        <s v="Simply Put is recording an album!"/>
        <s v="Hank Bought A Bus - A photobook of our bus and adventure."/>
        <s v="Jestia and Raedon"/>
        <s v="YO GALGO â€œA documentary film about the Spanish sighthoundâ€"/>
        <s v="Thank You For Waiting"/>
        <s v="Yuri in Edinburgh"/>
        <s v="smartCaster: Open source automatic roto-casting machine"/>
        <s v="Twelve Angry Women"/>
        <s v="Drinking with Angelika - Marlowe Studio Canterbury May 2016"/>
        <s v="This is why we Live ... (Astonishment)"/>
        <s v="Pathfinder - Wearable Navigation for the Blind"/>
        <s v="Relatively Prime Series 2"/>
        <s v="Meg Porter Debut EP!"/>
        <s v="Help Launch Cities and Saints Debut Album!"/>
        <s v="Pickles &amp; Hargraves Murder Mystery Comedy at the FringeNYC"/>
        <s v="Letâ€™s Keep the San Jose Mexican Heritage Festival Alive!"/>
        <s v="Book Tour &quot;Words of Fire! Women Loving Women in Latin Amer&quot;"/>
        <s v="Ireland from a Kite, a unique photographic book"/>
        <s v="Angel Comedy Club"/>
        <s v="Hardsoul Poets New Album!"/>
        <s v="Devastated No Matter What"/>
        <s v="Bring the Seattle Geekly podcast back!"/>
        <s v="Julius Caesar - Which side will you choose?"/>
        <s v="And Now: The World!"/>
        <s v="SHADOWRAPTR: The Second Coming. (Sophomore LP)"/>
        <s v="I Died... I Came Back, ... Whatever"/>
        <s v="Broken World - A Post-Apocalypse Tabletop RPG"/>
        <s v="Sleepy PIg Barbecue: Auburn's First BBQ Food Truck"/>
        <s v="Cancel The Sunshine"/>
        <s v="Pie In Space!"/>
        <s v="&quot;The Colored Museum&quot; by George C. Wolfe"/>
        <s v="PHOENIX DICE: A New Approach to an Outdated Gaming Tool"/>
        <s v="Cesar Chavez's First Music Album (Canceled)"/>
        <s v="Terry Pratchett's Wyrd Sisters at Paeroa Little Theatre"/>
        <s v="DIY Garage"/>
        <s v="Fishcakes"/>
        <s v="Legends of Callasia [Demo Available NOW!]"/>
        <s v="Better Beanie"/>
        <s v="The BESPOKE GEEK: Cosplay for Everyday"/>
        <s v="Welcome to Jangala Tribal Warriors: Book One"/>
        <s v="Andy's iLL - The Invisible City"/>
        <s v="SLUTEVER DO AMERICA TOUR"/>
        <s v="Nights On First's First CD!"/>
        <s v="RESTLESS: Ashley Bathgate and Karl Larson Record Ken Thomson"/>
        <s v="A Fantastic Affair: Karl Barth in America 1962â€“Research"/>
        <s v="The Miller's Wife, a new opera"/>
        <s v="GBS Detroit Presents Shone Nuisance"/>
        <s v="The Malformation of Health Care"/>
        <s v="New Tropic Bombs EP ~ &quot;Return to Bomber Bay&quot;"/>
        <s v="Debut Album"/>
        <s v="See It My Way"/>
        <s v="The Untold Tales of the Brothers Grimm"/>
        <s v="The Merchant of Venice"/>
        <s v="Still Alive"/>
        <s v="Training young artists! Act Yo' Age Theatre Co debut"/>
        <s v="The Comedy Button Podcast"/>
        <s v="'Pope Head' - The World Tour of Australia"/>
        <s v="Widow's Wedding Dress"/>
        <s v="REBATEnsemble Presents: &quot;The Tempest&quot; by William Shakespeare"/>
        <s v="Let's Launch Disco Turtle Productions"/>
        <s v="YOYO WARRIOR - A premium yoyo for any budget"/>
        <s v="Sisters of Murphyâ€™s full-length album"/>
        <s v="Ever Since - Short Film"/>
        <s v="The Gothsicles - I FEEL SICLE"/>
        <s v="Tornado Pursuit: 2014 Storm Chasing Web Series"/>
        <s v="CoreCon Asylum"/>
        <s v="Fools Rush In: A Cabaret Benefiting BC/EFA Kickstarter"/>
        <s v="the bridge"/>
        <s v="EUTCo presents 'One Flew Over the Cuckoo's Nest'"/>
        <s v="Spark: The Watch That Keeps You Awake"/>
        <s v="Alpine Zone"/>
        <s v="Project Reconnect: WHERE WE ARE NOW"/>
        <s v="Pop Garden Radio Presents: Season 2 CD"/>
        <s v="Surplus 1980 album funds for release on CD/LP."/>
        <s v="Suburban Legends: New Album"/>
        <s v="Rise With Us Campaign"/>
        <s v="VIVO Solar Bag"/>
        <s v="Man vs Meeple Season One Kickstarter"/>
        <s v="Touring the United States This July"/>
        <s v="Mike Midwestern &quot;Oh My Soul&quot; Album"/>
        <s v="Grammar Revolution"/>
        <s v="Expedition into the Empty Quarter - The Book (Canceled)"/>
        <s v="Yorick and Company"/>
        <s v="The London Jazz Machine  - Jazz greats musical project"/>
        <s v="Yashica TLR Cameras History -Playing Cards"/>
        <s v="Rules and Regulations"/>
        <s v="In Sickness and in Health- a couples journey through cancer"/>
        <s v="HELP FUND SELF IMPLIED RESTRICTIONS DEBUT RELEASE"/>
        <s v="&quot;I Will Speak For Myself&quot;"/>
        <s v="INVISIBLE HOUSE: a history of the world - new CD/Album"/>
        <s v="Hamilton: A Different Perspective"/>
        <s v="Lestat - Midnight Toll Video"/>
        <s v="Forward Arena Theatre Company: Summer Season"/>
        <s v="How many marbles do YOU have?"/>
        <s v="My Favourite Colour Was Yellow"/>
        <s v="The Boogaloos need to record a 4-track CD of original music."/>
        <s v="Eurisko's &quot;Wild Animal&quot; Project"/>
        <s v="Chef Po's Food Truck"/>
        <s v="MAMA'Z BA-B: The StagePlay"/>
        <s v="Destination Small Town &quot;Visitor Center&quot; To The Midwest"/>
        <s v="HAIRcyclopedia Vol. 2 - The Vault"/>
        <s v="Nevada Color recording first full-length album &quot;Adventures&quot;"/>
        <s v="'The Tempest' at the Minack Theatre Cornwall, July 2014"/>
        <s v="Two Noble Kinsmen: Fire &amp; Shadows"/>
        <s v="Humble Pie"/>
        <s v="Imaginary Theater Company Presents the Premiere of The Boat"/>
        <s v="The Ultimate Learning Center"/>
        <s v="&quot;Believable Lies&quot; - The Album"/>
        <s v="Sim Betting Football"/>
        <s v="Jumbo Jets - Jet Set Expansion Set #2"/>
        <s v="Wild Equus"/>
        <s v="Terminator the Second"/>
        <s v="Head Mounted Display Adapter for the dscvr VR Viewer"/>
        <s v="stockplop - the most advanced external hard drive enclosure"/>
        <s v="American Lit or...Trespassing for Beginners"/>
        <s v="The Nightingale: A Gothic Fairytale"/>
        <s v="Accidental Artists Lab"/>
        <s v="Brewz Brothers TV"/>
        <s v="A Countrified Wedding: A Guide to an English Country Wedding"/>
        <s v="Escape from Reality's 1st Season &quot;Defying Gravity&quot;"/>
        <s v="Russ Spiegel's Uncommon Knowledge: The Deep Brooklyn Suite"/>
        <s v="She Kills Monsters"/>
        <s v="Music Theatre of Idaho Presents &quot;A Year with Frog and Toad"/>
        <s v="Edfringe support - What a Gay Play"/>
        <s v="1 in 3"/>
        <s v="Time at the Bar! The road to Edinburgh"/>
        <s v="Pine Tar Baseball: 1936 Negro League + 1960 Season"/>
        <s v="CyClip - The Handlebar Adapter for Apple Watch (Canceled)"/>
        <s v="G-Pod ... the future of sustainable housing"/>
        <s v="The Aurora Project: A Sci-Fi Epic by Bella Poynton"/>
        <s v="On the Verge (Or, The Geography of Yearning) goes Steampunk!"/>
        <s v="The Last Cosmonaut"/>
        <s v="The Mission - Please Check Back Soon (Canceled)"/>
        <s v="Titus Andronicus (with an all-female cast &amp; crew)"/>
        <s v="Concept Cards for Fantasy RPGs -Monsters, Treasures and more"/>
        <s v="Reading of a New Play by Garrett Zuercher"/>
        <s v="The Twilight Zone Play"/>
        <s v="Venus On Fire + Extraordinary Producer = Legendary New EP"/>
        <s v="'Over the Top: The true-life tale of Dorothy Lawrence'"/>
        <s v="Backdrops for Maplewood Barn Theatre Summer 2017 Production"/>
        <s v="Let There Be Light! (and you get to name a ghost too!)"/>
        <s v="Brightside - Side lighting for cyclists"/>
        <s v="DINOWALRUS: 3RD RECORD ON VINYL"/>
        <s v="MOONFACE"/>
        <s v="A Kansas City Fringe Festival premiere: &quot;The Art is a Lie&quot;"/>
        <s v="Be A Buddy Not A Bully (Anti-Bullying Stage Play TOUR)"/>
        <s v="Help launch The Bunker: London's newest Off-West End theatre"/>
        <s v="Meadowlands Chocolate"/>
        <s v="Drowning -Short animated Film"/>
        <s v="Organic in India"/>
        <s v="Cinderella"/>
        <s v="BEAT: An Original Short Film"/>
        <s v="A Masters Guide to The Way of the Warrior"/>
        <s v="Pi Crust - Easily Connect Electronics To Your Raspberry Pi"/>
        <s v="Art Therapy: The Movie - The Final Push"/>
        <s v="Kickstart the Future (of Telefuture)"/>
        <s v="LF4 WildFire"/>
        <s v="THE DRESSER     TETCNY    The Ensemble Theatre Company of NY"/>
        <s v="CORIOLANUS | THE NORMAL HEART @ The Lab Theater"/>
        <s v="What a Zoo!"/>
        <s v="Curriculum-Based Rock Music For Kids"/>
        <s v="Home"/>
        <s v="Beef Sticks to Chomp On!!"/>
        <s v="Until The End (PC, Mac, and Linux)"/>
        <s v="Stop the tempo - ThÃ©Ã¢tre Prospero- salle intime"/>
        <s v="Six Days in September: A Civil War Novel"/>
        <s v="The Eventful Life of Al Hawkes"/>
        <s v="The Great Party's Debut Album!"/>
        <s v="Where is Home?"/>
        <s v="The Letter Black - New Record"/>
        <s v="CREDITORS | Jack Studio Theatre | Smith after Strindberg"/>
        <s v="The Faculty Lounge"/>
        <s v="Japanese/International Short Film &quot;Mtn.&quot;"/>
        <s v="Mamahood: turn and face the strange"/>
        <s v="UnConventional - Worldcon 2011 Research"/>
        <s v="The Bent King board game cafÃ© and wine lounge"/>
        <s v="RICE Presses Their Debut Album 'Keep Warm' On Vinyl"/>
        <s v="The Seagull on The River"/>
        <s v="Legends Untold: As deep as an RPG, as fast as a card game!"/>
        <s v="Shakespeare with Noodles:  Henry IV"/>
        <s v="Press Michael Zucker's 2012 album Technocracy on VINYL!"/>
        <s v="Journey to Japan"/>
        <s v="&quot;T IS FOR TANTRUM&quot; - HORROR/COMEDY"/>
        <s v="SKIN - Wearable music remote control for your mobile phone"/>
        <s v="A very effective CD-Book for the Bilingual Pre-Kinder Class!"/>
        <s v="Lost in the Shadows"/>
        <s v="The Pelican, by August Strindberg"/>
        <s v="The Big Band Theory Music Festival"/>
        <s v="U City Jazz Festival, St. Louis, MO"/>
        <s v="Civil war battlefields and forts"/>
        <s v="The Singing Teacher"/>
        <s v="Support new theatre piece IT DOESN'T MATTER"/>
        <s v="A Book about Hidden Disease Causing Products we use Everyday"/>
        <s v="Lovers and Poets- music video"/>
        <s v="OUT OF ORDER - NEW REVISED EDITION"/>
        <s v="CHILD Z"/>
        <s v="Misfits of London: The Gin Chronicles"/>
        <s v="Hi Ho Silver Oh - The West Coast Tour"/>
        <s v="Fierce"/>
        <s v="All Bare Theatre bring THE MAIDS to Edinburgh 2015"/>
        <s v="&quot;Lifted&quot; - The Theatre Shed's 10 Year Anniversary Show"/>
        <s v="Romeo and Juliet at Moody's Pub"/>
        <s v="Measure for Measure"/>
        <s v="Sight Word Music Videos"/>
        <s v="Licensed To Ill"/>
        <s v="THE WATCHERS:  a book of the Wait Watchers photographs"/>
        <s v="Copyrighting 1978 Champs Finished Album"/>
        <s v="Village Pub Theatre- FRINGE 2015"/>
        <s v="Helios - Near Space Launch To Capture The 2017 Solar Eclipse (Canceled)"/>
        <s v="Project Stardust Part 2"/>
        <s v="Single Parent Date Night-A Comedic Short Film"/>
        <s v="Pink Confetti at The Courtyard Theatre, Hoxton"/>
        <s v="Twelfth Night or What You Will"/>
        <s v="Help Friends and Family Release Their Debut Album"/>
        <s v="An Ordinary Toad's Extraordinary Night!"/>
        <s v="M dot Strange's &quot;I am Nightmare&quot;"/>
        <s v="High Altotude Debut Album"/>
        <s v="DONE WITH DEATH"/>
        <s v="American Pixels - a Game Music Tribute Album by Mazedude"/>
        <s v="Body Armor - The Super Female Police Officer of the Future!!"/>
        <s v="zircon - &quot;Identity Sequence&quot;: A cyberpunk-inspired journey"/>
        <s v="Under the Sour Sun: Hunger through the Eyes of a Child"/>
        <s v="New  E.P. mastering and recording"/>
        <s v="Arabella makes her novel Pants On FIre! an audio book!"/>
        <s v="Printing Soraya Yvette's Children's books"/>
        <s v="DR. Mecurio's Mythical Marvels &amp; Beastiry"/>
        <s v="INBED"/>
        <s v="LW - the cool luminescent band with a watch"/>
        <s v="Asteroid What! - Very Near Earth Asteroids"/>
        <s v="The Puget EP's Vinyl Release"/>
        <s v="Avenues EP 2013"/>
        <s v="Help Fund Tara's Album of Rare 18-19th Century Italian Songs"/>
        <s v="Faces of Yoga: A Coffee Table Photo Book"/>
        <s v="Holden Lane High School photobook"/>
        <s v="Motive Makes a Man - Heavy Boots Album Production"/>
        <s v="sandy mcknight records 3 new songs with your kind assistance"/>
        <s v="Ted Lukas &amp; the Misled new CD - &quot;FEED&quot;"/>
        <s v="GBS Detroit Presents My Pal Val"/>
        <s v="Popinjay Productions' The Odyssey"/>
        <s v="Jericho Creek"/>
        <s v="Lock&amp;Key Theatre present 'Timon of Athens'"/>
        <s v="Daemon's scale up - Brieuc Le Meur _ Berlin"/>
        <s v="Dog Show"/>
        <s v="Count Your Blessings - A Verbatim Performance"/>
        <s v="Becoming Alicia"/>
        <s v="HELP NATE HENRY MAKE AN ALBUM"/>
        <s v="Wess Meets West - Press Our New Album on CD!"/>
        <s v="Waxwing: A New Play"/>
        <s v="Translation of an interactive eLearning-website for surgery"/>
        <s v="Red Origins"/>
        <s v="ONE LOVES ONLY FORM"/>
        <s v="Welcome to the Future! &quot;UMEOS&quot; the Internet's You, Me, O.S."/>
        <s v="COME OUT SWINGIN'!"/>
        <s v="#CalExit...War of 2020 (Canceled)"/>
        <s v="Glenn Herman's EXPRESSIONS: The UnKnown"/>
        <s v="All the Best, Jack"/>
        <s v="Night of Ashes"/>
        <s v="Burqa&amp;Rifle: A Drama: Two Women, Two Cultues, Two Histories"/>
        <s v="Saxon Court at Southwark Playhouse"/>
        <s v="Mustard Plug New Record!"/>
        <s v="Annabel Lost"/>
        <s v="Honey Bees Children's Book: How to Save Our Food"/>
        <s v="The Offbeats Summer Tour 2012"/>
        <s v="The Animal Shelter Network website (Canceled)"/>
        <s v="Fury Theatre is Producing Oleanna"/>
        <s v="Because Dance."/>
        <s v="Decree 770: Europa"/>
        <s v="Eliot &amp; Ead's First Studio Album, &quot;The Flyover States&quot;"/>
        <s v="Sirius Online, an indie Space MMO"/>
        <s v="POP! Community Cabaret Presents..."/>
        <s v="Confused Disciples - &quot;Sleepamation&quot;"/>
        <s v="Put Music in our Musical: Rosetown Playhouse"/>
        <s v="Release the Skyline Album"/>
        <s v="Run Rwanda: A Photo Book showcasing contemporary Rwanda"/>
        <s v="Better Than Shakespeare Presents: Much Ado About Something"/>
        <s v="Threshold (Canceled)"/>
        <s v="Hippolytos - Polish Tour"/>
        <s v="These Easy Days (Canceled)"/>
        <s v="The Prodigal Son"/>
        <s v="The Floridian Food Truck"/>
        <s v="Dugout Dogs, Americas love of hot dogs and baseball!"/>
        <s v="Funding for a new theater facility in Walker Minnesota"/>
        <s v="Get Adler! Premium Edition"/>
        <s v="Rumble Yell: Discovering America's Biggest Bike Ride"/>
        <s v="Starduster II - Photographing Earth from Near-Space"/>
        <s v="Shemdegi Sadguri: photopoetic commentary on Eastern Europe"/>
        <s v="Snoremedy - The answer to a more restful night's sleep"/>
        <s v="Scraps"/>
        <s v="M.F.Crew, 1er Album &quot;First Ride&quot;"/>
        <s v="Acting V Senior Showcase"/>
        <s v="Overtime Theater Spruce Up"/>
        <s v="Hi, Are You Single? by Ryan J. Haddad"/>
        <s v="Dice Bazaar - Dice rolling, card trading, family fun"/>
        <s v="ACKER Studio Album and Vinyl Pressing"/>
        <s v="Out of the Box: A Mime Story"/>
        <s v="Shakespeare in ASL - and FREE for everyone"/>
        <s v="Songs For Unusual Creatures"/>
        <s v="Hero: Aluminum dice inspired by super heroes :)"/>
        <s v="See Bob Run by Daniel MacIvor"/>
        <s v="Skelton-Luns CD/7&quot;             No Big Deal."/>
        <s v="New &quot;Jesse Denaro&quot; Album!"/>
        <s v="Heat Seek NYC"/>
        <s v="Lemming Theatrical's Smell of the Kill"/>
        <s v="Henry VI: The War of the Roses"/>
        <s v="Antimatter Fuel Production"/>
        <s v="THE BACHELOR KNOWS NO BORDERS"/>
        <s v="Terezin's The Fireflies"/>
        <s v="Face Off Theatre Company Inaugural Season 2015-2016"/>
        <s v="FROSTBURN - Lords of the Trident's new album!"/>
        <s v="Escape/Artist: The Jason Escape Documentary"/>
        <s v="The Hitchhiker's Guide to the Family"/>
        <s v="It's Now or Never for the Icarus Witch Project!"/>
        <s v="DIANA's &quot;Late: A Cowboy Song&quot; by Sarah Ruhl"/>
        <s v="CHRISTIAN MERCY: Compassion, Proclamation, and Power"/>
        <s v="Good Men Wanted at ANT Fest"/>
        <s v="Happy to Help: A New Play About the Supermarket Industry"/>
        <s v="UCAS"/>
        <s v="Battle-Buddy â€“ Bringing gamers together"/>
        <s v="ENDURING SONG"/>
        <s v="PS-1A Adjustable Miniature Switch Mode DC-DC Power Supply"/>
        <s v="Cassandra Violet &quot;Beyond the Fray&quot; Music Video"/>
        <s v="'Pathfinder' - a High Five Spaceship album"/>
        <s v="Low Weather // Debut Album"/>
        <s v="No Brains for Dinner"/>
        <s v="Checkpoint 22"/>
        <s v="The Maltese Bodkin"/>
        <s v="SmartQuad 4-Port (9.6 Amps / 48W) Travel USB Charger"/>
        <s v="Season Scandinavia"/>
        <s v="Pig by Alex Oates (London Run)"/>
        <s v="The Bill Cosby Assault, a play"/>
        <s v="SpecForce Rangers: Outlanders Phase 4"/>
        <s v="Awakening (Canceled)"/>
        <s v="History Grows: New K. Record"/>
        <s v="Catsville High the Movie (Anti-Bullying) Teaser Trailer"/>
        <s v="&quot;Drakes Folly&quot;"/>
        <s v="1001 Nights: Help bring this fascinating new play to the US"/>
        <s v="Nude: A play by Paul Hewitt"/>
        <s v="The Guru releases &quot;Native Sun&quot;"/>
        <s v="Closure - A Paul Haasch Music Video"/>
        <s v="Different is Dangerous"/>
        <s v="Last of the Lost Boys: New Music from Matthew Blake"/>
        <s v="SERENDIPITY'S Pumpkin Pie Surprise"/>
        <s v="Origin - Cobrette Bardole's Sophomore Album!"/>
        <s v="The Million Dollar Shot"/>
        <s v="&quot;Chuck J. Brubecker&quot;"/>
        <s v="Curtain up at the Shoebox Theatre!"/>
        <s v="fEast Theatre presents &quot;Winter '53&quot;, a new play by Rob John"/>
        <s v="CallMeGhost DEBUT ALBUM preorder!"/>
        <s v="THE RATIONALES present: The Distance in Between"/>
        <s v="India Meets String Quartet"/>
        <s v="Vanessa Lively's New Album 2014"/>
        <s v="Mars on Earth: An Art Residency"/>
        <s v="Manned Mock Mars Mission"/>
        <s v="Waving Goodbye"/>
        <s v="The Attic"/>
        <s v="The River Runs Through Us, a Six-Part Public Radio Series"/>
        <s v="Theatre West97 - not-for-profit run Youth Theatre Program"/>
        <s v="&quot;The Naked Pixel&quot; Ali Pakele"/>
        <s v="Help 95th St.Tacos get a food truck in Atlanta"/>
        <s v="Buy beauty &amp; hair products 24/7 from a vending machine."/>
        <s v="Ghost Pirate Cruise on the Hudson Sept. 3rd"/>
        <s v="Jake Lazarow's Eagle Project"/>
        <s v="Blind Beggar Miniatures presents Second Chance Specials!"/>
        <s v="Happiest Show On Earth Production Sponsor"/>
        <s v="MUMBURGER by Sarah Kosar"/>
        <s v="Fusion in a Bubblegum Machine"/>
        <s v="Afternoon of Shakuhachi and Koto Music - CD Project"/>
        <s v="Lets get 48/14 pressed!!!"/>
        <s v="Magic, Giggles and Love  A collection of children's poetry"/>
        <s v="The Free Man - the story of Hurr"/>
        <s v="Foundations: 12 Songs in 2012"/>
        <s v="Grover Theatre Company (GTC)"/>
        <s v="Course: Learn Cryptography"/>
        <s v="Prez Games: Do You Have What it Takes to Win the Presidency?"/>
        <s v="Allergy Friendly Restaurant Finder and Review Site"/>
        <s v="Debut Studio EP // Sam Hibbard"/>
        <s v="And That's How The Story Goes"/>
        <s v="Produce BELLE DAME SANS MERCI a stage play"/>
        <s v="Repetitive Beats: A new play premiering at Vault Festival"/>
        <s v="University Rocket Science"/>
        <s v="Urbania: Create the future"/>
        <s v="Science Studio"/>
        <s v="'Gilead', an original theatre piece"/>
        <s v="New Jerry Tachoir Group Recording"/>
        <s v="Astronauts of Hartlepool: a Brexit sci-fi for VAULT 2017"/>
        <s v="Adfectus Book"/>
        <s v="Prehistoric Landing"/>
        <s v="We Fly to Philly / Release new album / Tour west coast"/>
        <s v="ICONS"/>
        <s v="Lily and Memphs"/>
        <s v="Send SACKERSON to SD Fringe"/>
        <s v="Grace Sings Grace"/>
        <s v="How to Make Innovative Apple Watch Apps with WatchKit"/>
        <s v="Civil Rogues"/>
        <s v="Three Monkeys - Part 1: Into the Abyss"/>
        <s v="Attention: People With Body Parts"/>
        <s v="Help fund an album of LDS songs arranged for jazz piano trio"/>
        <s v="Remaster and Re-release &quot;Reality vs the Optimist&quot; on vinyl."/>
        <s v="Support Circus Factory's new training space in Cork"/>
        <s v="So I'm A Dark Lord"/>
        <s v="Yo Mama's Sauces &amp; Rubs"/>
        <s v="MiPointer"/>
        <s v="&quot;Hurt N' Wrong&quot; New Album Fundraiser!"/>
        <s v="Shift Records A New EP!"/>
        <s v="Shadow and Steel: The new album from Master Sword"/>
        <s v="Flush - David Dipper - Break Point Theatre"/>
        <s v="Scorned: A LeKrista Scott, Vampire Hunted Novel"/>
        <s v="Producing a live album of our upcoming Europe tour"/>
        <s v="time-care.com - Helping People Remember The Simple Things"/>
        <s v="These Old Streets Album"/>
        <s v="Sustainable Theatre Project and The Life-Cycle of Seller Door: A Play of Consequences"/>
        <s v="The Eulogy of Toby Peach - Edinburgh Festival 2015"/>
        <s v="Tunnel Lab - Tech startup accelerator hubs in the favelas"/>
        <s v="Woman2Woman"/>
        <s v="Hell Has No Fury by TwentySomething @ Edinburgh Fringe"/>
        <s v="ghost -- a music video"/>
        <s v="Down the Rabbit Hole"/>
        <s v="A Facelift for the Facade--Spring Garden Mill, Newtown, PA"/>
        <s v="Planet Venus"/>
        <s v="Support Catalan Drama: Skin in Flames, by Guillem Clua"/>
        <s v="Get JunkBox Theatre To Edinburgh Fringe!"/>
        <s v="Generations (Senior Project)"/>
        <s v="The Not So Curious Incident of the Man in the Green Volvo"/>
        <s v="Samurai Dwarves (Korobokuru)"/>
        <s v="Those That Fly"/>
        <s v="Freshie's Donuts Food Trailer"/>
        <s v="Get FREAK to the Edinburgh Fringe"/>
        <s v="STETSON'S NEW EP"/>
        <s v="Help SHE&amp;HER PRODUCTIONS raise money for our new space in the West Bottoms!!"/>
        <s v="DUALBAND, the Leather NFC Smart Watch Band"/>
        <s v="In Case Of Emergency (Canceled)"/>
        <s v="Arbor Oasis's First Album!"/>
        <s v="A New Season of Destination DIY"/>
        <s v="The Pendulum Swings"/>
        <s v="Celebrating Orlando's Historic Haunts Release"/>
        <s v="Cutting Off Kate Bush"/>
        <s v="Speechless"/>
        <s v="From Providence to Cuba: A Historic Theater Adventure"/>
        <s v="C.O.V.D.--A brand new board app game"/>
        <s v="Centurion: Legionaries of Rome"/>
        <s v="Elektra Bekent - Afstudeervoorstelling"/>
        <s v="Cole - A Short Film."/>
        <s v="Afraid Of Figs - Help Fund our New CD - &quot;SAFE&quot;"/>
        <s v="Jazz For Everyone!"/>
        <s v="Time Please Fringe"/>
        <s v="Letters to Daniel"/>
        <s v="Justin Cron's Sax Debut Album"/>
        <s v="Songs of Africa Ensemble Goodwill Africa Tour"/>
        <s v="Monk"/>
        <s v="Help Launch LZA Theatre! The Eisteddfod + A Woman Alone"/>
        <s v="Comedy Of Errors: Antioch Community High School"/>
        <s v="Until I Gush Forth / Limited Edition Zine by Esthaem"/>
        <s v="Idiot Stare &quot;Unknown to Millions&quot; CD"/>
        <s v="BRANDTSON - &quot;Send Us A Signal&quot; Vinyl LP"/>
        <s v="Silver Hour: a photo book by Alex Westfall"/>
        <s v="We just keep going"/>
        <s v="GUTS: Black Comedy"/>
        <s v="Making Mail: A Documentary"/>
        <s v="So Bad, It's Good! - A Book of Bad Movies"/>
        <s v="Arches - Wide Awake on Vinyl "/>
        <s v="&quot;Never Let Me Go&quot; CD Recording Project"/>
        <s v="Chlorine Edinburgh 2014"/>
        <s v="SPEED OF LIGHT: Biggest Mystery of the Universe"/>
        <s v="Glass Mountain: An Original Fairytale"/>
        <s v="AtteroTerra's Sophomore Album - Pray for Apocalypse"/>
        <s v="Sorry I Tripped in Your Yard"/>
        <s v="The Freakniks Debut Album: Infinite Love"/>
        <s v="Bear. is recording their first ep!"/>
        <s v="Space Elevator Science - Climb to the Sky - A Tethered Tower"/>
        <s v="Finish The Script! - A College Writing Course in Book Form"/>
        <s v="The Most Basic of Truths"/>
        <s v="Aspiring storyteller: connecting the dots"/>
        <s v="The Workingman's Cake by Delectabites"/>
        <s v="TRASENSE MOVEMENT: The Smartest Daily Tracker for Under $30"/>
        <s v="Time Crash"/>
        <s v="The JOB Prelude."/>
        <s v="Ain't She Brave FringeNYC 2014 Project"/>
        <s v="Israel LÃ³pez @ Ojai Playwrights Conference"/>
        <s v="D12 Trap Dice + Trapped The Dice Game"/>
        <s v="Becoming - A Metaphysical Game About Mental Illness"/>
        <s v="Oracle b*sides and Hawkeye Plainview present SUPER-WELLESIAN"/>
        <s v="The Academy: Mockumentary Sitcom TV Pilot"/>
        <s v="2000 Student Projects to the Edge of Space"/>
        <s v="Help Get the Short Film Interior Design into Film Festivals!"/>
        <s v="Shakespeare!! To fund or not to fund, that is the Question?"/>
        <s v="Help fund Richard Sosa's &quot;FolkameriqueÃ±o&quot; CD"/>
        <s v="Slayers of The Dead AR- build your ultimate Zombie Fort"/>
        <s v="An Evening of Radio"/>
        <s v="Stage Adaptation of Studio Ghibli's Princess Mononoke"/>
        <s v="Observations in 6x6"/>
        <s v="Oregon Babyâ„¢ Diapers"/>
        <s v="Treedom's NEW album fund!"/>
        <s v="Winter Tour"/>
        <s v="Sammy Bananas - Bootlegs Vol. 2!!"/>
        <s v="Scenes from New Orleans"/>
        <s v="Emma Ate the Lion &quot;Songs Two Count Too&quot;"/>
        <s v="Let's Talk Calmly About Security and Privacy"/>
        <s v="'Mooring' - Vocal Point Theatre Project"/>
        <s v="Pramkicker - Edinburgh and Beyond"/>
        <s v="The Ruby Darlings Show"/>
        <s v="The Rest of Us Mini-Series"/>
        <s v="Red Planet (or One Way Ticket) Staged Reading"/>
        <s v="Special in a Bad Way"/>
        <s v="Lincoln High School presents: Little Shop of Horrors"/>
        <s v="Jason (Georgia on My Mind)"/>
        <s v="Amateur production of The Blue Room by David Hare"/>
        <s v="Star Wars: Insidious"/>
        <s v="AMERICAN WINTER: A Documentary Film"/>
        <s v="SIX BY SEVEN"/>
        <s v="lumiglove"/>
        <s v="Kid's Connect (Connecting kids with sickness' together)"/>
        <s v="GBS Detroit Presents The Skylit Letter"/>
        <s v="GoMote: a remote control for your smartphone"/>
        <s v="Russell &amp; Sons Watches"/>
        <s v="PIGGYBACK Earbuds Designed for Sharing! (Canceled)"/>
        <s v="Ryubix Manor--Madness, Betrayal, Murder, Vengeance... Family"/>
        <s v="Secret Diaries"/>
        <s v="Being Patient"/>
        <s v="The Masturbation Musical (Canceled)"/>
        <s v="Message of Peace, Love &amp; Unity (Canceled)"/>
        <s v="10,000 Hours"/>
        <s v="AM 1610 :: The Station &gt;&gt; Live Studio Project &gt; Phase 1"/>
        <s v="Finding Pets - Bringing Lost Pets Home (Canceled)"/>
        <s v="Et si Kiwwi vous trouvait un job ? (Canceled)"/>
        <s v="ZoZo Skeleton Hand Planchette - Works with ANY Ouija Board"/>
        <s v="Watermark the truth beneath the surface - Translate"/>
        <s v="KabarettstÃ¼ck &quot;Dicht in da Nochtschicht&quot;"/>
        <s v="THE SNAIL: a comedy play at Hollywood Fringe Festival 2015"/>
        <s v="Stuck On An Eyeland"/>
        <s v="After The Blue"/>
        <s v="Funding the new album by Chris Reed and the Anime Raiders"/>
        <s v="Heads Up! / Vai com Tudo! - Music &amp; Sports Education for All"/>
        <s v="In Love There's War"/>
        <s v="MISTER BROWN"/>
        <s v="My Christmas Star"/>
        <s v="Notorious P.I.G. Food Truck will bring gangsta food to YOU!!"/>
        <s v="Beef Sticks, the Ultimate Protein Snack"/>
        <s v="Infectious, love at the end of the 21st century!"/>
        <s v="sloggoth"/>
        <s v="Kaylee's Senior Project"/>
        <s v="Boost Band: Wristband Phone Charger (Canceled)"/>
        <s v="Ultimate Political Selfie!"/>
        <s v="Upstart Crows of Santa Fe Stage Weapons"/>
        <s v="Only Forever at The Hope Theatre"/>
        <s v="Petrification"/>
        <s v="LED Electronic Dice: assembled or kit, Arduino compatible"/>
        <s v="Le Temps Nous Est ComtÃ©"/>
        <s v="European Tour"/>
        <s v="old man's Gift"/>
        <s v="Macbeth For President 2016"/>
        <s v="Mathias Pizzeria - A Mobile Wood Fired Pizza Oven (Canceled)"/>
        <s v="It's Okay To Wait"/>
        <s v="Who Said Theatre Presents: The Calm"/>
        <s v="Something Precious"/>
        <s v="Weald at The Finborough Theatre"/>
        <s v="Pi Lite white - Bright white LED display for Raspberry Pi"/>
        <s v="Sap Laughter : Merch Fundraiser!"/>
        <s v="Zero Down"/>
        <s v="SnuG Watchbands for Moto360 smartwatch (Canceled)"/>
        <s v="Printing TONE Audio 10th Anniversary Edition! (Canceled)"/>
        <s v="Anansi the Spider - An African Folktale"/>
        <s v="Planet Money T-shirt"/>
        <s v="AU Theatre Wing (Pygmalion Sound and Lighting Fees)"/>
        <s v="Henry V"/>
        <s v="Stacey's $5 Dollar Hollar Food Truck Home of the Freak"/>
        <s v="The Taming of the Shrew"/>
        <s v="The White Bike"/>
        <s v="Heroines"/>
        <s v="Manorkept"/>
        <s v="Some Dark, Beautiful Morning - Greg Byers' EP"/>
        <s v="Austen a New Musical Play"/>
        <s v="Girls, Ladies and Women - A Gospel Drama"/>
        <s v="Buffer: Edinburgh Fringe 2014"/>
        <s v="E15 at The Pleasance and CPT"/>
        <s v="Unbound: Fiction on the Radio"/>
        <s v="Feels Like Coming Home Tour"/>
        <s v="Den-Mate: New EP and Tour"/>
        <s v="BugVibesâ„¢-Better Flowers, Plants, Trees with less Pesticides"/>
        <s v="The Laramie Project in Utah County"/>
        <s v="Help CHURCHES turn this song into an LGBT anthem!"/>
        <s v="The World's Greatest Lover"/>
        <s v="Repair Orwell's tour van for a West Coast Tour!"/>
        <s v="Geoff Zimmerman's Urban-Folk/ Indie-Rock Album"/>
        <s v="Me, Myself &amp; I - the dark art of big wall soloing"/>
        <s v="Sound Of Dobells"/>
        <s v="INTOTHEWOODS.TV â€“ Music Media from the Pacific Northwest"/>
        <s v="Ukulele Songs from the Zombie Apocalypse"/>
        <s v="Muscovado: BurntOut's new play about slavery in Barbados"/>
        <s v="CURVE: The debut album from Miroist needs awesome merch"/>
        <s v="Rounds. Set design campaign."/>
        <s v="Faustus"/>
        <s v="Legend of Decay"/>
        <s v="2016 Calendar:  Wonders of Nature"/>
        <s v="Seance Theatre Performs Noel Coward's Blithe Spirit"/>
        <s v="3D Animation Story of an Ancient Hero: Fly Forward"/>
        <s v="Rose of June"/>
        <s v="Losing Wings EP Release &amp; Our First Tour"/>
        <s v="Justin &amp; Elly Heckel DEBUT ALBUM!"/>
        <s v="Rolling out Vegan Mashup's Season 2"/>
        <s v="Riders: A Game About Cheating Doomsday"/>
        <s v="GoSolo Hat for GoPro (Canceled)"/>
        <s v="THE ASCENDENCE SHIFT Feature Film (Canceled)"/>
        <s v="In the Raw: the ink &amp; the Echo's debut album"/>
        <s v="Bones - The New EP by Matt Phillips"/>
        <s v="I'M TWENTY SOMETHING"/>
        <s v="Risotto fragole e champagne"/>
        <s v="ruKus - the Net-a-thon: Fueling independence in music and art!"/>
        <s v="SUPER NICE EP 2012"/>
        <s v="WILDE TALES"/>
        <s v="HELMER'S LOO"/>
        <s v="Don Walrus wants to press a record!!"/>
        <s v="Equatorial Sundial - Learn about planetary motion!"/>
        <s v="Caelum - Photos from stratosphere"/>
        <s v="Nature Boy Explorer EP"/>
        <s v="PriceItUpPlease (Canceled)"/>
        <s v="Abstract Image Photography Coffee Table Book (Canceled)"/>
        <s v="Southern Utah University: V-Day 2015"/>
        <s v="The Bridge That Brought Us Over: The History of Gospel Music"/>
        <s v="Digitizing 8 Rare Siddha Yoga Books"/>
        <s v="Jolly's Hot Dogs An All-Beef Coney Dog"/>
        <s v="CheckMate Careers"/>
        <s v="'Patagonia' - by Robert George"/>
        <s v="DAY OF THE DOG by Blue Sparrow Theatre Company"/>
        <s v="Programmable Capacitor"/>
        <s v="Invisible Allies - Hyperdimensional Animals"/>
        <s v="Iplace itâ„¢ : The Phone Holding RFID Blocking Card Holder"/>
        <s v="Telesomniac's Debut Album"/>
        <s v="Press Mirror Kisses' New Album &quot;Heartbeats&quot; on Vinyl"/>
        <s v="Literacy for Brooklyn Kids"/>
        <s v="The Love Lounge"/>
        <s v="Wood Butcher's new music video- I Don't Wanna Party"/>
        <s v="BBB Kickstarter Two"/>
        <s v="Kingdom"/>
        <s v="Help Falling From One complete their CD!!!"/>
        <s v="The Youth Shakespeare Project 2014"/>
        <s v="Passing Shot: Dice Tennis Game"/>
        <s v="fo/mo/deep heads back into the studio to record their 3rd CD"/>
        <s v="Spinning Wheel Youth Takeover"/>
        <s v="HUB Theatre Group presents John Logan's RED"/>
        <s v="Kickstart a Traveling Heart (Canceled)"/>
        <s v="For Colored Girl Play Production"/>
        <s v="disCover: Napoli"/>
        <s v="The Divine Comedy Show"/>
        <s v="Julius Caesar"/>
        <s v="Help take 'Conversations With Rats' to Edinburgh Fringe 2017"/>
        <s v="Late To The Party : A Cold War Espionage RPG in the Baltics"/>
        <s v="U-PHOS: Upgraded Pulsating Heatpipe Only for Space"/>
        <s v="Help Michael Trieb make CD's for his new EP!"/>
        <s v="MADAM Album"/>
        <s v="Back To Blackbrick- A new play with live music"/>
        <s v="Invisible Reins - Let your children roam free (Canceled)"/>
        <s v="Master Le Cosplay's: Avengers 2 Hulk Buster V2.0 Build"/>
        <s v="Valkyrie Theatre Company"/>
        <s v="Galaxy Express - The Play"/>
        <s v="Hen Harrier Wildlife Sanctuary"/>
        <s v="The Lion Oh My - Our first full length release"/>
        <s v="Nemes wants you to be able to hear their new songs!"/>
        <s v="Riders Registry &quot;Medical data of active people on a Dog Tag&quot;"/>
        <s v="Luke O'Brien's Kickstarter"/>
        <s v="&quot;Something to See, Not to Say&quot; - Anemometer's First EP Album"/>
        <s v="PUNK ROCK"/>
        <s v="The Wedding"/>
        <s v="The Girl With(out) The Camera"/>
        <s v="ShapeCase - Colorful Apple Watch Bumpers"/>
        <s v="Lift Up Missions a Global Christian Online Platform"/>
        <s v="IHDC's 2017 Pantomime - Jack and the Beanstalk"/>
        <s v="The Good Samaritan"/>
        <s v="Migrants' Theatre"/>
        <s v="Pug-let: The First Ever All-Pug Production of Hamlet"/>
        <s v="&quot;If They Come Back&quot;"/>
        <s v="Caught off Guard"/>
        <s v="dasGROUP Theatre: Savage in Limbo"/>
        <s v="Spec Haus"/>
        <s v="Build Phatboyz Food Truck (Canceled)"/>
        <s v="The 'Theater of Community' Tour"/>
        <s v="Lana - Short film"/>
        <s v="Glippets: The Aliens next door -  Animation from Comic Strip"/>
        <s v="Joy Full Noise!"/>
        <s v="Pies not Lies"/>
        <s v="Retro Rhapsody"/>
        <s v="ABRAcaPOCUS!!"/>
        <s v="Tessen - A quick-playing card game set in feudal Japan"/>
        <s v="Mine by Polly Teale A Paper Parachutes Production"/>
        <s v="Internationalisation of Sherlock's Home: The Empty House"/>
        <s v="The Glass Menagerie: Independent Student-Run Production"/>
        <s v="Project Starborn"/>
        <s v="Stitching by Anthony Neilson"/>
        <s v="Pie In Space! (Round 2)"/>
        <s v="IRring - The Remote Control That fits on Your Finger"/>
        <s v="Sentient - The Web Series (Canceled)"/>
        <s v="&quot;The Tale of The Cockatrice&quot; by Peafrog Puppetry"/>
        <s v="In My Head - A new mental health theatre project"/>
        <s v="Backstory Cards"/>
        <s v="FUEL FAKE NATIVES"/>
        <s v="My Real Mother's Name is... (Canceled)"/>
        <s v="Agni Varsha - opera by Vanraj Bhatia - world premiere"/>
        <s v="Jamaican food truck in Munich in the making! (Canceled)"/>
        <s v="oToBOTS.com - Freedom from high cost auto repairs (Canceled)"/>
        <s v="Dissertation (Canceled)"/>
        <s v="Jacs+Cam 2016 calendar"/>
        <s v="Mots Ã‰crits"/>
        <s v="A play by Gabriel Kemlo about lost ideals, and new starts"/>
        <s v="The Happy Family and Devoted Dreams new theater plays NYC"/>
        <s v="The Town We Live In"/>
        <s v="Jambie"/>
        <s v="The Jennings Family Reunion"/>
        <s v="The Art of You Too"/>
        <s v="Counting Stars"/>
        <s v="TWO for the PRICE OF ONE THEATRE"/>
        <s v="De Lewe: A Youth Movement(Traveling Show)"/>
        <s v="How to Create Your Own Magic World. Toy-making guide."/>
        <s v="The Book Club Rebellion"/>
        <s v="&quot;Sami j's Food Truck&quot;"/>
        <s v="The Great Elephant Repertory Company"/>
        <s v="Deviations"/>
        <s v="Xeno - A Sci-Fi FPS"/>
        <s v="Phillip Michael Photography"/>
        <s v="Celebrating American Jazz &amp; Soul Music"/>
        <s v="Makayla's Quest"/>
        <s v="Divine Connection Performing Arts Leadership Program"/>
        <s v="The Mean Green Purple Machine"/>
        <s v="Small Animal Deterrent Latch (S.A.D.L.)"/>
        <s v="ThÃ©Ã¢tre Polichinelle Show &quot;Clown-Ballet&quot;"/>
        <s v="Little Lamb Kidz - multi-faith characters in their 1st DVD"/>
        <s v="Nothing Up My Sleeves Tour: Summer 2016"/>
        <s v="Bring the iconic story of Leontyne Price to the stage."/>
        <s v="Indian Language Dictionary"/>
        <s v="Dusk Theatre Company presents... Macbeth Rebothered"/>
        <s v="Black Swan Theories Debut CD"/>
        <s v="Rules of Civility and Decent Behavior"/>
        <s v="Build a Search Engine and more - Web Engineering Course"/>
        <s v="GOAT LORDS."/>
        <s v="Antonym Theatre - &quot;STAIRCASES&quot;"/>
        <s v="For overseas shogi fans! Shogi novel translation project"/>
        <s v="Hattie Bee's Second Album"/>
        <s v="Our Band Van Needs Serious Repairs!!!"/>
        <s v="Itch + Scratch at Hackney Showroom"/>
        <s v="Tibio - Spreading warmth in everyones home"/>
        <s v="Shock Treatment - The Sequel to Rocky Horror!"/>
        <s v="ACOrN: A Crunch Or None --&gt; Edinburgh Fringe!"/>
        <s v="We Beat Leukaemia: my family's journey with childhood cancer"/>
        <s v="Central Coast Theatre Community Website - Plays &amp; Auditions"/>
        <s v="The JOkeress Going Live"/>
        <s v="Warren's / Adilyn's Rollin' Bistro"/>
        <s v="The Munitionettes"/>
        <s v="Thunder Alley : Crew Chief by Richard Launius - Final Lap!"/>
        <s v="MIRAMAR"/>
        <s v="Sweeney Todd: The Panto at the Edinburgh Fringe!"/>
        <s v="Nineteen Fifty Eight - Untitled EP"/>
        <s v="SleepMode"/>
        <s v="Help Support Brad Dassey's Music"/>
        <s v="ReminiSens Restaurant &amp; Theatre in Versailles"/>
        <s v="Bring Kyrstyn's Album to Life!"/>
        <s v="Farabel"/>
        <s v="Glowbelt, The World's First Retractable LED Safety Belt"/>
        <s v="Romeo and Juliet...Choose Your Own Ending"/>
        <s v="'Time Please'"/>
        <s v="Werewolf: Full Moon Expansion"/>
        <s v="Oh When The Blues - Oldham Athletic Photography Book"/>
        <s v="Secret of Shahrazad (World Premier)"/>
        <s v="Fat daddy mac food truck"/>
        <s v="Make The Historic Dungeness Schoolhouse Stage ADA Accessible"/>
        <s v="Low Voltage Metal Sensor for use with Arduino type boards"/>
        <s v="After The End"/>
        <s v="Jon Udry's ABC Tour"/>
        <s v="My Insane Shakespeare"/>
        <s v="Backyard Zombies"/>
        <s v="Carbon Fiber Collar Stays"/>
        <s v="Fine Art Landscape 2015 Calendar"/>
        <s v="Mobile Coffee Cart with a Purpose"/>
        <s v="Completing &quot;God's Justice&quot;"/>
        <s v="Privster.net - Privacy anywhere, whenever for free."/>
        <s v="Hurricane Katrina 10th Anniversary: Brothers from the Bottom"/>
        <s v="Memoir of a Forgotten Past"/>
        <s v="St. Michael Boat Parties - Halloween and Beyond!"/>
        <s v="Convergence: Rift Wars"/>
        <s v="PSI - Role Playing Game"/>
        <s v="The CASAMENA Radio Hour Volume 1 CDx2"/>
        <s v="Help Lions&amp;Creators print their album!"/>
        <s v="SEVEN, a Documentary Play: North Carolina Premiere!"/>
        <s v="Grind Violin: Analog DIYalog: Composers Vinyl Compilation"/>
        <s v="Tissue by Louise Page. A play about Breast Cancer."/>
        <s v="Liz's Bakery &amp; Barista on the Go.. (Canceled)"/>
        <s v="AZAMAR"/>
        <s v="&quot;The Day That Shakespeare Died&quot; - The book and the play."/>
        <s v="VoxelMaze"/>
        <s v="SPILL - A verbatim show about sex"/>
        <s v="4th Wall Theatre Project"/>
        <s v="STEM MARS Lander experience: https://youtu.be/n6avxUAKee0"/>
        <s v="Children Must Run: An Original Musical"/>
        <s v="Gehtika - New Album - A Monster in Mourning"/>
        <s v="The Sentinel &amp; The Showman"/>
        <s v="Femme Fatality 'Stranger' T-shirt and/or Tote bag"/>
        <s v="Blue Stockings @ The Cockpit Theatre"/>
        <s v="&quot;Cigarettes and Sunflowers&quot; first album by &quot;Memphis Lady&quot;"/>
        <s v="Church Folk Can Be Dangerous People"/>
        <s v="BioToo - Emergency Temporary Tattoos"/>
        <s v="Moroccan National Debate Team"/>
        <s v="The FunBunch Cartoon!!!"/>
        <s v="Waistband: Solar Powered Vegan Quality of Life Truck"/>
        <s v="Planes and Planets needs to get their EP finished!!"/>
        <s v="The Dancing Elephant, Traditional Dosa and Indian Cuisine"/>
        <s v="Balm in Gilead at Columbia"/>
        <s v="LPLC - Low Power, Low Cost PIC18 Development Board"/>
        <s v="Alienation - an intergalactic card drafting game"/>
        <s v="Rick and Morty Album &amp; Music Video"/>
        <s v="In His Presence"/>
        <s v="Gotham Knight Terrors: Comedic Batman Short"/>
        <s v="Launch a TARDIS into SPACE!"/>
        <s v="Pedals and Effects Arena Corner"/>
        <s v="Africa Brass Master Class for youth"/>
        <s v="Cien&amp;Cia"/>
        <s v="Tesla's Electric Mist"/>
        <s v="Tonight I'll be April"/>
        <s v="&quot;Paper Chase&quot; Students can make family friendly short films."/>
        <s v="Pi Supply - Intelligent Power Switch for Raspberry Pi"/>
        <s v="The Scotty Karate Vinyl Round-Up (Scotch Bonnet)"/>
        <s v="Students building a near-space balloon with live video"/>
        <s v="TUSENTACK THEATRE"/>
        <s v="Little Dungeon: Turtle Rock"/>
        <s v="Bring jazz legend Peter BrÃ¶tzmann to Minneapolis"/>
        <s v="Pre-order DANCEHALL's first record!!!"/>
        <s v="Bitcoin Empire"/>
        <s v="Becoming Rainbow: A Music, Art &amp; Virtual Reality Experience"/>
        <s v="Universe Rush"/>
        <s v="Psalms"/>
        <s v="Litter-Buddy"/>
        <s v="Wondrous Adventures: A Kid's Game"/>
        <s v="Jen bakes shortbread needs a commercial kitchen!"/>
        <s v="Cadaver - A Card Game For Aspiring Necromancers"/>
        <s v="BARNFEST 2015"/>
        <s v="King Eider: Short Film"/>
        <s v="A History, w Nowell Edmurnds at the Edinburgh Fringe!"/>
        <s v="Purpose Built Liverpool Comedy Club, Restaurant &amp; Bar"/>
        <s v="An Interview With Gaddafi - The Stage Play"/>
        <s v="The Last Mice"/>
        <s v="TaxSaver USA Affordable Tax App Development and Launch"/>
        <s v="Scenes and Things from New Orleans"/>
        <s v="sellorshopusa.com"/>
        <s v="The Practical Meter: Know your power!"/>
        <s v="VR Lens Lab - Prescription Lenses for Virtual Reality HMDs"/>
        <s v="Sideways Mohawk vs This Guy ( Comic eBook &amp; Cartoon Movie )"/>
        <s v="The Last Armada (Canceled)"/>
        <s v="&quot;Seven Zero Eight STL&quot; Burlesque, Restaurant, Pub and More!"/>
        <s v="Land of the Three Towers"/>
        <s v="Royal Holloway's Drama Society Presents 'Posh'"/>
        <s v="Get Affordable Website with Premium Hosting and Domain"/>
        <s v="CAUCASUS - on the untrodden roads (Canceled)"/>
        <s v="Space Gangstars (Canceled)"/>
        <s v="From student to beekeeper"/>
        <s v="Takeshi Asai French Trio - a lingua franca to break barriers"/>
        <s v="Live to Learn, Learn to Fight, Fight to Live - The Karen"/>
        <s v="Bringing more Art to the Community"/>
        <s v="Grammar Land Performances"/>
        <s v="&quot;Antoine Roney Trio&quot; at Cuba's Havana Jazz Festival 2013"/>
        <s v="Mioti"/>
        <s v="Unity, A Content Creators Toolkit"/>
        <s v="Ping"/>
        <s v="The Flashing Lights"/>
        <s v="Hart Blvd. A feature film by Andrew Greve"/>
        <s v="Equality Theatre"/>
        <s v="A CRY FOR HELP"/>
        <s v="CONVERSATIONS WITH AN AVERAGE JOE"/>
        <s v="Score"/>
        <s v="Vote for Next Season's Shows!"/>
        <s v="Scarlet at Southwark Playhouse - Theatre Renegade"/>
        <s v="Pretty Kitty Fuzzy"/>
        <s v="Handee Job for PS4 Gets on Shark Tank"/>
        <s v="A fine blend of jazz, electronica, rock and spoken word"/>
        <s v="The Beautiful House"/>
        <s v="L'oiseau la nuit - Court-mÃ©trage"/>
        <s v="POWERHEAD - Wir wollen ins Studio!!!"/>
        <s v="Hand Armor Liquid Chalk-Ultimate Sports Chalk Help Patent"/>
        <s v="Shakulute (Shakuhachi mouthpiece for Alto Flute) (Canceled)"/>
        <s v="Other Worlds - A Make 100 Project"/>
        <s v="Dick Whittington - our 2016 community pantomime!"/>
        <s v="i-Davit: Hands Free System for iPad/Tablets/Devices"/>
        <s v="Alexis' Aggravation: Murder in the Southwest. A Crime Novel"/>
        <s v="Beyond the Pale"/>
        <s v="ibreatheFUR / He Can Jog split Cassette"/>
        <s v="Brentwood Theater Company needs a Rehearsal Space."/>
        <s v="As You Like It? by Purple Ostrich Productions"/>
        <s v="The Love Shack"/>
        <s v="Threads by David Lane at The Hope Theatre - 11-29 April"/>
        <s v="God Am"/>
        <s v="First jazz album for Multidirectional, Now printing time!"/>
        <s v="T-Fighter: Code Name M - Mobile Edition"/>
        <s v="Crystal City Haunted Undergound"/>
        <s v="Skullforge: The Hunt"/>
        <s v="OTHELLO, by William Shakespeare ( FUNDRAISER)"/>
        <s v="Finit - Hashtag Chatting (Canceled)"/>
        <s v="Spring Awakening Presented by Catoctin Mountain Players"/>
        <s v="What a Gay Play - back, bigger and longer"/>
        <s v="Get Your Life Back"/>
        <s v="MENTAL Play short-tour 2015!"/>
        <s v="Vertical Garden Prototype"/>
        <s v="Ginger Binge's first album"/>
        <s v="Help Fund Jason's Debut Jazz CD &quot;Exodus&quot;"/>
        <s v="Empty Ramekins Catering Group"/>
        <s v="The Red Card Blue Card Game"/>
        <s v="The Torah: World's First Complete Musical Transcription"/>
        <s v="Collision Course"/>
        <s v="Beyond Black Space"/>
        <s v="Quest Remnants of Chaos"/>
        <s v="'Gretel and Hansel' - A Children's Theatre Production"/>
        <s v="Sinatra Cookbook - Recipes for the Ruby framework"/>
        <s v="Runers"/>
        <s v="Calvert HS Planetarium Restoration (Canceled)"/>
        <s v="CYRIL THE SQUIRREL a magical children's theatre tour"/>
        <s v="SUPER!: An Original Musical (KC Fringe 2015) (Canceled)"/>
        <s v="Headaches - a play exploring the topic of mental health"/>
        <s v="Downloads From My Mind - Science Fiction Short Stories"/>
        <s v="Holly's Hot Stuff"/>
        <s v="BorikÃ©n: The Show"/>
        <s v="Super Natural Kooking"/>
        <s v="Cook"/>
        <s v="Children's book app: &quot;The story of Setanta&quot;"/>
        <s v="One Good Night by Aisling Caffrey"/>
        <s v="&quot;Amp&quot; A Story About a Robot"/>
        <s v="Stone Kings: From Creation To Devastation"/>
        <s v="Cupcake Chaos"/>
        <s v="Claws &amp; Fins"/>
        <s v="The Paint Can Holder by U.S. Green Products"/>
        <s v="Think Green, Think Tea Trike! - A mobile cafe &amp; online shop."/>
        <s v="DE_dust2: Hacker's Wrath"/>
        <s v="Weather Men"/>
        <s v="I'm Sticking With You."/>
        <s v="&quot;Un parco di Risate&quot; - open air theatre to save TKC"/>
        <s v="Dewey Does 110 Animation"/>
        <s v="Step-By-Step Guide On How To Stay Secure &amp; Anonymous Online"/>
        <s v="Super Hi-Speed Road Strikers"/>
        <s v="Teach Your Parents iPad (Canceled)"/>
        <s v="ZombieTime!"/>
        <s v="Unconscious Subconscious"/>
        <s v="Kelli's Kitchen"/>
        <s v="Virtual Reality - A play about autism, family and The Sims."/>
        <s v="Diggers Fall tactical multiplayer pc shooter"/>
        <s v="The Morgue"/>
        <s v="Expansion of The Mortis Chronicles"/>
        <s v="I Died. Yesterday by Pamela Norton Docken"/>
        <s v="The Hounds of Reservoir - A Shakesperian Heist film"/>
        <s v="Freedom Train"/>
        <s v="Sleep Lovers - By Daniel Modeste"/>
        <s v="(TBC) I'M JUST HERE TO BUY SOY SAUCE by Jingan Young"/>
        <s v="A Sundered World"/>
        <s v="#noblurredlines"/>
        <s v="REBORN IN LOVE"/>
        <s v="Mail 4 Jail"/>
        <s v="NZ Auction site.  No listing or success fees. Only $2 p/m"/>
        <s v="Dichotomy (Canceled)"/>
        <s v="The Legend Of The Crimson Knight"/>
        <s v="Constellations by Nick Payne at the Nottingham New Theatre"/>
        <s v="ThreeWay - A new play about dating and relationships."/>
        <s v="Superpowerless - Princess - Music Video"/>
        <s v="Course: Create Complete Web Apps without Coding (Canceled)"/>
        <s v="A day in the life of...(podcast) (Canceled)"/>
        <s v="Beginner's Guide to Fibromyalgia translation - fibromialgia"/>
        <s v="The Great Dark (Canceled)"/>
        <s v="Zachariah Sheldon: A musical to chill your blood"/>
        <s v="Lovers and Other Strangers at The Cockpit"/>
        <s v="Towers Of The Apocalypse"/>
        <s v="Translation of the book &quot;He sees me with his Heart&quot;"/>
        <s v="The Story of the 1914 Christmas Truce is coming to America"/>
        <s v="The Grouch Who Couldn't Steal Christmas"/>
        <s v="Whisper Me Happy Ever After (WMHEA)"/>
        <s v="Build Flying Saucer Artificial Intelligent from sea shell"/>
        <s v="Triad a new album by James Murrell"/>
        <s v="The Grym Brothers Series"/>
        <s v="Bowlz Cafe, Hull"/>
        <s v="1985 Video Game Museum/Arcade/Game Lounge/Event Center"/>
        <s v="Caryl Churchill's 'Top Girls' - NSW HSC Text"/>
        <s v="Sabroso On Wheels"/>
        <s v="Follow in footsteps an awesome book adventure"/>
        <s v="The Pendulum Swings UK Theatre Tour/EdFringe"/>
        <s v="Charlie teaser completion"/>
        <s v="Katharsis Teatro en Navidad"/>
        <s v="A Brief History of Musical Theatre..."/>
        <s v="It's not easy being green: Costa Rican froglife"/>
        <s v="Pick the Lock"/>
        <s v="Take Tartuffe to Edinburgh Fringe Festival!"/>
        <s v="Lifelike Figures Vinyl Pressing!"/>
        <s v="psyÂ·choÂ·miÂ·metÂ·ic: The EsÂ·sence of Life (Canceled)"/>
        <s v="Employ College 2K"/>
        <s v="MTA's National Theatre Connections Show!"/>
        <s v="The Diddlys &quot;Steam powered Superheroes&quot;"/>
        <s v="Two Hundred Chocolate Truffles"/>
        <s v="Paria Exchange at Dave's Leicester Comedy Festival"/>
        <s v="Quantum Alterations: Sci-fi, Stop Motion &amp; Fantasy Fan Film"/>
        <s v="Pocket Monsters: A Musical Parody (Canceled)"/>
        <s v="'Haunting Julia' by Alan Ayckbourn"/>
        <s v="Chili dog"/>
        <s v="Showroom"/>
        <s v="Native American Language Book for Children"/>
        <s v="Before You Sleep - A Survival Social Video Game"/>
        <s v="Deception Belt"/>
        <s v="Sherri's Playhouse Present's A Heavenly Hand!"/>
        <s v="Baja Babes Shrimp Tacos wants to spread the taco love!"/>
        <s v="Ez 2c 3D Viewers (Canceled)"/>
        <s v="Fate Fighters - The Ultimate Decision Maker"/>
        <s v="A-iEasyâ„¢ Smartphone Stand Holder | The End of Busy Hands."/>
        <s v="patent pending"/>
        <s v="Social behavior in technical communities"/>
        <s v="Harriet Tubman Woman Of Faith"/>
        <s v="DeadRealm RPG Series for Android and iOS"/>
        <s v="Fresh fruit and veggies for the hood!"/>
        <s v="Unleashed Fitness"/>
        <s v="The HotSeat child safety carseat with temperature alarm"/>
        <s v="&quot;Hope Without Borders&quot; trilogy by I R Tyler, Chinese edition"/>
        <s v="Funding a home for our Children's Theater"/>
        <s v="Jamboni Brothers Pizza Pilot"/>
        <s v="The Original Laughter Therapist"/>
        <s v="PATH to Reading Brain Training"/>
        <s v="The Alan Katz Show"/>
        <s v="Subtropisch zwemparadijs Tropicana"/>
        <s v="Metrospective - photography project"/>
        <s v="Arts in Conflict"/>
        <s v="World Defense : Tower Defense"/>
        <s v="Jimmy There and Back - Documentary Animation"/>
        <s v="The Penny Arcade Quartet's Christmas EP"/>
        <s v="London Revolution - Open World RPG Minecraft Server"/>
        <s v="Spiritual Enlightenment Center - Help raise our vibrations!"/>
        <s v="Nothing Changes"/>
        <s v="'Journey's End' Tour of Dorset commemorating WW1"/>
        <s v="REDISCOVERING KIA THE PLAY"/>
        <s v="Darwin's Kiss"/>
        <s v="Space Shooter RPG+"/>
        <s v="SWFTTR: Southwest Farm-to-Table Recipes"/>
        <s v="The NELSON RIDDLE SONGBOOK - Nelson Riddle Tribute Orchestra"/>
        <s v="Cafe Nomad back on the road! Coffee van's poorly."/>
        <s v="18&quot;, 45.7cm Telescope. The universe is for everyone!"/>
        <s v="General Treatise on Chess. Tactics. by R. Grau, translation"/>
        <s v="Just Cereal - Mobile Cereal Bar"/>
        <s v="Roll The Dice Theatre Company"/>
        <s v="Dark Paradise"/>
        <s v="The Dark Brotherhood  (from the makers of COPS: Skyrim)"/>
        <s v="Green Couch Games Limited: FrogFlip!"/>
        <s v="Star Wars Fan Film (Canceled)"/>
        <s v="Lucy Wood's Calendar - English Countryside 2016"/>
        <s v="Messiah's Call &quot;He'll Do It Today&quot; 2014"/>
        <s v="Help me build my Tiny House Cupcake Bakery - Phase 1"/>
        <s v="Waiting for Godot - Blue Sky Theatre &amp; Arts"/>
        <s v="The UnDiscovered Image"/>
        <s v="Write Now 5"/>
        <s v="MAGA Private Label Spicy Sauce"/>
        <s v="ThÃ©rÃ¨se Raquin at The Courtyard Theatre"/>
        <s v="the Giant Turnip"/>
        <s v="In The Time of New York"/>
        <s v="A Growing Adventure"/>
        <s v="The Quest To Save Hip Hop"/>
        <s v="Tales Of Tameria - Dawning Light"/>
        <s v="&quot; Sweet O'l Mama &quot; Theater Production"/>
        <s v="Help get &quot;Don't Look&quot; on Steam Greenlight!"/>
        <s v="AirString"/>
        <s v="Raspberry Pi Debug Clip"/>
        <s v="J &amp; D Rolling Smoke BBQ expansion"/>
        <s v="It's so cute! - Great food!"/>
        <s v="Project Revive: Protecting the Creative Impulse"/>
        <s v="New Edinburgh play"/>
        <s v="In the Land of Gold"/>
        <s v="Dad, we will get your AxleCrutch idea to the next level!"/>
        <s v="Angry words with Friends"/>
        <s v="Medieval Village"/>
        <s v="The Grigori"/>
        <s v="Wild Men at the Bristol Cathedral"/>
        <s v="Sacrifice"/>
        <s v="Truth, Dare, Promise to be Faithful Stage Play"/>
        <s v="Mission Space"/>
        <s v="Ben's Top 5 podcast (Canceled)"/>
        <s v="Ant Farm Theatre Project (Canceled)"/>
        <s v="SAMANTHA  SHADOW (Canceled)"/>
        <s v="All in One Cloud Business Management - Extendix Panel"/>
        <s v="Projektwebseite (Canceled)"/>
        <s v="1000 words (Canceled)"/>
        <s v="coming apart at the stitches... (Canceled)"/>
        <s v="Ecosteader (Canceled)"/>
        <s v="Boys In The Arts Scholarship Program (Canceled)"/>
        <s v="Alcohol On Call (Canceled)"/>
        <s v="Time Live: A short film (Canceled)"/>
        <s v="Rosette: Sci-Fi/Action Feature Film to Cast Hollywood Talent"/>
        <s v="MENTAL Play"/>
        <s v="Women Beware Women"/>
        <s v="3D Art for &quot;Extreme Hugtime Simulation Challenge&quot;"/>
        <s v="Tyke Theatre Web Show"/>
        <s v="Artists' tickets to VARIATIONS ON FAMILY"/>
        <s v="Aeldengald Saga Book I"/>
        <s v="Hamlet by CattyWhamPuss (with non-traditional casting)"/>
        <s v="Rainbow Ball to the Iphone"/>
        <s v="Super Date, The Dating Game Show for Superheroes"/>
        <s v="Angwish &quot;I Wanna Be Your Monkey&quot; Music Video"/>
        <s v="The Dead Loss"/>
        <s v="Galaxy Probe Kids"/>
        <s v="Hot Dogs a new play by Suhayla El-Bushra"/>
        <s v="Paintball: Beyond The Paint"/>
        <s v="Sunrises in the MidWest"/>
        <s v="Mystical Woods    Micheal learns a lesson.     (Thank-you)"/>
        <s v="WANTS (We Are Not The Same)"/>
        <s v="Romeo and Juliet by Cry of Curs"/>
        <s v="Age of Valor: Heritage - The Audio Drama"/>
        <s v="Rolodex: One Contact List to Rule Them All"/>
        <s v="Invisible Scars"/>
        <s v="Indian in Chelsea - Web Animated series"/>
        <s v="everydayrelay"/>
        <s v="Rob Base Presents Unequally Yoked The Stage Play"/>
        <s v="The Escorts"/>
        <s v="Animated Stand-up Routines Shenanigans"/>
        <s v="Meme Wars - Dank Age"/>
        <s v="Hip Justice Catmunity Center"/>
        <s v="Donald Trump Presidential Stress Cube"/>
        <s v="Charge Furniture"/>
        <s v="Nana's Home Cooking on Wheels"/>
        <s v="Mirlin's Sushi"/>
        <s v="Marcus Rashad's &quot;The Domino Effect Stage Play&quot;"/>
        <s v="A Bite of a Snake Play"/>
        <s v="WINTER WALK WITH ME ~ Hasenfang Album"/>
        <s v="CENTROPYMUSIC"/>
        <s v="GettingTeensSaved.org Play in Richmond, California 2016"/>
        <s v="Fantastic Mr Fox - Novus Theatre"/>
        <s v="The Vagina Monologues 2015"/>
        <s v="Carpe Diem Theater Troupe"/>
        <s v="New iPad/iPhone game development software needed"/>
        <s v="Shell &amp; Paddy"/>
        <s v="The Dreamer-An Original Jazz CD"/>
        <s v="Learn U.S. Geography: Dreaming my way across The U.S."/>
        <s v="Langwiser - video lessons with native speaking teachers"/>
        <s v="Seliges Theater presents &quot;The God of Carnage&quot;"/>
        <s v="Business &amp; Event Directory in Kingston, Ontario"/>
        <s v="Die Another Day 1st CD (Christian Rock)"/>
        <s v="Mrs. Brown and Her Lost Puppy."/>
        <s v="Pizza Delique"/>
        <s v="Moon Rocket Projo - Finally know the TRUTH about E.T."/>
        <s v="While the Stars Fall"/>
        <s v="Keyup.in - The gaming community that gives back."/>
        <s v="It's The GOD Complex"/>
        <s v="Scout's Honor"/>
        <s v="Lone Pine Coffee Brewery"/>
        <s v="iPhanny"/>
        <s v="Folk-Tales: What Stories Do Your Folks Tell?"/>
        <s v="FBTR BBQ"/>
        <s v="Film Speed"/>
        <s v="My own musical"/>
        <s v="My life, My travel, My past - time to share"/>
        <s v="Trilogy of Crystals, book 1, translation"/>
        <s v="Cyber Universe Online"/>
        <s v="Something To Wear For Hearing Sounds By Feeling Vibrations"/>
        <s v="Just One Block: The Extraordinary Journey Around The Block"/>
        <s v="ThÃ©Ã¢tre d'automates &quot;culture de vie&quot;"/>
        <s v="We Don't Play Fight"/>
        <s v="Become the subject of my next composition!"/>
        <s v="RasPiO GPIO Quick Reference Ruler for Raspberry Pi RPi.GPIO"/>
        <s v="the Savannah Disputation"/>
        <s v="One Minute Gone: Manhattan Noir: a novel and backstory book"/>
        <s v="Messages"/>
        <s v="Yada.Yada.Yada. An Unauthorized Seinfeld Event. 9 in 90"/>
        <s v="Strain Wars"/>
        <s v="A Midsummer's Night's Dream"/>
        <s v="Rabbly"/>
        <s v="Theater &amp; Arts &amp; Day Care (Canceled)"/>
        <s v="Signum Indicators by Brighter Indication"/>
        <s v="Claim Your Glacier: What's your legacy? Denali, AK"/>
        <s v="The Bible translated into Emoticons"/>
        <s v="Realidades del Hombre"/>
        <s v="Pwincess"/>
        <s v="Alice In Wonderland (Polish) ALICJA W KRAINIE CZARÃ“W"/>
        <s v="Terry Pratchett's Wyrd Sisters"/>
        <s v="FREE Shuttle Service in Downtown Los Angeles"/>
        <s v="&quot;SHADY BIZZNESS' The Eminem Movie Beyond 8 Mile&quot;"/>
        <s v="a feminine ending, brought to you by the East End Theatre Co"/>
        <s v="Professional Venue for local artists!!"/>
        <s v="The Heart of a P.K."/>
        <s v="Attraction"/>
        <s v="Otherkin The Animated Series"/>
        <s v="GCU Follow Your Dreams Production"/>
        <s v="Past"/>
        <s v="Waddle Slide - An App for iPhone and Android"/>
        <s v="Army vs Aliens - Currently in Alpha"/>
        <s v="Mac N Cheez Food Truck"/>
        <s v="Swap Anything (Canceled)"/>
        <s v="Add your voice to Cellphonia 9/11 (Canceled)"/>
        <s v="Help Save High School Theater"/>
        <s v="Duodeca"/>
        <s v="scriptCall - The Personal Presentation Platform"/>
        <s v="100, Acre Wood"/>
        <s v="C is for Crooked"/>
        <s v="A YouTube Gaming Channel"/>
        <s v="GAMING TO LEARN"/>
        <s v="The Sharper Image"/>
        <s v="Project: 20M813"/>
        <s v="Hardcross"/>
        <s v="The Second Renaissance"/>
        <s v="Camp Curtain Call: Star Wars (A Parody)"/>
        <s v="Poles Apart - A Play in 2 Acts"/>
        <s v="Island of Paws - A Dog and Cat RPG Game    0==]=====&gt;"/>
        <s v="The first green Food Truck in Phnom Penh"/>
        <s v="&quot;Holy Realm Music Group&quot; Anointed Purpose, Heavenly Good"/>
        <s v="Inspire Healthy Eating"/>
        <s v="An Original Theater Play Entitled &quot;The Art of Love&quot;"/>
        <s v="Professor O'Hannigan's Time Machine (Student Directed)"/>
        <s v="Man Down! Translation project"/>
        <s v="Highland Sabre - A Black Beast Books Project"/>
        <s v="Consumed"/>
        <s v="Bad Teddy Studios"/>
        <s v="Black Matter: Reality is in the eyes of the beholder"/>
        <s v="'Potter.' Funding 2015"/>
        <s v="The Rhythm of Revolution - Charity Musical Production"/>
        <s v="Soulwalker"/>
        <s v="DodgeBall Blitz"/>
        <s v="&quot;Buffalo Info.&quot; Directions-Events-Places Of Interest-History"/>
        <s v="The Castle Project"/>
        <s v="Help Jumpy Punch Prosper!!"/>
        <s v="Smokin' J's BBQ. food truck"/>
        <s v="Fat Rich Bastards Animated videos"/>
        <s v="Midway: The Turning Point"/>
        <s v="TapiÃ³ca - Brazilian Street Food Truck"/>
        <s v="Thella's, food, tacos, burritos, health"/>
        <s v="Thundercreek Studios"/>
        <s v="Chess puzzles in your pocket: a new eBook"/>
        <s v="PROJECT OLIVE OYL:  10 VOICE-OVER &quot;POPEYE&quot; Demo Series"/>
        <s v="&quot;I'll Take You Back&quot; Animated Music Video"/>
        <s v="Just Bryan, a radio drama"/>
        <s v="Innocents, a truly terrifying roleplaying game"/>
        <s v="Forever Man (short film) (Canceled)"/>
        <s v="Keto Advice (Canceled)"/>
        <s v="Cardboard reality"/>
        <s v="DOWNLOAD THE INTERNET,...."/>
        <s v="Central Ohio Astronomical Society Mobile Classroom"/>
        <s v="MY4FACES THE ANIMATED MOVIE"/>
        <s v="Droplets"/>
        <s v="Terror Interceptor Mobile Video Game"/>
        <s v="TeleRide"/>
        <s v="Pariah"/>
        <s v="Podcast for fun! (Canceled)"/>
        <s v="W (Canceled)"/>
        <s v="Favowear - Shopping for your favorite clothes made simple"/>
        <s v="toggleme. - the next phenom in mobile gaming"/>
        <s v="Avarimor Series (Audio Plays)"/>
        <s v="Alex and More"/>
        <s v="The Panama Canal Bridge of the Americas"/>
        <s v="DigitaliBook free library"/>
        <s v="The Creature"/>
        <s v="Patch Bo - Organic toons"/>
        <s v="Invincible Diamonds: A Survivor's Guide"/>
        <s v="Tabla AEIOU One Handed Two Handed Keyboard Development Kit"/>
        <s v="Xenu's Space Opera"/>
        <s v="The Divine Comedy- A New English Translation"/>
        <s v="Right Tracey!"/>
        <s v="Bee Bay Microjobs (Canceled)"/>
        <s v="Pleero, A Technology Team Building Website (Canceled)"/>
        <s v="The Cat-Bath Contraption"/>
        <s v="Summers' Love, A Cute and Funny Cinderella Love Story"/>
        <s v="Oh! What a Lovely War - Salute the Centenary"/>
        <s v="weBuy Crowdsourced Shopping"/>
        <s v="&quot;The Norwegians&quot; Midwestern Tour"/>
        <s v="Ducky Diapers"/>
        <s v="THE RUNNING GAME"/>
        <s v="The Year of Sunsets"/>
        <s v="Wriyon - WRIte Your Own (Canceled)"/>
        <s v="Blazed Donuts: An Orginial One Act"/>
        <s v="Black America from Prophets to Pimps"/>
        <s v="&quot;Sounds By The River&quot; ( Original Musical)"/>
        <s v="Gringo Loco Tacos Food Truck"/>
        <s v="Social Rewards - A new twist on social media (Canceled)"/>
        <s v="Tired of Corporation Negotiation? THINK MIDDLE MEDIATION!"/>
        <s v="Start a New Podcast (Canceled)"/>
        <s v="MICRO-MISSION"/>
        <s v="pitchtograndma (Canceled)"/>
        <s v="Modern Literal Torah Translation (Canceled)"/>
        <s v="Future Belt (Canceled)"/>
        <s v="Kids Educational Social Media Site (Canceled)"/>
        <s v="Big Data (Canceled)"/>
        <s v="Shakespeare in the Hood - Romeo and Juliet"/>
        <s v="ZomBlock's"/>
        <s v="Demigods - Rise of the Children - Part 1 (Design)"/>
        <s v="Crazy Daisy Food Truck"/>
        <s v="Raph the Ninja Giraffe"/>
        <s v="Database of Interlinear Greek Words"/>
        <s v="Help starting a family owned food truck"/>
        <s v="South Florida Tours"/>
        <s v="The Toy Box by Anthony H. Wallace"/>
        <s v="The Boat That Couldn't Float"/>
        <s v="The Wonderful World of Princes &amp; Princesses"/>
        <s v="Dream TRIP to Tornado Alley"/>
        <s v="Desperation Short Film"/>
        <s v="Flying Turds"/>
        <s v="SWEET LOVE - a Lovely Christian WEDDING SONG Happy Marriage"/>
        <s v="Create The Twisted Tree Theatre"/>
        <s v="Cowes and The Sea"/>
        <s v="If the Shoe Fits"/>
        <s v="PokÃ©Movie - A PokÃ©monâ„¢ school project"/>
        <s v="Little Nell's - a play"/>
        <s v="Ø¢Ù…ÙŠÙ† (Amen)"/>
        <s v="Oddity Photography - help get us off the ground!"/>
        <s v="D-Pro Athletic Headband with Carbon Fiber"/>
        <s v="Funding HyperLight Studios"/>
        <s v="What Dreams Were Made Of"/>
        <s v="A Great New Controversial Play - &quot;The Divide&quot;."/>
        <s v="Preserving the DC Gospel Stars"/>
        <s v="Talented Minds â­ï¸"/>
        <s v="Nevada County Hearts"/>
        <s v="New album - Prophetic guitar soundscapes, Volume 2"/>
        <s v="Jeremy Kyle- The Opera"/>
        <s v="TAO Mr. Fantastic!!"/>
        <s v="Food Cart Tour With Raz Simone and Macklemore"/>
        <s v="Street Prophet Los CD and new book"/>
        <s v="RummageCity.com - Rummage sailing made easy!"/>
        <s v="Nanaue eSports"/>
        <s v="Mexican food truck"/>
        <s v="The Salem Haunted Magic Show"/>
        <s v="&quot;Trouble at the Gate&quot; play"/>
        <s v="The Hostages"/>
        <s v="Smart 2-in-1 I-PHONE HANDLE/WALLETtm"/>
        <s v="Existence Space and Office (English translation)"/>
        <s v="hot dog cart"/>
        <s v="OPEN THE OLD &quot;RIGON&quot; THEATER"/>
        <s v="Crosswalk Theatre - Starting Capital"/>
        <s v="The Ecstasy of Vengeance - Feature Length Film"/>
        <s v="funding for bbq trailer"/>
        <s v="Shakespeare In The Park"/>
        <s v="Picturing Italy"/>
        <s v="Get Neighborly"/>
        <s v="Aerial Photography :  Americas Most Impressive Structures"/>
        <s v="The Container Play"/>
        <s v="HackersArchive.com"/>
        <s v="Improv Patrol &quot;The Gift of Your Story is Our Script&quot;"/>
        <s v="The Man Who Loved Dinosaurs. Based on a true story."/>
        <s v="Perfume Collectibles - Vintage Bottles - History of Perfume"/>
        <s v="hap's- Whats the program?"/>
        <s v="Daddy"/>
        <s v="JoLee Productions"/>
        <s v="lyndale lewis and new vision prosper cd release"/>
        <s v="TOC TOC TROC"/>
        <s v="Bungers surfing Museum"/>
        <s v="A Staged Reading of &quot;CALL ME TANIA&quot;"/>
        <s v="New Mario Bro's style game!"/>
        <s v="Hercules the Panto"/>
        <s v="Help Us Help Artists"/>
        <s v="POE!"/>
        <s v="Shutupsystems.com Innapropriate Cartoon and Comics Dvd set"/>
        <s v="Tac o' Relli's Behold the first smoked to order taco truck"/>
        <s v="Strive"/>
        <s v="Premium Burgers"/>
        <s v="Mouth Watering Mobile Restaurant"/>
        <s v="Planet Earth Superheroes"/>
        <s v="IRL: Gamers Unite"/>
        <s v="Wraps in a snap. Fast lunch with a gourmet punch!"/>
        <s v="Murphy's good eatin'"/>
        <s v="ROAD TO THE KINGDOM"/>
        <s v="Airships and Anatasia: The Movie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-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uce Warner" refreshedDate="43360.695199768517" backgroundQuery="1" createdVersion="6" refreshedVersion="6" minRefreshableVersion="3" recordCount="0" supportSubquery="1" supportAdvancedDrill="1" xr:uid="{236143BF-8678-43BC-838E-D585D83D8853}">
  <cacheSource type="external" connectionId="1"/>
  <cacheFields count="4">
    <cacheField name="[Range].[state].[state]" caption="state" numFmtId="0" hierarchy="16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39" level="32767"/>
    <cacheField name="[Range].[country].[country]" caption="country" numFmtId="0" hierarchy="5" level="1">
      <sharedItems containsSemiMixedTypes="0" containsNonDate="0" containsString="0"/>
    </cacheField>
    <cacheField name="[Range].[Category].[Category]" caption="Category" numFmtId="0" hierarchy="3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</cacheFields>
  <cacheHierarchies count="40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Ended]" caption="Date Ended" attribute="1" time="1" defaultMemberUniqueName="[Range 1].[Date Ended].[All]" allUniqueName="[Range 1].[Date Ended].[All]" dimensionUniqueName="[Range 1]" displayFolder="" count="0" memberValueDatatype="7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uce Warner" refreshedDate="43360.697006712966" backgroundQuery="1" createdVersion="6" refreshedVersion="6" minRefreshableVersion="3" recordCount="0" supportSubquery="1" supportAdvancedDrill="1" xr:uid="{FBCB6B05-67A9-42DC-888F-6FE24750DBF1}">
  <cacheSource type="external" connectionId="1"/>
  <cacheFields count="5">
    <cacheField name="[Range].[state].[state]" caption="state" numFmtId="0" hierarchy="16" level="1">
      <sharedItems count="3">
        <s v="canceled"/>
        <s v="failed"/>
        <s v="successful"/>
      </sharedItems>
    </cacheField>
    <cacheField name="[Range 1].[Date Created Conversion (Year)].[Date Created Conversion (Year)]" caption="Date Created Conversion (Year)" numFmtId="0" hierarchy="27" level="1">
      <sharedItems containsSemiMixedTypes="0" containsNonDate="0" containsString="0"/>
    </cacheField>
    <cacheField name="[Measures].[Count of state]" caption="Count of state" numFmtId="0" hierarchy="39" level="32767"/>
    <cacheField name="[Range 1].[Category].[Category]" caption="Category" numFmtId="0" hierarchy="20" level="1">
      <sharedItems containsSemiMixedTypes="0" containsNonDate="0" containsString="0"/>
    </cacheField>
    <cacheField name="[Range 1].[Date Created Conversion (Month)].[Date Created Conversion (Month)]" caption="Date Created Conversion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2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2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Ended]" caption="Date Ended" attribute="1" time="1" defaultMemberUniqueName="[Range 1].[Date Ended].[All]" allUniqueName="[Range 1].[Date Ended].[All]" dimensionUniqueName="[Range 1]" displayFolder="" count="0" memberValueDatatype="7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0"/>
    <x v="0"/>
  </r>
  <r>
    <x v="1"/>
    <x v="1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1"/>
    <x v="1"/>
  </r>
  <r>
    <x v="2"/>
    <x v="2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0.52570512820512816"/>
    <n v="2928.9285714285716"/>
    <x v="0"/>
    <x v="2"/>
  </r>
  <r>
    <x v="3"/>
    <x v="3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666666666665"/>
    <x v="2"/>
    <x v="3"/>
  </r>
  <r>
    <x v="4"/>
    <x v="4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.1790285714285715"/>
    <n v="2500.969696969697"/>
    <x v="0"/>
    <x v="4"/>
  </r>
  <r>
    <x v="5"/>
    <x v="5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0"/>
    <x v="0"/>
  </r>
  <r>
    <x v="6"/>
    <x v="6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0.21507499999999999"/>
    <n v="1536.25"/>
    <x v="0"/>
    <x v="0"/>
  </r>
  <r>
    <x v="7"/>
    <x v="7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0"/>
    <x v="0"/>
  </r>
  <r>
    <x v="8"/>
    <x v="8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0"/>
    <x v="4"/>
  </r>
  <r>
    <x v="9"/>
    <x v="9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.04"/>
    <n v="1300"/>
    <x v="0"/>
    <x v="0"/>
  </r>
  <r>
    <x v="10"/>
    <x v="10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0.46666666666666667"/>
    <n v="1272.7272727272727"/>
    <x v="0"/>
    <x v="0"/>
  </r>
  <r>
    <x v="11"/>
    <x v="11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x v="3"/>
  </r>
  <r>
    <x v="12"/>
    <x v="12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x v="5"/>
  </r>
  <r>
    <x v="13"/>
    <x v="13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.00824"/>
    <n v="1008.24"/>
    <x v="2"/>
    <x v="5"/>
  </r>
  <r>
    <x v="14"/>
    <x v="14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2"/>
    <x v="5"/>
  </r>
  <r>
    <x v="15"/>
    <x v="15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0"/>
    <x v="0"/>
  </r>
  <r>
    <x v="16"/>
    <x v="16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.0375000000000001"/>
    <n v="922.22222222222217"/>
    <x v="2"/>
    <x v="3"/>
  </r>
  <r>
    <x v="17"/>
    <x v="17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2"/>
    <x v="5"/>
  </r>
  <r>
    <x v="18"/>
    <x v="18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.3028138528138528E-2"/>
    <n v="859.85714285714289"/>
    <x v="0"/>
    <x v="0"/>
  </r>
  <r>
    <x v="19"/>
    <x v="19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.57189"/>
    <n v="849.67027027027029"/>
    <x v="3"/>
    <x v="6"/>
  </r>
  <r>
    <x v="20"/>
    <x v="20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0"/>
    <x v="4"/>
  </r>
  <r>
    <x v="21"/>
    <x v="21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0"/>
    <x v="4"/>
  </r>
  <r>
    <x v="22"/>
    <x v="22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0"/>
    <x v="0"/>
  </r>
  <r>
    <x v="23"/>
    <x v="23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2.6666666666666668E-2"/>
    <n v="800"/>
    <x v="2"/>
    <x v="5"/>
  </r>
  <r>
    <x v="24"/>
    <x v="24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0.5626326718299024"/>
    <n v="790.83739837398377"/>
    <x v="0"/>
    <x v="0"/>
  </r>
  <r>
    <x v="25"/>
    <x v="25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0"/>
    <x v="0"/>
  </r>
  <r>
    <x v="26"/>
    <x v="26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3.0999999999999999E-3"/>
    <n v="775"/>
    <x v="2"/>
    <x v="3"/>
  </r>
  <r>
    <x v="27"/>
    <x v="27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9.987804878048781E-2"/>
    <n v="744.5454545454545"/>
    <x v="4"/>
    <x v="7"/>
  </r>
  <r>
    <x v="28"/>
    <x v="28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1"/>
    <x v="8"/>
  </r>
  <r>
    <x v="29"/>
    <x v="29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2"/>
    <x v="5"/>
  </r>
  <r>
    <x v="30"/>
    <x v="30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1"/>
    <x v="9"/>
  </r>
  <r>
    <x v="31"/>
    <x v="31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1"/>
    <x v="9"/>
  </r>
  <r>
    <x v="32"/>
    <x v="32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.1222222222222222E-2"/>
    <n v="673.33333333333337"/>
    <x v="4"/>
    <x v="7"/>
  </r>
  <r>
    <x v="33"/>
    <x v="33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.3333333333333337E-2"/>
    <n v="640"/>
    <x v="5"/>
    <x v="10"/>
  </r>
  <r>
    <x v="34"/>
    <x v="34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1"/>
    <x v="11"/>
  </r>
  <r>
    <x v="35"/>
    <x v="35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5.7334999999999997E-2"/>
    <n v="603.52631578947364"/>
    <x v="0"/>
    <x v="0"/>
  </r>
  <r>
    <x v="36"/>
    <x v="36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6"/>
    <x v="12"/>
  </r>
  <r>
    <x v="37"/>
    <x v="37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0"/>
    <x v="4"/>
  </r>
  <r>
    <x v="38"/>
    <x v="38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3.5499999999999997E-2"/>
    <n v="591.66666666666663"/>
    <x v="0"/>
    <x v="0"/>
  </r>
  <r>
    <x v="39"/>
    <x v="39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1"/>
    <x v="9"/>
  </r>
  <r>
    <x v="40"/>
    <x v="40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0"/>
    <x v="4"/>
  </r>
  <r>
    <x v="41"/>
    <x v="41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.14977"/>
    <n v="566.38916256157631"/>
    <x v="0"/>
    <x v="4"/>
  </r>
  <r>
    <x v="42"/>
    <x v="42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6"/>
    <x v="13"/>
  </r>
  <r>
    <x v="43"/>
    <x v="43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2"/>
    <x v="5"/>
  </r>
  <r>
    <x v="44"/>
    <x v="44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1.3750000000000001E-4"/>
    <n v="550"/>
    <x v="0"/>
    <x v="14"/>
  </r>
  <r>
    <x v="45"/>
    <x v="45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.3120499999999999"/>
    <n v="546.6875"/>
    <x v="0"/>
    <x v="4"/>
  </r>
  <r>
    <x v="46"/>
    <x v="46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0"/>
    <x v="0"/>
  </r>
  <r>
    <x v="47"/>
    <x v="47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6"/>
    <x v="12"/>
  </r>
  <r>
    <x v="48"/>
    <x v="48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6"/>
    <x v="15"/>
  </r>
  <r>
    <x v="49"/>
    <x v="49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.4801799999999998"/>
    <n v="511.79117647058825"/>
    <x v="0"/>
    <x v="4"/>
  </r>
  <r>
    <x v="50"/>
    <x v="50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.445425"/>
    <n v="511.65486725663715"/>
    <x v="0"/>
    <x v="4"/>
  </r>
  <r>
    <x v="51"/>
    <x v="51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3"/>
    <x v="16"/>
  </r>
  <r>
    <x v="52"/>
    <x v="52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.4321428571428572E-2"/>
    <n v="501.25"/>
    <x v="5"/>
    <x v="10"/>
  </r>
  <r>
    <x v="53"/>
    <x v="53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1"/>
    <x v="17"/>
  </r>
  <r>
    <x v="54"/>
    <x v="54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0.19736842105263158"/>
    <n v="500"/>
    <x v="2"/>
    <x v="5"/>
  </r>
  <r>
    <x v="55"/>
    <x v="55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x v="18"/>
  </r>
  <r>
    <x v="56"/>
    <x v="56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.5431499999999998"/>
    <n v="493.81553398058253"/>
    <x v="3"/>
    <x v="6"/>
  </r>
  <r>
    <x v="57"/>
    <x v="57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0"/>
    <x v="4"/>
  </r>
  <r>
    <x v="58"/>
    <x v="58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4"/>
    <x v="19"/>
  </r>
  <r>
    <x v="59"/>
    <x v="59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x v="5"/>
  </r>
  <r>
    <x v="60"/>
    <x v="60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0"/>
    <x v="4"/>
  </r>
  <r>
    <x v="61"/>
    <x v="61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.08"/>
    <n v="462.85714285714283"/>
    <x v="3"/>
    <x v="6"/>
  </r>
  <r>
    <x v="62"/>
    <x v="62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0"/>
    <x v="4"/>
  </r>
  <r>
    <x v="63"/>
    <x v="63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3"/>
    <x v="20"/>
  </r>
  <r>
    <x v="64"/>
    <x v="64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0"/>
    <x v="4"/>
  </r>
  <r>
    <x v="65"/>
    <x v="65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.3999999999999999E-2"/>
    <n v="450"/>
    <x v="2"/>
    <x v="5"/>
  </r>
  <r>
    <x v="66"/>
    <x v="66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1"/>
    <x v="17"/>
  </r>
  <r>
    <x v="67"/>
    <x v="67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0"/>
    <x v="4"/>
  </r>
  <r>
    <x v="68"/>
    <x v="68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6"/>
    <x v="21"/>
  </r>
  <r>
    <x v="69"/>
    <x v="69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0.105"/>
    <n v="437.5"/>
    <x v="2"/>
    <x v="5"/>
  </r>
  <r>
    <x v="70"/>
    <x v="70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7"/>
    <x v="22"/>
  </r>
  <r>
    <x v="71"/>
    <x v="71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0"/>
    <x v="0"/>
  </r>
  <r>
    <x v="72"/>
    <x v="72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.1956399999999991"/>
    <n v="422.02059732234807"/>
    <x v="0"/>
    <x v="4"/>
  </r>
  <r>
    <x v="73"/>
    <x v="73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2"/>
    <x v="5"/>
  </r>
  <r>
    <x v="74"/>
    <x v="74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x v="3"/>
  </r>
  <r>
    <x v="75"/>
    <x v="75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6"/>
    <x v="21"/>
  </r>
  <r>
    <x v="76"/>
    <x v="76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.1116666666666666"/>
    <n v="416.875"/>
    <x v="6"/>
    <x v="12"/>
  </r>
  <r>
    <x v="77"/>
    <x v="77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x v="3"/>
  </r>
  <r>
    <x v="78"/>
    <x v="78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3"/>
    <x v="6"/>
  </r>
  <r>
    <x v="79"/>
    <x v="79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8.2000000000000007E-3"/>
    <n v="410"/>
    <x v="7"/>
    <x v="23"/>
  </r>
  <r>
    <x v="80"/>
    <x v="80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0"/>
    <x v="4"/>
  </r>
  <r>
    <x v="81"/>
    <x v="81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0"/>
    <x v="0"/>
  </r>
  <r>
    <x v="82"/>
    <x v="82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0.27383999999999997"/>
    <n v="402.70588235294116"/>
    <x v="0"/>
    <x v="24"/>
  </r>
  <r>
    <x v="83"/>
    <x v="83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1"/>
    <x v="8"/>
  </r>
  <r>
    <x v="84"/>
    <x v="84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.0833333333333335E-2"/>
    <n v="389.28571428571428"/>
    <x v="0"/>
    <x v="24"/>
  </r>
  <r>
    <x v="85"/>
    <x v="85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.1863774999999999"/>
    <n v="388.9762295081967"/>
    <x v="6"/>
    <x v="25"/>
  </r>
  <r>
    <x v="86"/>
    <x v="86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0"/>
    <x v="4"/>
  </r>
  <r>
    <x v="87"/>
    <x v="87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.05158"/>
    <n v="383.3643216080402"/>
    <x v="0"/>
    <x v="4"/>
  </r>
  <r>
    <x v="88"/>
    <x v="88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6.9696969696969702E-2"/>
    <n v="383.33333333333331"/>
    <x v="2"/>
    <x v="5"/>
  </r>
  <r>
    <x v="89"/>
    <x v="89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0.7036"/>
    <n v="382.39130434782606"/>
    <x v="0"/>
    <x v="0"/>
  </r>
  <r>
    <x v="90"/>
    <x v="90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x v="5"/>
  </r>
  <r>
    <x v="91"/>
    <x v="91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0"/>
    <x v="0"/>
  </r>
  <r>
    <x v="92"/>
    <x v="92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.0646666666666667"/>
    <n v="375.76470588235293"/>
    <x v="1"/>
    <x v="26"/>
  </r>
  <r>
    <x v="93"/>
    <x v="93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.0459624999999999"/>
    <n v="373.55803571428572"/>
    <x v="0"/>
    <x v="14"/>
  </r>
  <r>
    <x v="94"/>
    <x v="94"/>
    <s v="Don't kill me until I meet my Dad"/>
    <n v="12500"/>
    <n v="4482"/>
    <x v="1"/>
    <x v="4"/>
    <s v="GBP"/>
    <n v="1417033610"/>
    <n v="1414438010"/>
    <b v="0"/>
    <n v="12"/>
    <b v="0"/>
    <s v="film &amp; video/drama"/>
    <n v="0.35855999999999999"/>
    <n v="373.5"/>
    <x v="1"/>
    <x v="1"/>
  </r>
  <r>
    <x v="95"/>
    <x v="95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23"/>
  </r>
  <r>
    <x v="96"/>
    <x v="96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2"/>
    <x v="3"/>
  </r>
  <r>
    <x v="97"/>
    <x v="97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0"/>
    <x v="0"/>
  </r>
  <r>
    <x v="98"/>
    <x v="98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0"/>
    <x v="24"/>
  </r>
  <r>
    <x v="99"/>
    <x v="99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0"/>
    <x v="0"/>
  </r>
  <r>
    <x v="100"/>
    <x v="100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.29948"/>
    <n v="358.97237569060775"/>
    <x v="3"/>
    <x v="6"/>
  </r>
  <r>
    <x v="101"/>
    <x v="101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10"/>
  </r>
  <r>
    <x v="102"/>
    <x v="102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2"/>
    <x v="5"/>
  </r>
  <r>
    <x v="103"/>
    <x v="103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0.12327272727272727"/>
    <n v="356.84210526315792"/>
    <x v="2"/>
    <x v="18"/>
  </r>
  <r>
    <x v="104"/>
    <x v="104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1"/>
    <x v="9"/>
  </r>
  <r>
    <x v="105"/>
    <x v="105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6"/>
    <x v="27"/>
  </r>
  <r>
    <x v="106"/>
    <x v="106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0"/>
    <x v="4"/>
  </r>
  <r>
    <x v="107"/>
    <x v="107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.1864285714285714"/>
    <n v="346.04166666666669"/>
    <x v="6"/>
    <x v="21"/>
  </r>
  <r>
    <x v="108"/>
    <x v="108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0"/>
    <x v="0"/>
  </r>
  <r>
    <x v="109"/>
    <x v="109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0"/>
    <x v="24"/>
  </r>
  <r>
    <x v="110"/>
    <x v="110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0"/>
    <x v="4"/>
  </r>
  <r>
    <x v="111"/>
    <x v="111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10"/>
  </r>
  <r>
    <x v="112"/>
    <x v="112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1"/>
    <x v="1"/>
  </r>
  <r>
    <x v="113"/>
    <x v="113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0"/>
    <x v="4"/>
  </r>
  <r>
    <x v="114"/>
    <x v="114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2"/>
    <x v="18"/>
  </r>
  <r>
    <x v="115"/>
    <x v="115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.0466666666666666"/>
    <n v="327.08333333333331"/>
    <x v="2"/>
    <x v="5"/>
  </r>
  <r>
    <x v="116"/>
    <x v="116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0"/>
    <x v="4"/>
  </r>
  <r>
    <x v="117"/>
    <x v="117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0"/>
    <x v="4"/>
  </r>
  <r>
    <x v="118"/>
    <x v="118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1"/>
    <x v="26"/>
  </r>
  <r>
    <x v="119"/>
    <x v="119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1"/>
    <x v="11"/>
  </r>
  <r>
    <x v="120"/>
    <x v="120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x v="5"/>
  </r>
  <r>
    <x v="121"/>
    <x v="121"/>
    <s v="A roadmovie by paw"/>
    <n v="100000"/>
    <n v="11943"/>
    <x v="1"/>
    <x v="3"/>
    <s v="SEK"/>
    <n v="1419780149"/>
    <n v="1417101749"/>
    <b v="0"/>
    <n v="38"/>
    <b v="0"/>
    <s v="film &amp; video/drama"/>
    <n v="0.11942999999999999"/>
    <n v="314.28947368421052"/>
    <x v="1"/>
    <x v="1"/>
  </r>
  <r>
    <x v="122"/>
    <x v="122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1"/>
    <x v="17"/>
  </r>
  <r>
    <x v="123"/>
    <x v="123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.0075000000000001"/>
    <n v="310"/>
    <x v="2"/>
    <x v="5"/>
  </r>
  <r>
    <x v="124"/>
    <x v="124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0"/>
    <x v="0"/>
  </r>
  <r>
    <x v="125"/>
    <x v="125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0"/>
    <x v="28"/>
  </r>
  <r>
    <x v="126"/>
    <x v="126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"/>
    <n v="307.69230769230768"/>
    <x v="2"/>
    <x v="5"/>
  </r>
  <r>
    <x v="127"/>
    <x v="127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0"/>
    <x v="4"/>
  </r>
  <r>
    <x v="128"/>
    <x v="128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4.8960000000000002E-3"/>
    <n v="306"/>
    <x v="5"/>
    <x v="10"/>
  </r>
  <r>
    <x v="129"/>
    <x v="129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0.23588571428571428"/>
    <n v="305.77777777777777"/>
    <x v="5"/>
    <x v="10"/>
  </r>
  <r>
    <x v="130"/>
    <x v="130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6"/>
    <x v="21"/>
  </r>
  <r>
    <x v="131"/>
    <x v="131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2"/>
    <x v="5"/>
  </r>
  <r>
    <x v="132"/>
    <x v="132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0"/>
    <x v="0"/>
  </r>
  <r>
    <x v="133"/>
    <x v="133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0"/>
    <x v="24"/>
  </r>
  <r>
    <x v="134"/>
    <x v="134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0.01"/>
    <n v="300"/>
    <x v="0"/>
    <x v="24"/>
  </r>
  <r>
    <x v="135"/>
    <x v="135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0.03"/>
    <n v="300"/>
    <x v="2"/>
    <x v="3"/>
  </r>
  <r>
    <x v="136"/>
    <x v="136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x v="18"/>
  </r>
  <r>
    <x v="137"/>
    <x v="137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.0131677953348381"/>
    <n v="299.22222222222223"/>
    <x v="3"/>
    <x v="6"/>
  </r>
  <r>
    <x v="138"/>
    <x v="138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2"/>
    <x v="5"/>
  </r>
  <r>
    <x v="139"/>
    <x v="139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2"/>
    <x v="5"/>
  </r>
  <r>
    <x v="140"/>
    <x v="140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0"/>
    <x v="24"/>
  </r>
  <r>
    <x v="141"/>
    <x v="141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7.7886666666666673E-2"/>
    <n v="292.07499999999999"/>
    <x v="0"/>
    <x v="0"/>
  </r>
  <r>
    <x v="142"/>
    <x v="142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1"/>
    <x v="11"/>
  </r>
  <r>
    <x v="143"/>
    <x v="143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0.26600000000000001"/>
    <n v="291.33333333333331"/>
    <x v="0"/>
    <x v="0"/>
  </r>
  <r>
    <x v="144"/>
    <x v="144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1"/>
    <x v="9"/>
  </r>
  <r>
    <x v="145"/>
    <x v="145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0.1145"/>
    <n v="286.25"/>
    <x v="2"/>
    <x v="18"/>
  </r>
  <r>
    <x v="146"/>
    <x v="146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6"/>
    <x v="25"/>
  </r>
  <r>
    <x v="147"/>
    <x v="147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0"/>
    <x v="4"/>
  </r>
  <r>
    <x v="148"/>
    <x v="148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0"/>
    <x v="4"/>
  </r>
  <r>
    <x v="149"/>
    <x v="149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0"/>
    <x v="4"/>
  </r>
  <r>
    <x v="150"/>
    <x v="150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0"/>
    <x v="4"/>
  </r>
  <r>
    <x v="151"/>
    <x v="151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1"/>
    <x v="26"/>
  </r>
  <r>
    <x v="152"/>
    <x v="152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2"/>
    <x v="5"/>
  </r>
  <r>
    <x v="153"/>
    <x v="153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x v="3"/>
  </r>
  <r>
    <x v="154"/>
    <x v="154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0"/>
    <x v="4"/>
  </r>
  <r>
    <x v="155"/>
    <x v="155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5"/>
    <x v="29"/>
  </r>
  <r>
    <x v="156"/>
    <x v="156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0"/>
    <x v="28"/>
  </r>
  <r>
    <x v="157"/>
    <x v="157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23"/>
  </r>
  <r>
    <x v="158"/>
    <x v="158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2"/>
    <x v="18"/>
  </r>
  <r>
    <x v="159"/>
    <x v="159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0"/>
    <x v="14"/>
  </r>
  <r>
    <x v="160"/>
    <x v="160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6"/>
    <x v="30"/>
  </r>
  <r>
    <x v="161"/>
    <x v="161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2"/>
    <x v="5"/>
  </r>
  <r>
    <x v="162"/>
    <x v="162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6"/>
    <x v="15"/>
  </r>
  <r>
    <x v="163"/>
    <x v="163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0"/>
    <x v="4"/>
  </r>
  <r>
    <x v="164"/>
    <x v="164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2"/>
    <x v="5"/>
  </r>
  <r>
    <x v="165"/>
    <x v="165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0"/>
    <x v="4"/>
  </r>
  <r>
    <x v="166"/>
    <x v="166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2"/>
    <x v="3"/>
  </r>
  <r>
    <x v="167"/>
    <x v="167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.1732719999999999"/>
    <n v="259.25424836601309"/>
    <x v="0"/>
    <x v="4"/>
  </r>
  <r>
    <x v="168"/>
    <x v="168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2"/>
    <x v="5"/>
  </r>
  <r>
    <x v="169"/>
    <x v="169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2"/>
    <x v="18"/>
  </r>
  <r>
    <x v="170"/>
    <x v="170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1"/>
    <x v="9"/>
  </r>
  <r>
    <x v="171"/>
    <x v="171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31"/>
  </r>
  <r>
    <x v="172"/>
    <x v="172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6"/>
    <x v="15"/>
  </r>
  <r>
    <x v="173"/>
    <x v="173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2"/>
    <x v="5"/>
  </r>
  <r>
    <x v="174"/>
    <x v="174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2"/>
    <x v="5"/>
  </r>
  <r>
    <x v="175"/>
    <x v="175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5"/>
  </r>
  <r>
    <x v="176"/>
    <x v="176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8"/>
    <x v="32"/>
  </r>
  <r>
    <x v="177"/>
    <x v="177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2.6737967914438501E-3"/>
    <n v="250"/>
    <x v="0"/>
    <x v="0"/>
  </r>
  <r>
    <x v="178"/>
    <x v="178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0"/>
    <x v="24"/>
  </r>
  <r>
    <x v="179"/>
    <x v="179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1"/>
    <x v="8"/>
  </r>
  <r>
    <x v="180"/>
    <x v="180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6"/>
    <x v="12"/>
  </r>
  <r>
    <x v="181"/>
    <x v="181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x v="5"/>
  </r>
  <r>
    <x v="182"/>
    <x v="182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0"/>
    <x v="4"/>
  </r>
  <r>
    <x v="183"/>
    <x v="183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1"/>
    <x v="9"/>
  </r>
  <r>
    <x v="184"/>
    <x v="184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6"/>
    <x v="21"/>
  </r>
  <r>
    <x v="185"/>
    <x v="185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0"/>
    <x v="4"/>
  </r>
  <r>
    <x v="186"/>
    <x v="186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2"/>
    <x v="3"/>
  </r>
  <r>
    <x v="187"/>
    <x v="187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0"/>
    <x v="4"/>
  </r>
  <r>
    <x v="188"/>
    <x v="188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2"/>
    <x v="3"/>
  </r>
  <r>
    <x v="189"/>
    <x v="189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.0397333333333334"/>
    <n v="239.93846153846152"/>
    <x v="1"/>
    <x v="9"/>
  </r>
  <r>
    <x v="190"/>
    <x v="190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0"/>
    <x v="0"/>
  </r>
  <r>
    <x v="191"/>
    <x v="191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2"/>
    <x v="3"/>
  </r>
  <r>
    <x v="192"/>
    <x v="192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2"/>
    <x v="5"/>
  </r>
  <r>
    <x v="193"/>
    <x v="193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4"/>
    <x v="19"/>
  </r>
  <r>
    <x v="194"/>
    <x v="194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3"/>
    <x v="6"/>
  </r>
  <r>
    <x v="195"/>
    <x v="195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2"/>
    <x v="3"/>
  </r>
  <r>
    <x v="196"/>
    <x v="196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2"/>
    <x v="3"/>
  </r>
  <r>
    <x v="197"/>
    <x v="197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6"/>
    <x v="27"/>
  </r>
  <r>
    <x v="198"/>
    <x v="198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2"/>
    <x v="18"/>
  </r>
  <r>
    <x v="199"/>
    <x v="199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0"/>
    <x v="4"/>
  </r>
  <r>
    <x v="200"/>
    <x v="200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4"/>
    <x v="19"/>
  </r>
  <r>
    <x v="201"/>
    <x v="201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1"/>
    <x v="9"/>
  </r>
  <r>
    <x v="202"/>
    <x v="202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.0299897959183673"/>
    <n v="227.85327313769753"/>
    <x v="0"/>
    <x v="4"/>
  </r>
  <r>
    <x v="203"/>
    <x v="203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2"/>
    <x v="5"/>
  </r>
  <r>
    <x v="204"/>
    <x v="204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0"/>
    <x v="4"/>
  </r>
  <r>
    <x v="205"/>
    <x v="205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7"/>
  </r>
  <r>
    <x v="206"/>
    <x v="206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.0680499999999999"/>
    <n v="224.85263157894738"/>
    <x v="1"/>
    <x v="9"/>
  </r>
  <r>
    <x v="207"/>
    <x v="207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0"/>
    <x v="24"/>
  </r>
  <r>
    <x v="208"/>
    <x v="208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6"/>
    <x v="21"/>
  </r>
  <r>
    <x v="209"/>
    <x v="209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0"/>
    <x v="28"/>
  </r>
  <r>
    <x v="210"/>
    <x v="210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1"/>
    <x v="11"/>
  </r>
  <r>
    <x v="211"/>
    <x v="211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0"/>
    <x v="4"/>
  </r>
  <r>
    <x v="212"/>
    <x v="212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0"/>
    <x v="4"/>
  </r>
  <r>
    <x v="213"/>
    <x v="213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x v="5"/>
  </r>
  <r>
    <x v="214"/>
    <x v="214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.0699999999999998"/>
    <n v="221.78571428571428"/>
    <x v="3"/>
    <x v="6"/>
  </r>
  <r>
    <x v="215"/>
    <x v="215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1"/>
    <x v="11"/>
  </r>
  <r>
    <x v="216"/>
    <x v="216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.0114999999999998"/>
    <n v="220.74074074074073"/>
    <x v="0"/>
    <x v="4"/>
  </r>
  <r>
    <x v="217"/>
    <x v="217"/>
    <s v="Love has no boundaries!"/>
    <n v="40000"/>
    <n v="2200"/>
    <x v="1"/>
    <x v="6"/>
    <s v="NOK"/>
    <n v="1471557139"/>
    <n v="1468965139"/>
    <b v="0"/>
    <n v="10"/>
    <b v="0"/>
    <s v="film &amp; video/drama"/>
    <n v="5.5E-2"/>
    <n v="220"/>
    <x v="1"/>
    <x v="1"/>
  </r>
  <r>
    <x v="218"/>
    <x v="218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5"/>
    <x v="29"/>
  </r>
  <r>
    <x v="219"/>
    <x v="219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3"/>
    <x v="20"/>
  </r>
  <r>
    <x v="220"/>
    <x v="220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x v="5"/>
  </r>
  <r>
    <x v="221"/>
    <x v="221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3"/>
  </r>
  <r>
    <x v="222"/>
    <x v="222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1"/>
    <x v="9"/>
  </r>
  <r>
    <x v="223"/>
    <x v="223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6"/>
    <x v="15"/>
  </r>
  <r>
    <x v="224"/>
    <x v="224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0"/>
    <x v="0"/>
  </r>
  <r>
    <x v="225"/>
    <x v="225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0"/>
    <x v="2"/>
  </r>
  <r>
    <x v="226"/>
    <x v="226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1"/>
    <x v="9"/>
  </r>
  <r>
    <x v="227"/>
    <x v="227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4"/>
    <x v="19"/>
  </r>
  <r>
    <x v="228"/>
    <x v="228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2"/>
    <x v="18"/>
  </r>
  <r>
    <x v="229"/>
    <x v="229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0.16055"/>
    <n v="214.06666666666666"/>
    <x v="0"/>
    <x v="0"/>
  </r>
  <r>
    <x v="230"/>
    <x v="230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3"/>
    <x v="6"/>
  </r>
  <r>
    <x v="231"/>
    <x v="231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5"/>
    <x v="29"/>
  </r>
  <r>
    <x v="232"/>
    <x v="232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.0086153846153847"/>
    <n v="211.48387096774192"/>
    <x v="3"/>
    <x v="6"/>
  </r>
  <r>
    <x v="233"/>
    <x v="233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2"/>
    <x v="5"/>
  </r>
  <r>
    <x v="234"/>
    <x v="234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3"/>
    <x v="6"/>
  </r>
  <r>
    <x v="235"/>
    <x v="235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3"/>
    <x v="6"/>
  </r>
  <r>
    <x v="236"/>
    <x v="236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.0580000000000001"/>
    <n v="206.31"/>
    <x v="7"/>
    <x v="22"/>
  </r>
  <r>
    <x v="237"/>
    <x v="237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0"/>
    <x v="28"/>
  </r>
  <r>
    <x v="238"/>
    <x v="238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x v="18"/>
  </r>
  <r>
    <x v="239"/>
    <x v="239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0"/>
    <x v="4"/>
  </r>
  <r>
    <x v="240"/>
    <x v="240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2"/>
    <x v="5"/>
  </r>
  <r>
    <x v="241"/>
    <x v="241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2"/>
    <x v="5"/>
  </r>
  <r>
    <x v="242"/>
    <x v="242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0.61099999999999999"/>
    <n v="203.66666666666666"/>
    <x v="2"/>
    <x v="5"/>
  </r>
  <r>
    <x v="243"/>
    <x v="243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1"/>
    <x v="9"/>
  </r>
  <r>
    <x v="244"/>
    <x v="244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2"/>
    <x v="5"/>
  </r>
  <r>
    <x v="245"/>
    <x v="245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2"/>
    <x v="5"/>
  </r>
  <r>
    <x v="246"/>
    <x v="246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.0142500000000001"/>
    <n v="202.85"/>
    <x v="2"/>
    <x v="5"/>
  </r>
  <r>
    <x v="247"/>
    <x v="247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10"/>
  </r>
  <r>
    <x v="248"/>
    <x v="248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1"/>
    <x v="9"/>
  </r>
  <r>
    <x v="249"/>
    <x v="249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0.20424999999999999"/>
    <n v="202.22772277227722"/>
    <x v="2"/>
    <x v="3"/>
  </r>
  <r>
    <x v="250"/>
    <x v="250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x v="5"/>
  </r>
  <r>
    <x v="251"/>
    <x v="251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0"/>
    <x v="4"/>
  </r>
  <r>
    <x v="252"/>
    <x v="252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6"/>
    <x v="21"/>
  </r>
  <r>
    <x v="253"/>
    <x v="253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2"/>
    <x v="3"/>
  </r>
  <r>
    <x v="254"/>
    <x v="254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0"/>
    <x v="0"/>
  </r>
  <r>
    <x v="255"/>
    <x v="255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1"/>
    <x v="9"/>
  </r>
  <r>
    <x v="256"/>
    <x v="256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1"/>
    <x v="9"/>
  </r>
  <r>
    <x v="257"/>
    <x v="257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2"/>
    <x v="5"/>
  </r>
  <r>
    <x v="258"/>
    <x v="258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2"/>
    <x v="3"/>
  </r>
  <r>
    <x v="259"/>
    <x v="259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2"/>
    <x v="5"/>
  </r>
  <r>
    <x v="260"/>
    <x v="260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0"/>
    <x v="24"/>
  </r>
  <r>
    <x v="261"/>
    <x v="261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2.5000000000000001E-2"/>
    <n v="200"/>
    <x v="2"/>
    <x v="3"/>
  </r>
  <r>
    <x v="262"/>
    <x v="262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10"/>
  </r>
  <r>
    <x v="263"/>
    <x v="263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1"/>
    <x v="11"/>
  </r>
  <r>
    <x v="264"/>
    <x v="264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.0954999999999999"/>
    <n v="199.18181818181819"/>
    <x v="2"/>
    <x v="5"/>
  </r>
  <r>
    <x v="265"/>
    <x v="265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2"/>
    <x v="5"/>
  </r>
  <r>
    <x v="266"/>
    <x v="266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0"/>
    <x v="0"/>
  </r>
  <r>
    <x v="267"/>
    <x v="267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6"/>
    <x v="21"/>
  </r>
  <r>
    <x v="268"/>
    <x v="268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6"/>
    <x v="12"/>
  </r>
  <r>
    <x v="269"/>
    <x v="269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9.7699999999999992E-3"/>
    <n v="195.4"/>
    <x v="0"/>
    <x v="0"/>
  </r>
  <r>
    <x v="270"/>
    <x v="270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.0416666666666667"/>
    <n v="194.44444444444446"/>
    <x v="1"/>
    <x v="11"/>
  </r>
  <r>
    <x v="271"/>
    <x v="271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0"/>
    <x v="4"/>
  </r>
  <r>
    <x v="272"/>
    <x v="272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1"/>
    <x v="11"/>
  </r>
  <r>
    <x v="273"/>
    <x v="273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1"/>
    <x v="11"/>
  </r>
  <r>
    <x v="274"/>
    <x v="274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2"/>
    <x v="5"/>
  </r>
  <r>
    <x v="275"/>
    <x v="275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1"/>
    <x v="9"/>
  </r>
  <r>
    <x v="276"/>
    <x v="276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0"/>
    <x v="4"/>
  </r>
  <r>
    <x v="277"/>
    <x v="277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1"/>
    <x v="26"/>
  </r>
  <r>
    <x v="278"/>
    <x v="278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0"/>
    <x v="0"/>
  </r>
  <r>
    <x v="279"/>
    <x v="279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2"/>
    <x v="3"/>
  </r>
  <r>
    <x v="280"/>
    <x v="280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6"/>
    <x v="21"/>
  </r>
  <r>
    <x v="281"/>
    <x v="281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1"/>
    <x v="11"/>
  </r>
  <r>
    <x v="282"/>
    <x v="282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0"/>
    <x v="0"/>
  </r>
  <r>
    <x v="283"/>
    <x v="283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5"/>
    <x v="29"/>
  </r>
  <r>
    <x v="284"/>
    <x v="284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6"/>
    <x v="27"/>
  </r>
  <r>
    <x v="285"/>
    <x v="285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6"/>
    <x v="21"/>
  </r>
  <r>
    <x v="286"/>
    <x v="286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x v="5"/>
  </r>
  <r>
    <x v="287"/>
    <x v="287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0"/>
    <x v="4"/>
  </r>
  <r>
    <x v="288"/>
    <x v="288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7"/>
    <x v="22"/>
  </r>
  <r>
    <x v="289"/>
    <x v="289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1"/>
    <x v="9"/>
  </r>
  <r>
    <x v="290"/>
    <x v="290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6"/>
    <x v="12"/>
  </r>
  <r>
    <x v="291"/>
    <x v="291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.2552941176470589"/>
    <n v="187.19298245614036"/>
    <x v="4"/>
    <x v="19"/>
  </r>
  <r>
    <x v="292"/>
    <x v="292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.7549600000000001"/>
    <n v="186.81393034825871"/>
    <x v="0"/>
    <x v="4"/>
  </r>
  <r>
    <x v="293"/>
    <x v="293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2"/>
    <x v="5"/>
  </r>
  <r>
    <x v="294"/>
    <x v="294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1"/>
    <x v="26"/>
  </r>
  <r>
    <x v="295"/>
    <x v="295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.042"/>
    <n v="186.07142857142858"/>
    <x v="2"/>
    <x v="5"/>
  </r>
  <r>
    <x v="296"/>
    <x v="296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1"/>
    <x v="1"/>
  </r>
  <r>
    <x v="297"/>
    <x v="297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1"/>
    <x v="11"/>
  </r>
  <r>
    <x v="298"/>
    <x v="298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6"/>
    <x v="30"/>
  </r>
  <r>
    <x v="299"/>
    <x v="299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2"/>
    <x v="5"/>
  </r>
  <r>
    <x v="300"/>
    <x v="300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2"/>
    <x v="5"/>
  </r>
  <r>
    <x v="301"/>
    <x v="301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0"/>
    <x v="0"/>
  </r>
  <r>
    <x v="302"/>
    <x v="302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.99244"/>
    <n v="183.80442804428046"/>
    <x v="3"/>
    <x v="6"/>
  </r>
  <r>
    <x v="303"/>
    <x v="303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x v="5"/>
  </r>
  <r>
    <x v="304"/>
    <x v="304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.2829999999999999"/>
    <n v="183.28571428571428"/>
    <x v="1"/>
    <x v="9"/>
  </r>
  <r>
    <x v="305"/>
    <x v="305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2"/>
    <x v="5"/>
  </r>
  <r>
    <x v="306"/>
    <x v="306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0"/>
    <x v="4"/>
  </r>
  <r>
    <x v="307"/>
    <x v="307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0"/>
    <x v="0"/>
  </r>
  <r>
    <x v="308"/>
    <x v="308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6"/>
    <x v="21"/>
  </r>
  <r>
    <x v="309"/>
    <x v="309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1"/>
    <x v="9"/>
  </r>
  <r>
    <x v="310"/>
    <x v="310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.5957748878923765"/>
    <n v="180.75185011709601"/>
    <x v="0"/>
    <x v="4"/>
  </r>
  <r>
    <x v="311"/>
    <x v="311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0.21092608822670172"/>
    <n v="180.5"/>
    <x v="1"/>
    <x v="1"/>
  </r>
  <r>
    <x v="312"/>
    <x v="312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3"/>
    <x v="6"/>
  </r>
  <r>
    <x v="313"/>
    <x v="313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2"/>
    <x v="5"/>
  </r>
  <r>
    <x v="314"/>
    <x v="314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x v="5"/>
  </r>
  <r>
    <x v="315"/>
    <x v="315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0"/>
    <x v="0"/>
  </r>
  <r>
    <x v="316"/>
    <x v="316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6"/>
    <x v="21"/>
  </r>
  <r>
    <x v="317"/>
    <x v="317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2"/>
    <x v="5"/>
  </r>
  <r>
    <x v="318"/>
    <x v="318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2"/>
    <x v="3"/>
  </r>
  <r>
    <x v="319"/>
    <x v="319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2"/>
    <x v="5"/>
  </r>
  <r>
    <x v="320"/>
    <x v="320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6"/>
    <x v="30"/>
  </r>
  <r>
    <x v="321"/>
    <x v="321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0"/>
    <x v="0"/>
  </r>
  <r>
    <x v="322"/>
    <x v="322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6"/>
    <x v="30"/>
  </r>
  <r>
    <x v="323"/>
    <x v="323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2"/>
    <x v="5"/>
  </r>
  <r>
    <x v="324"/>
    <x v="324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2"/>
    <x v="3"/>
  </r>
  <r>
    <x v="325"/>
    <x v="325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.2466666666666666E-2"/>
    <n v="176.94444444444446"/>
    <x v="2"/>
    <x v="18"/>
  </r>
  <r>
    <x v="326"/>
    <x v="326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"/>
    <n v="176.47058823529412"/>
    <x v="2"/>
    <x v="5"/>
  </r>
  <r>
    <x v="327"/>
    <x v="327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0"/>
    <x v="0"/>
  </r>
  <r>
    <x v="328"/>
    <x v="328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0"/>
    <x v="4"/>
  </r>
  <r>
    <x v="329"/>
    <x v="329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2"/>
    <x v="5"/>
  </r>
  <r>
    <x v="330"/>
    <x v="330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2"/>
    <x v="18"/>
  </r>
  <r>
    <x v="331"/>
    <x v="299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x v="5"/>
  </r>
  <r>
    <x v="332"/>
    <x v="331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6"/>
    <x v="21"/>
  </r>
  <r>
    <x v="333"/>
    <x v="332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0"/>
    <x v="0"/>
  </r>
  <r>
    <x v="334"/>
    <x v="333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3"/>
    <x v="6"/>
  </r>
  <r>
    <x v="335"/>
    <x v="334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0"/>
    <x v="14"/>
  </r>
  <r>
    <x v="336"/>
    <x v="335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0"/>
    <x v="0"/>
  </r>
  <r>
    <x v="337"/>
    <x v="336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x v="18"/>
  </r>
  <r>
    <x v="338"/>
    <x v="337"/>
    <s v="FilosofÃ­a de los anÃ³nimos"/>
    <n v="8400"/>
    <n v="8685"/>
    <x v="2"/>
    <x v="9"/>
    <s v="EUR"/>
    <n v="1481099176"/>
    <n v="1478507176"/>
    <b v="0"/>
    <n v="50"/>
    <b v="1"/>
    <s v="theater/plays"/>
    <n v="1.0339285714285715"/>
    <n v="173.7"/>
    <x v="2"/>
    <x v="5"/>
  </r>
  <r>
    <x v="339"/>
    <x v="338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0"/>
    <x v="4"/>
  </r>
  <r>
    <x v="340"/>
    <x v="339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6"/>
    <x v="21"/>
  </r>
  <r>
    <x v="341"/>
    <x v="340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2"/>
    <x v="18"/>
  </r>
  <r>
    <x v="342"/>
    <x v="341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1"/>
    <x v="11"/>
  </r>
  <r>
    <x v="343"/>
    <x v="342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0.2950613611721471"/>
    <n v="171.79329608938548"/>
    <x v="0"/>
    <x v="0"/>
  </r>
  <r>
    <x v="344"/>
    <x v="343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6"/>
    <x v="15"/>
  </r>
  <r>
    <x v="345"/>
    <x v="344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"/>
    <n v="171.42857142857142"/>
    <x v="2"/>
    <x v="5"/>
  </r>
  <r>
    <x v="346"/>
    <x v="345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2"/>
    <x v="3"/>
  </r>
  <r>
    <x v="347"/>
    <x v="346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3"/>
    <x v="6"/>
  </r>
  <r>
    <x v="348"/>
    <x v="347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1"/>
    <x v="8"/>
  </r>
  <r>
    <x v="349"/>
    <x v="348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3"/>
    <x v="6"/>
  </r>
  <r>
    <x v="350"/>
    <x v="349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6"/>
    <x v="30"/>
  </r>
  <r>
    <x v="351"/>
    <x v="350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1"/>
    <x v="9"/>
  </r>
  <r>
    <x v="352"/>
    <x v="351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1"/>
    <x v="11"/>
  </r>
  <r>
    <x v="353"/>
    <x v="352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4"/>
    <x v="19"/>
  </r>
  <r>
    <x v="354"/>
    <x v="353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.2290000000000001"/>
    <n v="169.51724137931035"/>
    <x v="0"/>
    <x v="4"/>
  </r>
  <r>
    <x v="355"/>
    <x v="354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4"/>
    <x v="19"/>
  </r>
  <r>
    <x v="356"/>
    <x v="355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2"/>
    <x v="5"/>
  </r>
  <r>
    <x v="357"/>
    <x v="356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3"/>
    <x v="6"/>
  </r>
  <r>
    <x v="358"/>
    <x v="357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6"/>
    <x v="13"/>
  </r>
  <r>
    <x v="359"/>
    <x v="358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.0109999999999999"/>
    <n v="168.5"/>
    <x v="3"/>
    <x v="6"/>
  </r>
  <r>
    <x v="360"/>
    <x v="359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10"/>
  </r>
  <r>
    <x v="361"/>
    <x v="360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2"/>
    <x v="5"/>
  </r>
  <r>
    <x v="362"/>
    <x v="361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5.0299999999999997E-3"/>
    <n v="167.66666666666666"/>
    <x v="0"/>
    <x v="0"/>
  </r>
  <r>
    <x v="363"/>
    <x v="362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1"/>
    <x v="26"/>
  </r>
  <r>
    <x v="364"/>
    <x v="363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0"/>
    <x v="14"/>
  </r>
  <r>
    <x v="365"/>
    <x v="364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2"/>
    <x v="18"/>
  </r>
  <r>
    <x v="366"/>
    <x v="365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"/>
    <n v="166.66666666666666"/>
    <x v="2"/>
    <x v="18"/>
  </r>
  <r>
    <x v="367"/>
    <x v="366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x v="5"/>
  </r>
  <r>
    <x v="368"/>
    <x v="367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3"/>
    <x v="6"/>
  </r>
  <r>
    <x v="369"/>
    <x v="368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.0185"/>
    <n v="165.16216216216216"/>
    <x v="6"/>
    <x v="30"/>
  </r>
  <r>
    <x v="370"/>
    <x v="369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2"/>
    <x v="3"/>
  </r>
  <r>
    <x v="371"/>
    <x v="370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.2051249999999998"/>
    <n v="164.90686274509804"/>
    <x v="0"/>
    <x v="4"/>
  </r>
  <r>
    <x v="372"/>
    <x v="371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.4483338095238096"/>
    <n v="164.79651993355483"/>
    <x v="7"/>
    <x v="22"/>
  </r>
  <r>
    <x v="373"/>
    <x v="372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2"/>
    <x v="5"/>
  </r>
  <r>
    <x v="374"/>
    <x v="373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2"/>
    <x v="5"/>
  </r>
  <r>
    <x v="375"/>
    <x v="374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2"/>
    <x v="3"/>
  </r>
  <r>
    <x v="376"/>
    <x v="375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0.4592"/>
    <n v="164"/>
    <x v="0"/>
    <x v="0"/>
  </r>
  <r>
    <x v="377"/>
    <x v="376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0.15214285714285714"/>
    <n v="163.84615384615384"/>
    <x v="1"/>
    <x v="1"/>
  </r>
  <r>
    <x v="378"/>
    <x v="377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6"/>
    <x v="21"/>
  </r>
  <r>
    <x v="379"/>
    <x v="378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3"/>
  </r>
  <r>
    <x v="380"/>
    <x v="379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x v="5"/>
  </r>
  <r>
    <x v="381"/>
    <x v="380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0"/>
    <x v="0"/>
  </r>
  <r>
    <x v="382"/>
    <x v="381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2"/>
    <x v="3"/>
  </r>
  <r>
    <x v="383"/>
    <x v="382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.0092000000000001"/>
    <n v="162.7741935483871"/>
    <x v="2"/>
    <x v="18"/>
  </r>
  <r>
    <x v="384"/>
    <x v="383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2"/>
    <x v="3"/>
  </r>
  <r>
    <x v="385"/>
    <x v="384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6"/>
    <x v="21"/>
  </r>
  <r>
    <x v="386"/>
    <x v="385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0"/>
    <x v="4"/>
  </r>
  <r>
    <x v="387"/>
    <x v="386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1"/>
    <x v="9"/>
  </r>
  <r>
    <x v="388"/>
    <x v="387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0.13220000000000001"/>
    <n v="161.21951219512195"/>
    <x v="0"/>
    <x v="0"/>
  </r>
  <r>
    <x v="389"/>
    <x v="388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0"/>
    <x v="0"/>
  </r>
  <r>
    <x v="390"/>
    <x v="389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6"/>
    <x v="21"/>
  </r>
  <r>
    <x v="391"/>
    <x v="390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0"/>
    <x v="0"/>
  </r>
  <r>
    <x v="392"/>
    <x v="391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1"/>
    <x v="9"/>
  </r>
  <r>
    <x v="393"/>
    <x v="392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0"/>
    <x v="4"/>
  </r>
  <r>
    <x v="394"/>
    <x v="393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1"/>
    <x v="9"/>
  </r>
  <r>
    <x v="395"/>
    <x v="394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1"/>
    <x v="1"/>
  </r>
  <r>
    <x v="396"/>
    <x v="395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1"/>
    <x v="11"/>
  </r>
  <r>
    <x v="397"/>
    <x v="396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.1166666666666667"/>
    <n v="159.52380952380952"/>
    <x v="6"/>
    <x v="13"/>
  </r>
  <r>
    <x v="398"/>
    <x v="397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1"/>
    <x v="11"/>
  </r>
  <r>
    <x v="399"/>
    <x v="398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.196"/>
    <n v="159.46666666666667"/>
    <x v="2"/>
    <x v="5"/>
  </r>
  <r>
    <x v="400"/>
    <x v="399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6"/>
    <x v="15"/>
  </r>
  <r>
    <x v="401"/>
    <x v="400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3"/>
    <x v="6"/>
  </r>
  <r>
    <x v="402"/>
    <x v="401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6"/>
    <x v="21"/>
  </r>
  <r>
    <x v="403"/>
    <x v="402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1"/>
    <x v="11"/>
  </r>
  <r>
    <x v="404"/>
    <x v="403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0"/>
    <x v="0"/>
  </r>
  <r>
    <x v="405"/>
    <x v="404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0"/>
    <x v="0"/>
  </r>
  <r>
    <x v="406"/>
    <x v="405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2"/>
    <x v="3"/>
  </r>
  <r>
    <x v="407"/>
    <x v="406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0"/>
    <x v="0"/>
  </r>
  <r>
    <x v="408"/>
    <x v="407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1"/>
    <x v="9"/>
  </r>
  <r>
    <x v="409"/>
    <x v="408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0"/>
    <x v="28"/>
  </r>
  <r>
    <x v="410"/>
    <x v="409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6"/>
    <x v="13"/>
  </r>
  <r>
    <x v="411"/>
    <x v="410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3"/>
    <x v="6"/>
  </r>
  <r>
    <x v="412"/>
    <x v="411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1"/>
    <x v="9"/>
  </r>
  <r>
    <x v="413"/>
    <x v="412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.0916666666666666"/>
    <n v="155.95238095238096"/>
    <x v="2"/>
    <x v="5"/>
  </r>
  <r>
    <x v="414"/>
    <x v="413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0"/>
    <x v="0"/>
  </r>
  <r>
    <x v="415"/>
    <x v="414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.4840000000000001E-2"/>
    <n v="155.25"/>
    <x v="0"/>
    <x v="0"/>
  </r>
  <r>
    <x v="416"/>
    <x v="415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2"/>
    <x v="3"/>
  </r>
  <r>
    <x v="417"/>
    <x v="416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33"/>
  </r>
  <r>
    <x v="418"/>
    <x v="417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1"/>
    <x v="9"/>
  </r>
  <r>
    <x v="419"/>
    <x v="418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0"/>
    <x v="4"/>
  </r>
  <r>
    <x v="420"/>
    <x v="419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0"/>
    <x v="0"/>
  </r>
  <r>
    <x v="421"/>
    <x v="420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2"/>
    <x v="3"/>
  </r>
  <r>
    <x v="422"/>
    <x v="421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0.58558333333333334"/>
    <n v="153.42794759825327"/>
    <x v="0"/>
    <x v="0"/>
  </r>
  <r>
    <x v="423"/>
    <x v="422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0"/>
    <x v="4"/>
  </r>
  <r>
    <x v="424"/>
    <x v="423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6"/>
    <x v="12"/>
  </r>
  <r>
    <x v="425"/>
    <x v="424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.0166666666666666"/>
    <n v="152.5"/>
    <x v="2"/>
    <x v="5"/>
  </r>
  <r>
    <x v="426"/>
    <x v="425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0.39627499999999999"/>
    <n v="152.41346153846155"/>
    <x v="0"/>
    <x v="0"/>
  </r>
  <r>
    <x v="427"/>
    <x v="426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2"/>
    <x v="5"/>
  </r>
  <r>
    <x v="428"/>
    <x v="427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.105675"/>
    <n v="151.4623287671233"/>
    <x v="2"/>
    <x v="5"/>
  </r>
  <r>
    <x v="429"/>
    <x v="428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0"/>
    <x v="0"/>
  </r>
  <r>
    <x v="430"/>
    <x v="429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3"/>
    <x v="6"/>
  </r>
  <r>
    <x v="431"/>
    <x v="430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.3098000000000001"/>
    <n v="150.89861751152074"/>
    <x v="1"/>
    <x v="11"/>
  </r>
  <r>
    <x v="432"/>
    <x v="431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0"/>
    <x v="0"/>
  </r>
  <r>
    <x v="433"/>
    <x v="432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3"/>
    <x v="6"/>
  </r>
  <r>
    <x v="434"/>
    <x v="433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0"/>
    <x v="24"/>
  </r>
  <r>
    <x v="435"/>
    <x v="434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2"/>
    <x v="5"/>
  </r>
  <r>
    <x v="436"/>
    <x v="435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.0209999999999999"/>
    <n v="150.14705882352942"/>
    <x v="2"/>
    <x v="5"/>
  </r>
  <r>
    <x v="437"/>
    <x v="436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2"/>
    <x v="18"/>
  </r>
  <r>
    <x v="438"/>
    <x v="437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6"/>
    <x v="30"/>
  </r>
  <r>
    <x v="439"/>
    <x v="438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4"/>
    <x v="34"/>
  </r>
  <r>
    <x v="440"/>
    <x v="439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2"/>
    <x v="3"/>
  </r>
  <r>
    <x v="441"/>
    <x v="440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5"/>
    <x v="29"/>
  </r>
  <r>
    <x v="442"/>
    <x v="441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.569700000000001"/>
    <n v="149.03451043338683"/>
    <x v="7"/>
    <x v="22"/>
  </r>
  <r>
    <x v="443"/>
    <x v="442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.1172500000000001"/>
    <n v="148.96666666666667"/>
    <x v="1"/>
    <x v="11"/>
  </r>
  <r>
    <x v="444"/>
    <x v="443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6"/>
    <x v="21"/>
  </r>
  <r>
    <x v="445"/>
    <x v="444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3"/>
    <x v="6"/>
  </r>
  <r>
    <x v="446"/>
    <x v="445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2"/>
    <x v="5"/>
  </r>
  <r>
    <x v="447"/>
    <x v="446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7"/>
    <x v="22"/>
  </r>
  <r>
    <x v="448"/>
    <x v="447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0"/>
    <x v="4"/>
  </r>
  <r>
    <x v="449"/>
    <x v="448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x v="18"/>
  </r>
  <r>
    <x v="450"/>
    <x v="449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6"/>
    <x v="12"/>
  </r>
  <r>
    <x v="451"/>
    <x v="450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.0093333333333334"/>
    <n v="147.70731707317074"/>
    <x v="1"/>
    <x v="11"/>
  </r>
  <r>
    <x v="452"/>
    <x v="451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.0224343076923077"/>
    <n v="147.68495555555555"/>
    <x v="0"/>
    <x v="4"/>
  </r>
  <r>
    <x v="453"/>
    <x v="452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x v="5"/>
  </r>
  <r>
    <x v="454"/>
    <x v="45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.2628571428571429"/>
    <n v="147.33333333333334"/>
    <x v="2"/>
    <x v="5"/>
  </r>
  <r>
    <x v="455"/>
    <x v="454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1"/>
    <x v="9"/>
  </r>
  <r>
    <x v="456"/>
    <x v="455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1"/>
    <x v="11"/>
  </r>
  <r>
    <x v="457"/>
    <x v="456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2"/>
    <x v="3"/>
  </r>
  <r>
    <x v="458"/>
    <x v="457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1"/>
    <x v="9"/>
  </r>
  <r>
    <x v="459"/>
    <x v="458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2"/>
    <x v="3"/>
  </r>
  <r>
    <x v="460"/>
    <x v="459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1"/>
    <x v="9"/>
  </r>
  <r>
    <x v="461"/>
    <x v="460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2"/>
    <x v="5"/>
  </r>
  <r>
    <x v="462"/>
    <x v="461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2"/>
    <x v="5"/>
  </r>
  <r>
    <x v="463"/>
    <x v="462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x v="18"/>
  </r>
  <r>
    <x v="464"/>
    <x v="463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"/>
    <n v="145.16129032258064"/>
    <x v="2"/>
    <x v="5"/>
  </r>
  <r>
    <x v="465"/>
    <x v="464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1"/>
    <x v="9"/>
  </r>
  <r>
    <x v="466"/>
    <x v="465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.3499999999999997E-2"/>
    <n v="145"/>
    <x v="0"/>
    <x v="24"/>
  </r>
  <r>
    <x v="467"/>
    <x v="466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2"/>
    <x v="5"/>
  </r>
  <r>
    <x v="468"/>
    <x v="467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1"/>
    <x v="26"/>
  </r>
  <r>
    <x v="469"/>
    <x v="468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1"/>
    <x v="9"/>
  </r>
  <r>
    <x v="470"/>
    <x v="469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.1554666666666666"/>
    <n v="144.43333333333334"/>
    <x v="7"/>
    <x v="22"/>
  </r>
  <r>
    <x v="471"/>
    <x v="470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0"/>
    <x v="4"/>
  </r>
  <r>
    <x v="472"/>
    <x v="471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6"/>
    <x v="12"/>
  </r>
  <r>
    <x v="473"/>
    <x v="472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0"/>
    <x v="0"/>
  </r>
  <r>
    <x v="474"/>
    <x v="473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4"/>
    <x v="19"/>
  </r>
  <r>
    <x v="475"/>
    <x v="474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0"/>
    <x v="4"/>
  </r>
  <r>
    <x v="476"/>
    <x v="475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2"/>
    <x v="18"/>
  </r>
  <r>
    <x v="477"/>
    <x v="476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2"/>
    <x v="5"/>
  </r>
  <r>
    <x v="478"/>
    <x v="477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.5331632653061225"/>
    <n v="143.0952380952381"/>
    <x v="2"/>
    <x v="5"/>
  </r>
  <r>
    <x v="479"/>
    <x v="478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.0009999999999999"/>
    <n v="143"/>
    <x v="6"/>
    <x v="30"/>
  </r>
  <r>
    <x v="480"/>
    <x v="479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x v="5"/>
  </r>
  <r>
    <x v="481"/>
    <x v="480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2"/>
    <x v="5"/>
  </r>
  <r>
    <x v="482"/>
    <x v="481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0"/>
    <x v="24"/>
  </r>
  <r>
    <x v="483"/>
    <x v="482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1"/>
    <x v="9"/>
  </r>
  <r>
    <x v="484"/>
    <x v="483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2"/>
    <x v="5"/>
  </r>
  <r>
    <x v="485"/>
    <x v="484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6"/>
    <x v="21"/>
  </r>
  <r>
    <x v="486"/>
    <x v="485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4"/>
    <x v="19"/>
  </r>
  <r>
    <x v="487"/>
    <x v="486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2"/>
    <x v="5"/>
  </r>
  <r>
    <x v="488"/>
    <x v="487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7"/>
    <x v="22"/>
  </r>
  <r>
    <x v="489"/>
    <x v="488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6"/>
    <x v="21"/>
  </r>
  <r>
    <x v="490"/>
    <x v="489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x v="3"/>
  </r>
  <r>
    <x v="491"/>
    <x v="490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1"/>
    <x v="9"/>
  </r>
  <r>
    <x v="492"/>
    <x v="491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2"/>
    <x v="5"/>
  </r>
  <r>
    <x v="493"/>
    <x v="492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1"/>
    <x v="9"/>
  </r>
  <r>
    <x v="494"/>
    <x v="493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2"/>
    <x v="5"/>
  </r>
  <r>
    <x v="495"/>
    <x v="494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1"/>
    <x v="9"/>
  </r>
  <r>
    <x v="496"/>
    <x v="495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5"/>
  </r>
  <r>
    <x v="497"/>
    <x v="496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2"/>
    <x v="5"/>
  </r>
  <r>
    <x v="498"/>
    <x v="497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1"/>
    <x v="9"/>
  </r>
  <r>
    <x v="499"/>
    <x v="498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0"/>
    <x v="4"/>
  </r>
  <r>
    <x v="500"/>
    <x v="499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0"/>
    <x v="4"/>
  </r>
  <r>
    <x v="501"/>
    <x v="500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3"/>
    <x v="6"/>
  </r>
  <r>
    <x v="502"/>
    <x v="501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1"/>
    <x v="11"/>
  </r>
  <r>
    <x v="503"/>
    <x v="502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6"/>
    <x v="21"/>
  </r>
  <r>
    <x v="504"/>
    <x v="503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6"/>
    <x v="15"/>
  </r>
  <r>
    <x v="505"/>
    <x v="504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2"/>
    <x v="5"/>
  </r>
  <r>
    <x v="506"/>
    <x v="505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1"/>
    <x v="11"/>
  </r>
  <r>
    <x v="507"/>
    <x v="506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x v="5"/>
  </r>
  <r>
    <x v="508"/>
    <x v="507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6"/>
    <x v="30"/>
  </r>
  <r>
    <x v="509"/>
    <x v="508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"/>
    <n v="136.9047619047619"/>
    <x v="0"/>
    <x v="28"/>
  </r>
  <r>
    <x v="510"/>
    <x v="509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2"/>
    <x v="5"/>
  </r>
  <r>
    <x v="511"/>
    <x v="510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2"/>
    <x v="5"/>
  </r>
  <r>
    <x v="512"/>
    <x v="511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0"/>
    <x v="4"/>
  </r>
  <r>
    <x v="513"/>
    <x v="512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0"/>
    <x v="0"/>
  </r>
  <r>
    <x v="514"/>
    <x v="513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2"/>
    <x v="5"/>
  </r>
  <r>
    <x v="515"/>
    <x v="514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6"/>
    <x v="21"/>
  </r>
  <r>
    <x v="516"/>
    <x v="515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1"/>
    <x v="8"/>
  </r>
  <r>
    <x v="517"/>
    <x v="516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2"/>
    <x v="5"/>
  </r>
  <r>
    <x v="518"/>
    <x v="517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3"/>
    <x v="6"/>
  </r>
  <r>
    <x v="519"/>
    <x v="518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2"/>
    <x v="18"/>
  </r>
  <r>
    <x v="520"/>
    <x v="519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2"/>
    <x v="5"/>
  </r>
  <r>
    <x v="521"/>
    <x v="520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2"/>
    <x v="5"/>
  </r>
  <r>
    <x v="522"/>
    <x v="521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.5331538461538461"/>
    <n v="135.58503401360545"/>
    <x v="7"/>
    <x v="22"/>
  </r>
  <r>
    <x v="523"/>
    <x v="522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6"/>
    <x v="30"/>
  </r>
  <r>
    <x v="524"/>
    <x v="523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0"/>
    <x v="24"/>
  </r>
  <r>
    <x v="525"/>
    <x v="524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.0658000000000001"/>
    <n v="134.91139240506328"/>
    <x v="1"/>
    <x v="9"/>
  </r>
  <r>
    <x v="526"/>
    <x v="525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0"/>
    <x v="0"/>
  </r>
  <r>
    <x v="527"/>
    <x v="526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.604850000000001"/>
    <n v="134.3592456301748"/>
    <x v="0"/>
    <x v="0"/>
  </r>
  <r>
    <x v="528"/>
    <x v="527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2"/>
    <x v="5"/>
  </r>
  <r>
    <x v="529"/>
    <x v="528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4"/>
    <x v="19"/>
  </r>
  <r>
    <x v="530"/>
    <x v="529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6"/>
    <x v="21"/>
  </r>
  <r>
    <x v="531"/>
    <x v="530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2"/>
    <x v="5"/>
  </r>
  <r>
    <x v="532"/>
    <x v="531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6"/>
    <x v="21"/>
  </r>
  <r>
    <x v="533"/>
    <x v="532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0.38735714285714284"/>
    <n v="133.90123456790124"/>
    <x v="3"/>
    <x v="6"/>
  </r>
  <r>
    <x v="534"/>
    <x v="533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3"/>
    <x v="6"/>
  </r>
  <r>
    <x v="535"/>
    <x v="534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1"/>
    <x v="8"/>
  </r>
  <r>
    <x v="536"/>
    <x v="535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1"/>
    <x v="11"/>
  </r>
  <r>
    <x v="537"/>
    <x v="536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2"/>
    <x v="5"/>
  </r>
  <r>
    <x v="538"/>
    <x v="537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0"/>
    <x v="28"/>
  </r>
  <r>
    <x v="539"/>
    <x v="538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0"/>
    <x v="0"/>
  </r>
  <r>
    <x v="540"/>
    <x v="539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1"/>
    <x v="9"/>
  </r>
  <r>
    <x v="541"/>
    <x v="540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.0257142857142858"/>
    <n v="132.96296296296296"/>
    <x v="2"/>
    <x v="5"/>
  </r>
  <r>
    <x v="542"/>
    <x v="541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6"/>
    <x v="21"/>
  </r>
  <r>
    <x v="543"/>
    <x v="542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6"/>
    <x v="13"/>
  </r>
  <r>
    <x v="544"/>
    <x v="543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3"/>
  </r>
  <r>
    <x v="545"/>
    <x v="544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3"/>
    <x v="35"/>
  </r>
  <r>
    <x v="546"/>
    <x v="545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.0752857142857142"/>
    <n v="132.05263157894737"/>
    <x v="1"/>
    <x v="26"/>
  </r>
  <r>
    <x v="547"/>
    <x v="546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0"/>
    <x v="4"/>
  </r>
  <r>
    <x v="548"/>
    <x v="547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2"/>
    <x v="5"/>
  </r>
  <r>
    <x v="549"/>
    <x v="548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0.79"/>
    <n v="131.66666666666666"/>
    <x v="3"/>
    <x v="16"/>
  </r>
  <r>
    <x v="550"/>
    <x v="549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6"/>
    <x v="12"/>
  </r>
  <r>
    <x v="551"/>
    <x v="550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2"/>
    <x v="3"/>
  </r>
  <r>
    <x v="552"/>
    <x v="551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6"/>
    <x v="21"/>
  </r>
  <r>
    <x v="553"/>
    <x v="552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2"/>
    <x v="5"/>
  </r>
  <r>
    <x v="554"/>
    <x v="553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3"/>
    <x v="6"/>
  </r>
  <r>
    <x v="555"/>
    <x v="554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5"/>
    <x v="29"/>
  </r>
  <r>
    <x v="556"/>
    <x v="555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3"/>
    <x v="6"/>
  </r>
  <r>
    <x v="557"/>
    <x v="556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x v="3"/>
  </r>
  <r>
    <x v="558"/>
    <x v="557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0"/>
    <x v="2"/>
  </r>
  <r>
    <x v="559"/>
    <x v="558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1"/>
    <x v="9"/>
  </r>
  <r>
    <x v="560"/>
    <x v="559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2"/>
    <x v="5"/>
  </r>
  <r>
    <x v="561"/>
    <x v="560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0"/>
    <x v="0"/>
  </r>
  <r>
    <x v="562"/>
    <x v="561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0.22142857142857142"/>
    <n v="129.16666666666666"/>
    <x v="2"/>
    <x v="5"/>
  </r>
  <r>
    <x v="563"/>
    <x v="562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6"/>
    <x v="12"/>
  </r>
  <r>
    <x v="564"/>
    <x v="563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2"/>
    <x v="5"/>
  </r>
  <r>
    <x v="565"/>
    <x v="564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1"/>
    <x v="11"/>
  </r>
  <r>
    <x v="566"/>
    <x v="565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.1000666666666667"/>
    <n v="128.9140625"/>
    <x v="2"/>
    <x v="3"/>
  </r>
  <r>
    <x v="567"/>
    <x v="566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0"/>
    <x v="14"/>
  </r>
  <r>
    <x v="568"/>
    <x v="567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.8212909090909091"/>
    <n v="128.38790470372632"/>
    <x v="0"/>
    <x v="4"/>
  </r>
  <r>
    <x v="569"/>
    <x v="568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x v="5"/>
  </r>
  <r>
    <x v="570"/>
    <x v="569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6"/>
    <x v="21"/>
  </r>
  <r>
    <x v="571"/>
    <x v="570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0"/>
    <x v="0"/>
  </r>
  <r>
    <x v="572"/>
    <x v="571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.0011666666666668"/>
    <n v="127.80851063829788"/>
    <x v="2"/>
    <x v="5"/>
  </r>
  <r>
    <x v="573"/>
    <x v="572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2"/>
    <x v="5"/>
  </r>
  <r>
    <x v="574"/>
    <x v="573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x v="18"/>
  </r>
  <r>
    <x v="575"/>
    <x v="574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0"/>
    <x v="4"/>
  </r>
  <r>
    <x v="576"/>
    <x v="575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.0004285714285714"/>
    <n v="127.32727272727273"/>
    <x v="4"/>
    <x v="19"/>
  </r>
  <r>
    <x v="577"/>
    <x v="576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0"/>
    <x v="4"/>
  </r>
  <r>
    <x v="578"/>
    <x v="577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6"/>
    <x v="21"/>
  </r>
  <r>
    <x v="579"/>
    <x v="578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.0137777777777779"/>
    <n v="126.72222222222223"/>
    <x v="2"/>
    <x v="5"/>
  </r>
  <r>
    <x v="580"/>
    <x v="579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2"/>
    <x v="18"/>
  </r>
  <r>
    <x v="581"/>
    <x v="580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1"/>
    <x v="11"/>
  </r>
  <r>
    <x v="582"/>
    <x v="581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.444"/>
    <n v="126.66666666666667"/>
    <x v="2"/>
    <x v="5"/>
  </r>
  <r>
    <x v="583"/>
    <x v="582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2"/>
    <x v="5"/>
  </r>
  <r>
    <x v="584"/>
    <x v="583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x v="5"/>
  </r>
  <r>
    <x v="585"/>
    <x v="584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0"/>
    <x v="14"/>
  </r>
  <r>
    <x v="586"/>
    <x v="585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2"/>
    <x v="5"/>
  </r>
  <r>
    <x v="587"/>
    <x v="586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5"/>
    <x v="29"/>
  </r>
  <r>
    <x v="588"/>
    <x v="587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2"/>
    <x v="3"/>
  </r>
  <r>
    <x v="589"/>
    <x v="588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.0705"/>
    <n v="125.94117647058823"/>
    <x v="0"/>
    <x v="0"/>
  </r>
  <r>
    <x v="590"/>
    <x v="589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2"/>
    <x v="5"/>
  </r>
  <r>
    <x v="591"/>
    <x v="590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1"/>
    <x v="9"/>
  </r>
  <r>
    <x v="592"/>
    <x v="591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1"/>
    <x v="9"/>
  </r>
  <r>
    <x v="593"/>
    <x v="592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2"/>
    <x v="5"/>
  </r>
  <r>
    <x v="594"/>
    <x v="593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x v="3"/>
  </r>
  <r>
    <x v="595"/>
    <x v="594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2"/>
    <x v="5"/>
  </r>
  <r>
    <x v="596"/>
    <x v="595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.0007272727272727"/>
    <n v="125.09090909090909"/>
    <x v="2"/>
    <x v="5"/>
  </r>
  <r>
    <x v="597"/>
    <x v="596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.1879999999999999"/>
    <n v="125.05263157894737"/>
    <x v="2"/>
    <x v="5"/>
  </r>
  <r>
    <x v="598"/>
    <x v="597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8.6206896551724137E-3"/>
    <n v="125"/>
    <x v="1"/>
    <x v="1"/>
  </r>
  <r>
    <x v="599"/>
    <x v="598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2"/>
    <x v="5"/>
  </r>
  <r>
    <x v="600"/>
    <x v="599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"/>
    <n v="125"/>
    <x v="2"/>
    <x v="5"/>
  </r>
  <r>
    <x v="601"/>
    <x v="600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0"/>
    <x v="0"/>
  </r>
  <r>
    <x v="602"/>
    <x v="601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2"/>
    <x v="5"/>
  </r>
  <r>
    <x v="603"/>
    <x v="602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.0416766467065868"/>
    <n v="123.37588652482269"/>
    <x v="3"/>
    <x v="6"/>
  </r>
  <r>
    <x v="604"/>
    <x v="603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5"/>
    <x v="29"/>
  </r>
  <r>
    <x v="605"/>
    <x v="604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1"/>
    <x v="26"/>
  </r>
  <r>
    <x v="606"/>
    <x v="605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0"/>
    <x v="0"/>
  </r>
  <r>
    <x v="607"/>
    <x v="606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2"/>
    <x v="5"/>
  </r>
  <r>
    <x v="608"/>
    <x v="607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.052"/>
    <n v="122.32558139534883"/>
    <x v="1"/>
    <x v="26"/>
  </r>
  <r>
    <x v="609"/>
    <x v="608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6"/>
    <x v="15"/>
  </r>
  <r>
    <x v="610"/>
    <x v="609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23"/>
  </r>
  <r>
    <x v="611"/>
    <x v="610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2"/>
    <x v="5"/>
  </r>
  <r>
    <x v="612"/>
    <x v="611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0"/>
    <x v="24"/>
  </r>
  <r>
    <x v="613"/>
    <x v="612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2"/>
    <x v="5"/>
  </r>
  <r>
    <x v="614"/>
    <x v="613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1"/>
    <x v="9"/>
  </r>
  <r>
    <x v="615"/>
    <x v="614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3"/>
    <x v="6"/>
  </r>
  <r>
    <x v="616"/>
    <x v="615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1"/>
    <x v="9"/>
  </r>
  <r>
    <x v="617"/>
    <x v="616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.4804999999999999"/>
    <n v="120.85714285714286"/>
    <x v="0"/>
    <x v="4"/>
  </r>
  <r>
    <x v="618"/>
    <x v="617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3"/>
    <x v="6"/>
  </r>
  <r>
    <x v="619"/>
    <x v="618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2"/>
    <x v="18"/>
  </r>
  <r>
    <x v="620"/>
    <x v="619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0"/>
    <x v="0"/>
  </r>
  <r>
    <x v="621"/>
    <x v="620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0"/>
    <x v="28"/>
  </r>
  <r>
    <x v="622"/>
    <x v="621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8.7454545454545458E-3"/>
    <n v="120.25"/>
    <x v="0"/>
    <x v="0"/>
  </r>
  <r>
    <x v="623"/>
    <x v="622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.03"/>
    <n v="120.16666666666667"/>
    <x v="2"/>
    <x v="3"/>
  </r>
  <r>
    <x v="624"/>
    <x v="623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.0209999999999999"/>
    <n v="120.11764705882354"/>
    <x v="2"/>
    <x v="5"/>
  </r>
  <r>
    <x v="625"/>
    <x v="624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1"/>
    <x v="1"/>
  </r>
  <r>
    <x v="626"/>
    <x v="625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1"/>
    <x v="9"/>
  </r>
  <r>
    <x v="627"/>
    <x v="626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"/>
    <n v="119.64285714285714"/>
    <x v="2"/>
    <x v="5"/>
  </r>
  <r>
    <x v="628"/>
    <x v="627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0"/>
    <x v="0"/>
  </r>
  <r>
    <x v="629"/>
    <x v="628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0"/>
    <x v="0"/>
  </r>
  <r>
    <x v="630"/>
    <x v="629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6"/>
    <x v="21"/>
  </r>
  <r>
    <x v="631"/>
    <x v="630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2"/>
    <x v="5"/>
  </r>
  <r>
    <x v="632"/>
    <x v="631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2"/>
    <x v="5"/>
  </r>
  <r>
    <x v="633"/>
    <x v="632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x v="5"/>
  </r>
  <r>
    <x v="634"/>
    <x v="633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.0999999999999997E-2"/>
    <n v="119"/>
    <x v="1"/>
    <x v="17"/>
  </r>
  <r>
    <x v="635"/>
    <x v="634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2"/>
    <x v="3"/>
  </r>
  <r>
    <x v="636"/>
    <x v="635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3"/>
    <x v="6"/>
  </r>
  <r>
    <x v="637"/>
    <x v="636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6"/>
    <x v="13"/>
  </r>
  <r>
    <x v="638"/>
    <x v="637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.26239013671875"/>
    <n v="118.6144"/>
    <x v="0"/>
    <x v="4"/>
  </r>
  <r>
    <x v="639"/>
    <x v="638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.2035"/>
    <n v="118.45472440944881"/>
    <x v="0"/>
    <x v="4"/>
  </r>
  <r>
    <x v="640"/>
    <x v="639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6"/>
    <x v="15"/>
  </r>
  <r>
    <x v="641"/>
    <x v="640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1"/>
    <x v="11"/>
  </r>
  <r>
    <x v="642"/>
    <x v="641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6"/>
    <x v="21"/>
  </r>
  <r>
    <x v="643"/>
    <x v="642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2"/>
    <x v="5"/>
  </r>
  <r>
    <x v="644"/>
    <x v="643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1"/>
    <x v="26"/>
  </r>
  <r>
    <x v="645"/>
    <x v="644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.002"/>
    <n v="117.88235294117646"/>
    <x v="2"/>
    <x v="5"/>
  </r>
  <r>
    <x v="646"/>
    <x v="645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1"/>
    <x v="9"/>
  </r>
  <r>
    <x v="647"/>
    <x v="646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1"/>
    <x v="9"/>
  </r>
  <r>
    <x v="648"/>
    <x v="647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0.78927352941176465"/>
    <n v="117.69868421052631"/>
    <x v="0"/>
    <x v="0"/>
  </r>
  <r>
    <x v="649"/>
    <x v="648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0.50721666666666665"/>
    <n v="117.68368136117556"/>
    <x v="1"/>
    <x v="1"/>
  </r>
  <r>
    <x v="650"/>
    <x v="649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6"/>
    <x v="21"/>
  </r>
  <r>
    <x v="651"/>
    <x v="650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x v="3"/>
  </r>
  <r>
    <x v="652"/>
    <x v="651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"/>
    <n v="117.64705882352941"/>
    <x v="2"/>
    <x v="5"/>
  </r>
  <r>
    <x v="653"/>
    <x v="652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.268842105263158"/>
    <n v="117.6"/>
    <x v="0"/>
    <x v="4"/>
  </r>
  <r>
    <x v="654"/>
    <x v="653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0.50380952380952382"/>
    <n v="117.55555555555556"/>
    <x v="0"/>
    <x v="14"/>
  </r>
  <r>
    <x v="655"/>
    <x v="654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1"/>
    <x v="11"/>
  </r>
  <r>
    <x v="656"/>
    <x v="655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0.39395294117647056"/>
    <n v="117.49473684210527"/>
    <x v="0"/>
    <x v="2"/>
  </r>
  <r>
    <x v="657"/>
    <x v="656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1"/>
    <x v="11"/>
  </r>
  <r>
    <x v="658"/>
    <x v="657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6"/>
    <x v="21"/>
  </r>
  <r>
    <x v="659"/>
    <x v="658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6"/>
    <x v="12"/>
  </r>
  <r>
    <x v="660"/>
    <x v="659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1"/>
    <x v="9"/>
  </r>
  <r>
    <x v="661"/>
    <x v="660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0"/>
    <x v="0"/>
  </r>
  <r>
    <x v="662"/>
    <x v="661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2"/>
    <x v="3"/>
  </r>
  <r>
    <x v="663"/>
    <x v="662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1.75E-3"/>
    <n v="116.66666666666667"/>
    <x v="0"/>
    <x v="24"/>
  </r>
  <r>
    <x v="664"/>
    <x v="663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2"/>
    <x v="5"/>
  </r>
  <r>
    <x v="665"/>
    <x v="664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10"/>
  </r>
  <r>
    <x v="666"/>
    <x v="665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0"/>
    <x v="0"/>
  </r>
  <r>
    <x v="667"/>
    <x v="666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.4334915642458101"/>
    <n v="116.35303146309367"/>
    <x v="0"/>
    <x v="4"/>
  </r>
  <r>
    <x v="668"/>
    <x v="667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1"/>
    <x v="26"/>
  </r>
  <r>
    <x v="669"/>
    <x v="668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3"/>
    <x v="6"/>
  </r>
  <r>
    <x v="670"/>
    <x v="669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.0149999999999999"/>
    <n v="116"/>
    <x v="2"/>
    <x v="5"/>
  </r>
  <r>
    <x v="671"/>
    <x v="670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1"/>
    <x v="1"/>
  </r>
  <r>
    <x v="672"/>
    <x v="671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2"/>
    <x v="5"/>
  </r>
  <r>
    <x v="673"/>
    <x v="672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6"/>
    <x v="21"/>
  </r>
  <r>
    <x v="674"/>
    <x v="67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0"/>
    <x v="0"/>
  </r>
  <r>
    <x v="675"/>
    <x v="674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6"/>
    <x v="21"/>
  </r>
  <r>
    <x v="676"/>
    <x v="675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6"/>
    <x v="15"/>
  </r>
  <r>
    <x v="677"/>
    <x v="676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5"/>
    <x v="29"/>
  </r>
  <r>
    <x v="678"/>
    <x v="677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7"/>
  </r>
  <r>
    <x v="679"/>
    <x v="678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10"/>
  </r>
  <r>
    <x v="680"/>
    <x v="679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1"/>
    <x v="9"/>
  </r>
  <r>
    <x v="681"/>
    <x v="680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1"/>
    <x v="9"/>
  </r>
  <r>
    <x v="682"/>
    <x v="681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"/>
    <n v="115.38461538461539"/>
    <x v="2"/>
    <x v="5"/>
  </r>
  <r>
    <x v="683"/>
    <x v="682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6"/>
    <x v="12"/>
  </r>
  <r>
    <x v="684"/>
    <x v="683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6"/>
    <x v="12"/>
  </r>
  <r>
    <x v="685"/>
    <x v="684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2"/>
    <x v="3"/>
  </r>
  <r>
    <x v="686"/>
    <x v="685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.0582"/>
    <n v="115.02173913043478"/>
    <x v="2"/>
    <x v="5"/>
  </r>
  <r>
    <x v="687"/>
    <x v="686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.1499999999999999"/>
    <n v="115"/>
    <x v="2"/>
    <x v="18"/>
  </r>
  <r>
    <x v="688"/>
    <x v="68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6"/>
    <x v="15"/>
  </r>
  <r>
    <x v="689"/>
    <x v="688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0"/>
    <x v="4"/>
  </r>
  <r>
    <x v="690"/>
    <x v="689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1"/>
    <x v="9"/>
  </r>
  <r>
    <x v="691"/>
    <x v="690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2"/>
    <x v="5"/>
  </r>
  <r>
    <x v="692"/>
    <x v="691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2"/>
    <x v="5"/>
  </r>
  <r>
    <x v="693"/>
    <x v="692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2"/>
    <x v="5"/>
  </r>
  <r>
    <x v="694"/>
    <x v="693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.4200000000000001E-2"/>
    <n v="114"/>
    <x v="7"/>
    <x v="23"/>
  </r>
  <r>
    <x v="695"/>
    <x v="694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6"/>
    <x v="21"/>
  </r>
  <r>
    <x v="696"/>
    <x v="695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6"/>
    <x v="13"/>
  </r>
  <r>
    <x v="697"/>
    <x v="696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1"/>
    <x v="8"/>
  </r>
  <r>
    <x v="698"/>
    <x v="697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6"/>
    <x v="12"/>
  </r>
  <r>
    <x v="699"/>
    <x v="698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0"/>
    <x v="0"/>
  </r>
  <r>
    <x v="700"/>
    <x v="699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23"/>
  </r>
  <r>
    <x v="701"/>
    <x v="700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2"/>
    <x v="5"/>
  </r>
  <r>
    <x v="702"/>
    <x v="701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2"/>
    <x v="5"/>
  </r>
  <r>
    <x v="703"/>
    <x v="702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0"/>
    <x v="28"/>
  </r>
  <r>
    <x v="704"/>
    <x v="703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3"/>
    <x v="6"/>
  </r>
  <r>
    <x v="705"/>
    <x v="704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6"/>
    <x v="21"/>
  </r>
  <r>
    <x v="706"/>
    <x v="705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0"/>
    <x v="24"/>
  </r>
  <r>
    <x v="707"/>
    <x v="706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2"/>
    <x v="18"/>
  </r>
  <r>
    <x v="708"/>
    <x v="707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6"/>
    <x v="21"/>
  </r>
  <r>
    <x v="709"/>
    <x v="708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2"/>
    <x v="5"/>
  </r>
  <r>
    <x v="710"/>
    <x v="709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1"/>
    <x v="9"/>
  </r>
  <r>
    <x v="711"/>
    <x v="710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3"/>
    <x v="6"/>
  </r>
  <r>
    <x v="712"/>
    <x v="711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0"/>
    <x v="24"/>
  </r>
  <r>
    <x v="713"/>
    <x v="712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1"/>
    <x v="26"/>
  </r>
  <r>
    <x v="714"/>
    <x v="713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.0376666666666667"/>
    <n v="111.17857142857143"/>
    <x v="3"/>
    <x v="6"/>
  </r>
  <r>
    <x v="715"/>
    <x v="714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2"/>
    <x v="18"/>
  </r>
  <r>
    <x v="716"/>
    <x v="715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2"/>
    <x v="5"/>
  </r>
  <r>
    <x v="717"/>
    <x v="716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0.1275"/>
    <n v="110.8695652173913"/>
    <x v="0"/>
    <x v="0"/>
  </r>
  <r>
    <x v="718"/>
    <x v="717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2"/>
    <x v="5"/>
  </r>
  <r>
    <x v="719"/>
    <x v="718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.1074999999999999"/>
    <n v="110.75"/>
    <x v="2"/>
    <x v="5"/>
  </r>
  <r>
    <x v="720"/>
    <x v="719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1"/>
    <x v="8"/>
  </r>
  <r>
    <x v="721"/>
    <x v="720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0.14380000000000001"/>
    <n v="110.61538461538461"/>
    <x v="7"/>
    <x v="31"/>
  </r>
  <r>
    <x v="722"/>
    <x v="721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.0045454545454546"/>
    <n v="110.5"/>
    <x v="2"/>
    <x v="5"/>
  </r>
  <r>
    <x v="723"/>
    <x v="722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6"/>
    <x v="12"/>
  </r>
  <r>
    <x v="724"/>
    <x v="723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1"/>
    <x v="9"/>
  </r>
  <r>
    <x v="725"/>
    <x v="724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.2364125714285714"/>
    <n v="110.39397959183674"/>
    <x v="3"/>
    <x v="6"/>
  </r>
  <r>
    <x v="726"/>
    <x v="725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2"/>
    <x v="5"/>
  </r>
  <r>
    <x v="727"/>
    <x v="726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0"/>
    <x v="0"/>
  </r>
  <r>
    <x v="728"/>
    <x v="727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2"/>
    <x v="5"/>
  </r>
  <r>
    <x v="729"/>
    <x v="728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2"/>
    <x v="5"/>
  </r>
  <r>
    <x v="730"/>
    <x v="729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1"/>
    <x v="9"/>
  </r>
  <r>
    <x v="731"/>
    <x v="730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6"/>
    <x v="30"/>
  </r>
  <r>
    <x v="732"/>
    <x v="731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3"/>
    <x v="6"/>
  </r>
  <r>
    <x v="733"/>
    <x v="732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1"/>
    <x v="9"/>
  </r>
  <r>
    <x v="734"/>
    <x v="733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1"/>
    <x v="11"/>
  </r>
  <r>
    <x v="735"/>
    <x v="734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6"/>
    <x v="21"/>
  </r>
  <r>
    <x v="736"/>
    <x v="735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.2164999999999999"/>
    <n v="109.5945945945946"/>
    <x v="2"/>
    <x v="3"/>
  </r>
  <r>
    <x v="737"/>
    <x v="736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2"/>
    <x v="5"/>
  </r>
  <r>
    <x v="738"/>
    <x v="737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6"/>
    <x v="21"/>
  </r>
  <r>
    <x v="739"/>
    <x v="738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1"/>
    <x v="9"/>
  </r>
  <r>
    <x v="740"/>
    <x v="739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0"/>
    <x v="0"/>
  </r>
  <r>
    <x v="741"/>
    <x v="740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1"/>
    <x v="9"/>
  </r>
  <r>
    <x v="742"/>
    <x v="741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6"/>
    <x v="27"/>
  </r>
  <r>
    <x v="743"/>
    <x v="742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6"/>
    <x v="12"/>
  </r>
  <r>
    <x v="744"/>
    <x v="743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2"/>
    <x v="5"/>
  </r>
  <r>
    <x v="745"/>
    <x v="744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7"/>
  </r>
  <r>
    <x v="746"/>
    <x v="745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3"/>
    <x v="6"/>
  </r>
  <r>
    <x v="747"/>
    <x v="746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1"/>
    <x v="9"/>
  </r>
  <r>
    <x v="748"/>
    <x v="747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x v="18"/>
  </r>
  <r>
    <x v="749"/>
    <x v="748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2"/>
    <x v="5"/>
  </r>
  <r>
    <x v="750"/>
    <x v="749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0"/>
    <x v="4"/>
  </r>
  <r>
    <x v="751"/>
    <x v="750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5"/>
    <x v="29"/>
  </r>
  <r>
    <x v="752"/>
    <x v="751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3"/>
    <x v="6"/>
  </r>
  <r>
    <x v="753"/>
    <x v="752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0"/>
    <x v="0"/>
  </r>
  <r>
    <x v="754"/>
    <x v="753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.1944999999999999"/>
    <n v="108.59090909090909"/>
    <x v="2"/>
    <x v="5"/>
  </r>
  <r>
    <x v="755"/>
    <x v="754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6"/>
    <x v="25"/>
  </r>
  <r>
    <x v="756"/>
    <x v="755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x v="5"/>
  </r>
  <r>
    <x v="757"/>
    <x v="756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10"/>
  </r>
  <r>
    <x v="758"/>
    <x v="757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1"/>
    <x v="1"/>
  </r>
  <r>
    <x v="759"/>
    <x v="758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0"/>
    <x v="2"/>
  </r>
  <r>
    <x v="760"/>
    <x v="759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2"/>
    <x v="3"/>
  </r>
  <r>
    <x v="761"/>
    <x v="760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1"/>
    <x v="9"/>
  </r>
  <r>
    <x v="762"/>
    <x v="761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33"/>
  </r>
  <r>
    <x v="763"/>
    <x v="762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6"/>
    <x v="21"/>
  </r>
  <r>
    <x v="764"/>
    <x v="763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.1377333333333333"/>
    <n v="108.01265822784811"/>
    <x v="1"/>
    <x v="9"/>
  </r>
  <r>
    <x v="765"/>
    <x v="764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2"/>
    <x v="3"/>
  </r>
  <r>
    <x v="766"/>
    <x v="765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6.545454545454546E-2"/>
    <n v="108"/>
    <x v="2"/>
    <x v="18"/>
  </r>
  <r>
    <x v="767"/>
    <x v="76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5"/>
    <x v="29"/>
  </r>
  <r>
    <x v="768"/>
    <x v="767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6"/>
    <x v="21"/>
  </r>
  <r>
    <x v="769"/>
    <x v="768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7"/>
    <x v="22"/>
  </r>
  <r>
    <x v="770"/>
    <x v="769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0"/>
    <x v="0"/>
  </r>
  <r>
    <x v="771"/>
    <x v="770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2"/>
    <x v="5"/>
  </r>
  <r>
    <x v="772"/>
    <x v="771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7"/>
    <x v="22"/>
  </r>
  <r>
    <x v="773"/>
    <x v="772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2"/>
    <x v="5"/>
  </r>
  <r>
    <x v="774"/>
    <x v="773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6"/>
    <x v="21"/>
  </r>
  <r>
    <x v="775"/>
    <x v="774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0"/>
    <x v="28"/>
  </r>
  <r>
    <x v="776"/>
    <x v="775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6"/>
    <x v="21"/>
  </r>
  <r>
    <x v="777"/>
    <x v="776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7"/>
    <x v="22"/>
  </r>
  <r>
    <x v="778"/>
    <x v="777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2"/>
    <x v="5"/>
  </r>
  <r>
    <x v="779"/>
    <x v="778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x v="5"/>
  </r>
  <r>
    <x v="780"/>
    <x v="779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2"/>
    <x v="18"/>
  </r>
  <r>
    <x v="781"/>
    <x v="780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2"/>
    <x v="5"/>
  </r>
  <r>
    <x v="782"/>
    <x v="781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2.696969696969697E-2"/>
    <n v="106.8"/>
    <x v="0"/>
    <x v="2"/>
  </r>
  <r>
    <x v="783"/>
    <x v="782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2"/>
    <x v="5"/>
  </r>
  <r>
    <x v="784"/>
    <x v="783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1"/>
    <x v="17"/>
  </r>
  <r>
    <x v="785"/>
    <x v="784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.0266285714285714"/>
    <n v="106.62314540059347"/>
    <x v="1"/>
    <x v="9"/>
  </r>
  <r>
    <x v="786"/>
    <x v="785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.0213333333333334"/>
    <n v="106.57391304347826"/>
    <x v="2"/>
    <x v="5"/>
  </r>
  <r>
    <x v="787"/>
    <x v="786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6"/>
    <x v="12"/>
  </r>
  <r>
    <x v="788"/>
    <x v="787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2"/>
    <x v="5"/>
  </r>
  <r>
    <x v="789"/>
    <x v="788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1"/>
    <x v="9"/>
  </r>
  <r>
    <x v="790"/>
    <x v="789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.0554838709677421"/>
    <n v="106.2"/>
    <x v="6"/>
    <x v="25"/>
  </r>
  <r>
    <x v="791"/>
    <x v="790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0"/>
    <x v="24"/>
  </r>
  <r>
    <x v="792"/>
    <x v="791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x v="5"/>
  </r>
  <r>
    <x v="793"/>
    <x v="792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2"/>
    <x v="5"/>
  </r>
  <r>
    <x v="794"/>
    <x v="793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3"/>
    <x v="6"/>
  </r>
  <r>
    <x v="795"/>
    <x v="794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1"/>
    <x v="9"/>
  </r>
  <r>
    <x v="796"/>
    <x v="795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1"/>
    <x v="11"/>
  </r>
  <r>
    <x v="797"/>
    <x v="796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2"/>
    <x v="5"/>
  </r>
  <r>
    <x v="798"/>
    <x v="797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.118936170212766"/>
    <n v="105.18"/>
    <x v="1"/>
    <x v="9"/>
  </r>
  <r>
    <x v="799"/>
    <x v="798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4"/>
    <x v="19"/>
  </r>
  <r>
    <x v="800"/>
    <x v="799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1"/>
    <x v="9"/>
  </r>
  <r>
    <x v="801"/>
    <x v="800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x v="5"/>
  </r>
  <r>
    <x v="802"/>
    <x v="801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.1"/>
    <n v="105"/>
    <x v="2"/>
    <x v="5"/>
  </r>
  <r>
    <x v="803"/>
    <x v="802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2"/>
    <x v="5"/>
  </r>
  <r>
    <x v="804"/>
    <x v="803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5"/>
    <x v="29"/>
  </r>
  <r>
    <x v="805"/>
    <x v="804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.0105"/>
    <n v="104.98701298701299"/>
    <x v="2"/>
    <x v="5"/>
  </r>
  <r>
    <x v="806"/>
    <x v="805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3"/>
    <x v="6"/>
  </r>
  <r>
    <x v="807"/>
    <x v="806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3"/>
    <x v="6"/>
  </r>
  <r>
    <x v="808"/>
    <x v="807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1"/>
    <x v="9"/>
  </r>
  <r>
    <x v="809"/>
    <x v="808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.3799999999999999E-2"/>
    <n v="104.75"/>
    <x v="4"/>
    <x v="7"/>
  </r>
  <r>
    <x v="810"/>
    <x v="809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6"/>
    <x v="21"/>
  </r>
  <r>
    <x v="811"/>
    <x v="810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"/>
    <n v="104.65116279069767"/>
    <x v="6"/>
    <x v="21"/>
  </r>
  <r>
    <x v="812"/>
    <x v="811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1"/>
    <x v="26"/>
  </r>
  <r>
    <x v="813"/>
    <x v="812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2"/>
    <x v="5"/>
  </r>
  <r>
    <x v="814"/>
    <x v="813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.1052941176470588"/>
    <n v="104.38888888888889"/>
    <x v="3"/>
    <x v="6"/>
  </r>
  <r>
    <x v="815"/>
    <x v="814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1"/>
    <x v="9"/>
  </r>
  <r>
    <x v="816"/>
    <x v="815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1"/>
    <x v="9"/>
  </r>
  <r>
    <x v="817"/>
    <x v="816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2"/>
    <x v="5"/>
  </r>
  <r>
    <x v="818"/>
    <x v="817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2"/>
    <x v="3"/>
  </r>
  <r>
    <x v="819"/>
    <x v="818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2"/>
    <x v="5"/>
  </r>
  <r>
    <x v="820"/>
    <x v="819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6"/>
    <x v="12"/>
  </r>
  <r>
    <x v="821"/>
    <x v="820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2"/>
    <x v="5"/>
  </r>
  <r>
    <x v="822"/>
    <x v="821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6"/>
    <x v="30"/>
  </r>
  <r>
    <x v="823"/>
    <x v="822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3"/>
    <x v="6"/>
  </r>
  <r>
    <x v="824"/>
    <x v="823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1"/>
    <x v="9"/>
  </r>
  <r>
    <x v="825"/>
    <x v="824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2"/>
    <x v="5"/>
  </r>
  <r>
    <x v="826"/>
    <x v="825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3.875E-3"/>
    <n v="103.33333333333333"/>
    <x v="7"/>
    <x v="23"/>
  </r>
  <r>
    <x v="827"/>
    <x v="826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1"/>
    <x v="9"/>
  </r>
  <r>
    <x v="828"/>
    <x v="827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2"/>
    <x v="5"/>
  </r>
  <r>
    <x v="829"/>
    <x v="828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4"/>
    <x v="34"/>
  </r>
  <r>
    <x v="830"/>
    <x v="829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.0071428571428571"/>
    <n v="103.17073170731707"/>
    <x v="2"/>
    <x v="3"/>
  </r>
  <r>
    <x v="831"/>
    <x v="830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1"/>
    <x v="11"/>
  </r>
  <r>
    <x v="832"/>
    <x v="831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3"/>
    <x v="6"/>
  </r>
  <r>
    <x v="833"/>
    <x v="832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0"/>
    <x v="0"/>
  </r>
  <r>
    <x v="834"/>
    <x v="833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6"/>
    <x v="21"/>
  </r>
  <r>
    <x v="835"/>
    <x v="834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2"/>
    <x v="5"/>
  </r>
  <r>
    <x v="836"/>
    <x v="835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1"/>
    <x v="8"/>
  </r>
  <r>
    <x v="837"/>
    <x v="836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1"/>
    <x v="11"/>
  </r>
  <r>
    <x v="838"/>
    <x v="837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.5457142857142858"/>
    <n v="102.0754716981132"/>
    <x v="1"/>
    <x v="26"/>
  </r>
  <r>
    <x v="839"/>
    <x v="838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0"/>
    <x v="0"/>
  </r>
  <r>
    <x v="840"/>
    <x v="839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.9847237142857144"/>
    <n v="101.85532258064516"/>
    <x v="0"/>
    <x v="4"/>
  </r>
  <r>
    <x v="841"/>
    <x v="840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1"/>
    <x v="9"/>
  </r>
  <r>
    <x v="842"/>
    <x v="841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3"/>
    <x v="20"/>
  </r>
  <r>
    <x v="843"/>
    <x v="842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0"/>
    <x v="4"/>
  </r>
  <r>
    <x v="844"/>
    <x v="843"/>
    <s v="A pixel styled open world detective game."/>
    <n v="50000"/>
    <n v="405"/>
    <x v="1"/>
    <x v="6"/>
    <s v="NOK"/>
    <n v="1468392599"/>
    <n v="1465800599"/>
    <b v="0"/>
    <n v="4"/>
    <b v="0"/>
    <s v="games/video games"/>
    <n v="8.0999999999999996E-3"/>
    <n v="101.25"/>
    <x v="7"/>
    <x v="23"/>
  </r>
  <r>
    <x v="845"/>
    <x v="844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6"/>
    <x v="13"/>
  </r>
  <r>
    <x v="846"/>
    <x v="845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0.20125000000000001"/>
    <n v="100.625"/>
    <x v="2"/>
    <x v="5"/>
  </r>
  <r>
    <x v="847"/>
    <x v="846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0"/>
    <x v="0"/>
  </r>
  <r>
    <x v="848"/>
    <x v="847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x v="5"/>
  </r>
  <r>
    <x v="849"/>
    <x v="848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x v="18"/>
  </r>
  <r>
    <x v="850"/>
    <x v="849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.5075000000000001"/>
    <n v="100.5"/>
    <x v="2"/>
    <x v="18"/>
  </r>
  <r>
    <x v="851"/>
    <x v="850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2"/>
    <x v="5"/>
  </r>
  <r>
    <x v="852"/>
    <x v="851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6"/>
    <x v="21"/>
  </r>
  <r>
    <x v="853"/>
    <x v="852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6"/>
    <x v="30"/>
  </r>
  <r>
    <x v="854"/>
    <x v="853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23"/>
  </r>
  <r>
    <x v="855"/>
    <x v="854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2"/>
    <x v="5"/>
  </r>
  <r>
    <x v="856"/>
    <x v="855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2"/>
    <x v="5"/>
  </r>
  <r>
    <x v="857"/>
    <x v="856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1"/>
    <x v="9"/>
  </r>
  <r>
    <x v="858"/>
    <x v="857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.1825757575757576"/>
    <n v="100.06410256410257"/>
    <x v="2"/>
    <x v="5"/>
  </r>
  <r>
    <x v="859"/>
    <x v="858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33"/>
  </r>
  <r>
    <x v="860"/>
    <x v="859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0"/>
    <x v="24"/>
  </r>
  <r>
    <x v="861"/>
    <x v="860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10"/>
  </r>
  <r>
    <x v="862"/>
    <x v="861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0"/>
    <x v="0"/>
  </r>
  <r>
    <x v="863"/>
    <x v="862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1"/>
    <x v="1"/>
  </r>
  <r>
    <x v="864"/>
    <x v="863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0.2"/>
    <n v="100"/>
    <x v="2"/>
    <x v="18"/>
  </r>
  <r>
    <x v="865"/>
    <x v="864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x v="5"/>
  </r>
  <r>
    <x v="866"/>
    <x v="865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x v="5"/>
  </r>
  <r>
    <x v="867"/>
    <x v="866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36"/>
  </r>
  <r>
    <x v="868"/>
    <x v="867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4"/>
    <x v="7"/>
  </r>
  <r>
    <x v="869"/>
    <x v="868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x v="5"/>
  </r>
  <r>
    <x v="870"/>
    <x v="869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3"/>
    <x v="35"/>
  </r>
  <r>
    <x v="871"/>
    <x v="870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1"/>
    <x v="1"/>
  </r>
  <r>
    <x v="872"/>
    <x v="871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x v="5"/>
  </r>
  <r>
    <x v="873"/>
    <x v="872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x v="3"/>
  </r>
  <r>
    <x v="874"/>
    <x v="873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6"/>
    <x v="27"/>
  </r>
  <r>
    <x v="875"/>
    <x v="874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3.5000000000000001E-3"/>
    <n v="100"/>
    <x v="0"/>
    <x v="0"/>
  </r>
  <r>
    <x v="876"/>
    <x v="875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4"/>
    <x v="7"/>
  </r>
  <r>
    <x v="877"/>
    <x v="876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10"/>
  </r>
  <r>
    <x v="878"/>
    <x v="877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1E-3"/>
    <n v="100"/>
    <x v="4"/>
    <x v="7"/>
  </r>
  <r>
    <x v="879"/>
    <x v="878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2"/>
    <x v="18"/>
  </r>
  <r>
    <x v="880"/>
    <x v="879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6"/>
    <x v="30"/>
  </r>
  <r>
    <x v="881"/>
    <x v="880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1"/>
    <x v="26"/>
  </r>
  <r>
    <x v="882"/>
    <x v="881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1"/>
    <x v="9"/>
  </r>
  <r>
    <x v="883"/>
    <x v="882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"/>
    <n v="100"/>
    <x v="2"/>
    <x v="18"/>
  </r>
  <r>
    <x v="884"/>
    <x v="883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"/>
    <n v="100"/>
    <x v="2"/>
    <x v="18"/>
  </r>
  <r>
    <x v="885"/>
    <x v="884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0.33790999999999999"/>
    <n v="99.973372781065095"/>
    <x v="0"/>
    <x v="0"/>
  </r>
  <r>
    <x v="886"/>
    <x v="885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1"/>
    <x v="9"/>
  </r>
  <r>
    <x v="887"/>
    <x v="886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0"/>
    <x v="0"/>
  </r>
  <r>
    <x v="888"/>
    <x v="887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2"/>
    <x v="5"/>
  </r>
  <r>
    <x v="889"/>
    <x v="888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4"/>
    <x v="19"/>
  </r>
  <r>
    <x v="890"/>
    <x v="889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x v="3"/>
  </r>
  <r>
    <x v="891"/>
    <x v="890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2"/>
    <x v="18"/>
  </r>
  <r>
    <x v="892"/>
    <x v="891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6"/>
    <x v="21"/>
  </r>
  <r>
    <x v="893"/>
    <x v="892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2"/>
    <x v="5"/>
  </r>
  <r>
    <x v="894"/>
    <x v="893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0"/>
    <x v="4"/>
  </r>
  <r>
    <x v="895"/>
    <x v="894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6"/>
    <x v="12"/>
  </r>
  <r>
    <x v="896"/>
    <x v="895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2"/>
    <x v="5"/>
  </r>
  <r>
    <x v="897"/>
    <x v="896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0"/>
    <x v="0"/>
  </r>
  <r>
    <x v="898"/>
    <x v="897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6"/>
    <x v="21"/>
  </r>
  <r>
    <x v="899"/>
    <x v="898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2"/>
    <x v="5"/>
  </r>
  <r>
    <x v="900"/>
    <x v="899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6"/>
    <x v="21"/>
  </r>
  <r>
    <x v="901"/>
    <x v="900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3"/>
    <x v="6"/>
  </r>
  <r>
    <x v="902"/>
    <x v="901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6"/>
    <x v="12"/>
  </r>
  <r>
    <x v="903"/>
    <x v="902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3"/>
    <x v="6"/>
  </r>
  <r>
    <x v="904"/>
    <x v="903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2"/>
    <x v="5"/>
  </r>
  <r>
    <x v="905"/>
    <x v="904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.722777777777778"/>
    <n v="98.413654618473899"/>
    <x v="7"/>
    <x v="22"/>
  </r>
  <r>
    <x v="906"/>
    <x v="905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1"/>
    <x v="11"/>
  </r>
  <r>
    <x v="907"/>
    <x v="906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.0037894736842106"/>
    <n v="98.30927835051547"/>
    <x v="2"/>
    <x v="5"/>
  </r>
  <r>
    <x v="908"/>
    <x v="907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2"/>
    <x v="5"/>
  </r>
  <r>
    <x v="909"/>
    <x v="908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6"/>
    <x v="21"/>
  </r>
  <r>
    <x v="910"/>
    <x v="909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6"/>
    <x v="21"/>
  </r>
  <r>
    <x v="911"/>
    <x v="910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2"/>
    <x v="5"/>
  </r>
  <r>
    <x v="912"/>
    <x v="911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1"/>
    <x v="9"/>
  </r>
  <r>
    <x v="913"/>
    <x v="912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6"/>
    <x v="12"/>
  </r>
  <r>
    <x v="914"/>
    <x v="913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1"/>
    <x v="9"/>
  </r>
  <r>
    <x v="915"/>
    <x v="914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.6633076923076924"/>
    <n v="97.731073446327684"/>
    <x v="3"/>
    <x v="6"/>
  </r>
  <r>
    <x v="916"/>
    <x v="915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1"/>
    <x v="9"/>
  </r>
  <r>
    <x v="917"/>
    <x v="916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.04"/>
    <n v="97.5"/>
    <x v="2"/>
    <x v="5"/>
  </r>
  <r>
    <x v="918"/>
    <x v="917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6"/>
    <x v="13"/>
  </r>
  <r>
    <x v="919"/>
    <x v="918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0.1052"/>
    <n v="97.407407407407405"/>
    <x v="0"/>
    <x v="24"/>
  </r>
  <r>
    <x v="920"/>
    <x v="919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2"/>
    <x v="5"/>
  </r>
  <r>
    <x v="921"/>
    <x v="920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1"/>
    <x v="9"/>
  </r>
  <r>
    <x v="922"/>
    <x v="921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0.15103448275862069"/>
    <n v="97.333333333333329"/>
    <x v="0"/>
    <x v="0"/>
  </r>
  <r>
    <x v="923"/>
    <x v="922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7"/>
    <x v="22"/>
  </r>
  <r>
    <x v="924"/>
    <x v="923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0"/>
    <x v="4"/>
  </r>
  <r>
    <x v="925"/>
    <x v="924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3"/>
    <x v="6"/>
  </r>
  <r>
    <x v="926"/>
    <x v="925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2"/>
    <x v="3"/>
  </r>
  <r>
    <x v="927"/>
    <x v="926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4"/>
    <x v="34"/>
  </r>
  <r>
    <x v="928"/>
    <x v="927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1"/>
    <x v="26"/>
  </r>
  <r>
    <x v="929"/>
    <x v="928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2"/>
    <x v="5"/>
  </r>
  <r>
    <x v="930"/>
    <x v="929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x v="5"/>
  </r>
  <r>
    <x v="931"/>
    <x v="930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2"/>
    <x v="3"/>
  </r>
  <r>
    <x v="932"/>
    <x v="931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.7989999999999999"/>
    <n v="96.375"/>
    <x v="3"/>
    <x v="6"/>
  </r>
  <r>
    <x v="933"/>
    <x v="932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2"/>
    <x v="3"/>
  </r>
  <r>
    <x v="934"/>
    <x v="933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.0389999999999999"/>
    <n v="96.203703703703709"/>
    <x v="2"/>
    <x v="5"/>
  </r>
  <r>
    <x v="935"/>
    <x v="934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.01"/>
    <n v="96.19047619047619"/>
    <x v="2"/>
    <x v="5"/>
  </r>
  <r>
    <x v="936"/>
    <x v="935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6"/>
    <x v="21"/>
  </r>
  <r>
    <x v="937"/>
    <x v="936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0"/>
    <x v="4"/>
  </r>
  <r>
    <x v="938"/>
    <x v="937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10"/>
  </r>
  <r>
    <x v="939"/>
    <x v="938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4"/>
    <x v="19"/>
  </r>
  <r>
    <x v="940"/>
    <x v="939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.0075000000000001"/>
    <n v="95.952380952380949"/>
    <x v="2"/>
    <x v="5"/>
  </r>
  <r>
    <x v="941"/>
    <x v="940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6"/>
    <x v="21"/>
  </r>
  <r>
    <x v="942"/>
    <x v="941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0"/>
    <x v="0"/>
  </r>
  <r>
    <x v="943"/>
    <x v="942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3"/>
    <x v="6"/>
  </r>
  <r>
    <x v="944"/>
    <x v="943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0"/>
    <x v="0"/>
  </r>
  <r>
    <x v="945"/>
    <x v="944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1"/>
    <x v="9"/>
  </r>
  <r>
    <x v="946"/>
    <x v="945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3"/>
    <x v="6"/>
  </r>
  <r>
    <x v="947"/>
    <x v="946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6"/>
    <x v="30"/>
  </r>
  <r>
    <x v="948"/>
    <x v="947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1"/>
    <x v="9"/>
  </r>
  <r>
    <x v="949"/>
    <x v="948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.625"/>
    <n v="95.588235294117652"/>
    <x v="2"/>
    <x v="5"/>
  </r>
  <r>
    <x v="950"/>
    <x v="949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0"/>
    <x v="4"/>
  </r>
  <r>
    <x v="951"/>
    <x v="950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2"/>
    <x v="3"/>
  </r>
  <r>
    <x v="952"/>
    <x v="951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0"/>
    <x v="28"/>
  </r>
  <r>
    <x v="953"/>
    <x v="952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2"/>
    <x v="5"/>
  </r>
  <r>
    <x v="954"/>
    <x v="953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1"/>
    <x v="9"/>
  </r>
  <r>
    <x v="955"/>
    <x v="954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2"/>
    <x v="18"/>
  </r>
  <r>
    <x v="956"/>
    <x v="955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2"/>
    <x v="18"/>
  </r>
  <r>
    <x v="957"/>
    <x v="956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6"/>
    <x v="21"/>
  </r>
  <r>
    <x v="958"/>
    <x v="957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.2348756218905472"/>
    <n v="94.736641221374043"/>
    <x v="3"/>
    <x v="6"/>
  </r>
  <r>
    <x v="959"/>
    <x v="958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2"/>
    <x v="3"/>
  </r>
  <r>
    <x v="960"/>
    <x v="959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2"/>
    <x v="3"/>
  </r>
  <r>
    <x v="961"/>
    <x v="960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1"/>
    <x v="17"/>
  </r>
  <r>
    <x v="962"/>
    <x v="961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6"/>
    <x v="21"/>
  </r>
  <r>
    <x v="963"/>
    <x v="962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2"/>
    <x v="3"/>
  </r>
  <r>
    <x v="964"/>
    <x v="963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0.48485714285714288"/>
    <n v="94.277777777777771"/>
    <x v="3"/>
    <x v="6"/>
  </r>
  <r>
    <x v="965"/>
    <x v="964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3"/>
    <x v="6"/>
  </r>
  <r>
    <x v="966"/>
    <x v="965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.3613999999999997"/>
    <n v="94.103550295857985"/>
    <x v="7"/>
    <x v="22"/>
  </r>
  <r>
    <x v="967"/>
    <x v="966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6"/>
    <x v="12"/>
  </r>
  <r>
    <x v="968"/>
    <x v="967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6"/>
    <x v="12"/>
  </r>
  <r>
    <x v="969"/>
    <x v="968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2"/>
    <x v="5"/>
  </r>
  <r>
    <x v="970"/>
    <x v="969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0"/>
    <x v="0"/>
  </r>
  <r>
    <x v="971"/>
    <x v="970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2"/>
    <x v="5"/>
  </r>
  <r>
    <x v="972"/>
    <x v="971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2"/>
    <x v="18"/>
  </r>
  <r>
    <x v="973"/>
    <x v="972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2"/>
    <x v="5"/>
  </r>
  <r>
    <x v="974"/>
    <x v="973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5"/>
  </r>
  <r>
    <x v="975"/>
    <x v="974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0"/>
    <x v="14"/>
  </r>
  <r>
    <x v="976"/>
    <x v="975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37"/>
  </r>
  <r>
    <x v="977"/>
    <x v="976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.0109999999999999"/>
    <n v="93.611111111111114"/>
    <x v="2"/>
    <x v="5"/>
  </r>
  <r>
    <x v="978"/>
    <x v="977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2"/>
    <x v="5"/>
  </r>
  <r>
    <x v="979"/>
    <x v="978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1"/>
    <x v="11"/>
  </r>
  <r>
    <x v="980"/>
    <x v="979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2"/>
    <x v="3"/>
  </r>
  <r>
    <x v="981"/>
    <x v="980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0"/>
    <x v="0"/>
  </r>
  <r>
    <x v="982"/>
    <x v="981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1"/>
    <x v="11"/>
  </r>
  <r>
    <x v="983"/>
    <x v="982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0.2984"/>
    <n v="93.25"/>
    <x v="1"/>
    <x v="1"/>
  </r>
  <r>
    <x v="984"/>
    <x v="983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.1845454545454546"/>
    <n v="93.071428571428569"/>
    <x v="3"/>
    <x v="6"/>
  </r>
  <r>
    <x v="985"/>
    <x v="984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1"/>
    <x v="9"/>
  </r>
  <r>
    <x v="986"/>
    <x v="985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x v="5"/>
  </r>
  <r>
    <x v="987"/>
    <x v="986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.0026999999999999"/>
    <n v="92.842592592592595"/>
    <x v="2"/>
    <x v="5"/>
  </r>
  <r>
    <x v="988"/>
    <x v="987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6"/>
    <x v="21"/>
  </r>
  <r>
    <x v="989"/>
    <x v="988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6"/>
    <x v="21"/>
  </r>
  <r>
    <x v="990"/>
    <x v="989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2"/>
    <x v="5"/>
  </r>
  <r>
    <x v="991"/>
    <x v="990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2"/>
    <x v="3"/>
  </r>
  <r>
    <x v="992"/>
    <x v="991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1"/>
    <x v="9"/>
  </r>
  <r>
    <x v="993"/>
    <x v="992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.4723377"/>
    <n v="92.251735588972423"/>
    <x v="1"/>
    <x v="9"/>
  </r>
  <r>
    <x v="994"/>
    <x v="993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0"/>
    <x v="14"/>
  </r>
  <r>
    <x v="995"/>
    <x v="994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4"/>
    <x v="34"/>
  </r>
  <r>
    <x v="996"/>
    <x v="995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x v="3"/>
  </r>
  <r>
    <x v="997"/>
    <x v="996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2"/>
    <x v="3"/>
  </r>
  <r>
    <x v="998"/>
    <x v="997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6"/>
    <x v="21"/>
  </r>
  <r>
    <x v="999"/>
    <x v="998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2"/>
    <x v="5"/>
  </r>
  <r>
    <x v="1000"/>
    <x v="999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3"/>
    <x v="6"/>
  </r>
  <r>
    <x v="1001"/>
    <x v="1000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1"/>
    <x v="26"/>
  </r>
  <r>
    <x v="1002"/>
    <x v="1001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x v="5"/>
  </r>
  <r>
    <x v="1003"/>
    <x v="1002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0"/>
    <x v="4"/>
  </r>
  <r>
    <x v="1004"/>
    <x v="1003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1"/>
    <x v="1"/>
  </r>
  <r>
    <x v="1005"/>
    <x v="1004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0"/>
    <x v="4"/>
  </r>
  <r>
    <x v="1006"/>
    <x v="1005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2"/>
    <x v="5"/>
  </r>
  <r>
    <x v="1007"/>
    <x v="1006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6"/>
    <x v="21"/>
  </r>
  <r>
    <x v="1008"/>
    <x v="1007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6"/>
    <x v="12"/>
  </r>
  <r>
    <x v="1009"/>
    <x v="1008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1"/>
    <x v="9"/>
  </r>
  <r>
    <x v="1010"/>
    <x v="1009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1"/>
    <x v="1"/>
  </r>
  <r>
    <x v="1011"/>
    <x v="1010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0.105"/>
    <n v="91.304347826086953"/>
    <x v="0"/>
    <x v="28"/>
  </r>
  <r>
    <x v="1012"/>
    <x v="1011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2"/>
    <x v="5"/>
  </r>
  <r>
    <x v="1013"/>
    <x v="1012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x v="5"/>
  </r>
  <r>
    <x v="1014"/>
    <x v="1013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1"/>
    <x v="26"/>
  </r>
  <r>
    <x v="1015"/>
    <x v="1014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.5482402000000004"/>
    <n v="91.214401028277635"/>
    <x v="0"/>
    <x v="4"/>
  </r>
  <r>
    <x v="1016"/>
    <x v="1015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1"/>
    <x v="9"/>
  </r>
  <r>
    <x v="1017"/>
    <x v="1016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0"/>
    <x v="14"/>
  </r>
  <r>
    <x v="1018"/>
    <x v="1017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31"/>
  </r>
  <r>
    <x v="1019"/>
    <x v="1018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0"/>
    <x v="0"/>
  </r>
  <r>
    <x v="1020"/>
    <x v="1019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2"/>
    <x v="18"/>
  </r>
  <r>
    <x v="1021"/>
    <x v="1020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2"/>
    <x v="5"/>
  </r>
  <r>
    <x v="1022"/>
    <x v="1021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.0338000000000001"/>
    <n v="90.684210526315795"/>
    <x v="2"/>
    <x v="5"/>
  </r>
  <r>
    <x v="1023"/>
    <x v="1022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.670999999999999"/>
    <n v="90.635922330097088"/>
    <x v="7"/>
    <x v="22"/>
  </r>
  <r>
    <x v="1024"/>
    <x v="1023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1"/>
    <x v="9"/>
  </r>
  <r>
    <x v="1025"/>
    <x v="1024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0"/>
    <x v="0"/>
  </r>
  <r>
    <x v="1026"/>
    <x v="1025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1"/>
    <x v="9"/>
  </r>
  <r>
    <x v="1027"/>
    <x v="1026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2"/>
    <x v="18"/>
  </r>
  <r>
    <x v="1028"/>
    <x v="1027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6"/>
    <x v="12"/>
  </r>
  <r>
    <x v="1029"/>
    <x v="1028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4"/>
    <x v="34"/>
  </r>
  <r>
    <x v="1030"/>
    <x v="1029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1"/>
    <x v="26"/>
  </r>
  <r>
    <x v="1031"/>
    <x v="1030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x v="5"/>
  </r>
  <r>
    <x v="1032"/>
    <x v="1031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6"/>
    <x v="21"/>
  </r>
  <r>
    <x v="1033"/>
    <x v="1032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2"/>
    <x v="3"/>
  </r>
  <r>
    <x v="1034"/>
    <x v="1033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0"/>
    <x v="4"/>
  </r>
  <r>
    <x v="1035"/>
    <x v="1034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6"/>
    <x v="12"/>
  </r>
  <r>
    <x v="1036"/>
    <x v="1035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2.0000000000000001E-4"/>
    <n v="90"/>
    <x v="0"/>
    <x v="24"/>
  </r>
  <r>
    <x v="1037"/>
    <x v="1036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5"/>
    <x v="29"/>
  </r>
  <r>
    <x v="1038"/>
    <x v="1037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1"/>
    <x v="9"/>
  </r>
  <r>
    <x v="1039"/>
    <x v="1038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3"/>
    <x v="6"/>
  </r>
  <r>
    <x v="1040"/>
    <x v="1039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6"/>
    <x v="12"/>
  </r>
  <r>
    <x v="1041"/>
    <x v="1040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1"/>
    <x v="9"/>
  </r>
  <r>
    <x v="1042"/>
    <x v="1041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2"/>
    <x v="5"/>
  </r>
  <r>
    <x v="1043"/>
    <x v="1042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3"/>
    <x v="6"/>
  </r>
  <r>
    <x v="1044"/>
    <x v="1043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2"/>
    <x v="5"/>
  </r>
  <r>
    <x v="1045"/>
    <x v="1044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0"/>
    <x v="0"/>
  </r>
  <r>
    <x v="1046"/>
    <x v="1045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0"/>
    <x v="0"/>
  </r>
  <r>
    <x v="1047"/>
    <x v="1046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2"/>
    <x v="5"/>
  </r>
  <r>
    <x v="1048"/>
    <x v="1047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6"/>
    <x v="21"/>
  </r>
  <r>
    <x v="1049"/>
    <x v="1048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x v="5"/>
  </r>
  <r>
    <x v="1050"/>
    <x v="1049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1"/>
    <x v="9"/>
  </r>
  <r>
    <x v="1051"/>
    <x v="1050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2"/>
    <x v="3"/>
  </r>
  <r>
    <x v="1052"/>
    <x v="1051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6"/>
    <x v="12"/>
  </r>
  <r>
    <x v="1053"/>
    <x v="1052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6"/>
    <x v="13"/>
  </r>
  <r>
    <x v="1054"/>
    <x v="1053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3"/>
    <x v="6"/>
  </r>
  <r>
    <x v="1055"/>
    <x v="1054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10"/>
  </r>
  <r>
    <x v="1056"/>
    <x v="1055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0"/>
    <x v="0"/>
  </r>
  <r>
    <x v="1057"/>
    <x v="1056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0"/>
    <x v="28"/>
  </r>
  <r>
    <x v="1058"/>
    <x v="1057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7"/>
  </r>
  <r>
    <x v="1059"/>
    <x v="1058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.0774999999999999"/>
    <n v="88.865979381443296"/>
    <x v="2"/>
    <x v="3"/>
  </r>
  <r>
    <x v="1060"/>
    <x v="1059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1"/>
    <x v="9"/>
  </r>
  <r>
    <x v="1061"/>
    <x v="1060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1"/>
    <x v="8"/>
  </r>
  <r>
    <x v="1062"/>
    <x v="1061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2"/>
    <x v="5"/>
  </r>
  <r>
    <x v="1063"/>
    <x v="1062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6"/>
    <x v="21"/>
  </r>
  <r>
    <x v="1064"/>
    <x v="1063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2"/>
    <x v="5"/>
  </r>
  <r>
    <x v="1065"/>
    <x v="1064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.0056666666666667"/>
    <n v="88.735294117647058"/>
    <x v="2"/>
    <x v="5"/>
  </r>
  <r>
    <x v="1066"/>
    <x v="1065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4"/>
    <x v="19"/>
  </r>
  <r>
    <x v="1067"/>
    <x v="1066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0"/>
    <x v="0"/>
  </r>
  <r>
    <x v="1068"/>
    <x v="1067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3"/>
    <x v="20"/>
  </r>
  <r>
    <x v="1069"/>
    <x v="1068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2"/>
    <x v="18"/>
  </r>
  <r>
    <x v="1070"/>
    <x v="1069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0"/>
    <x v="4"/>
  </r>
  <r>
    <x v="1071"/>
    <x v="1070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2"/>
    <x v="3"/>
  </r>
  <r>
    <x v="1072"/>
    <x v="1071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1"/>
    <x v="26"/>
  </r>
  <r>
    <x v="1073"/>
    <x v="107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6"/>
    <x v="13"/>
  </r>
  <r>
    <x v="1074"/>
    <x v="1073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x v="3"/>
  </r>
  <r>
    <x v="1075"/>
    <x v="1074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6"/>
    <x v="30"/>
  </r>
  <r>
    <x v="1076"/>
    <x v="1075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x v="5"/>
  </r>
  <r>
    <x v="1077"/>
    <x v="1076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.06"/>
    <n v="88.333333333333329"/>
    <x v="2"/>
    <x v="18"/>
  </r>
  <r>
    <x v="1078"/>
    <x v="1077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6"/>
    <x v="21"/>
  </r>
  <r>
    <x v="1079"/>
    <x v="1078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3"/>
    <x v="6"/>
  </r>
  <r>
    <x v="1080"/>
    <x v="1079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3"/>
    <x v="6"/>
  </r>
  <r>
    <x v="1081"/>
    <x v="1080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2"/>
    <x v="5"/>
  </r>
  <r>
    <x v="1082"/>
    <x v="1081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0"/>
    <x v="4"/>
  </r>
  <r>
    <x v="1083"/>
    <x v="1082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2"/>
    <x v="5"/>
  </r>
  <r>
    <x v="1084"/>
    <x v="1083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6"/>
    <x v="21"/>
  </r>
  <r>
    <x v="1085"/>
    <x v="1084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6"/>
    <x v="12"/>
  </r>
  <r>
    <x v="1086"/>
    <x v="1085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6"/>
    <x v="21"/>
  </r>
  <r>
    <x v="1087"/>
    <x v="1086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2"/>
    <x v="5"/>
  </r>
  <r>
    <x v="1088"/>
    <x v="1087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6"/>
    <x v="12"/>
  </r>
  <r>
    <x v="1089"/>
    <x v="1088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6"/>
    <x v="21"/>
  </r>
  <r>
    <x v="1090"/>
    <x v="1089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2"/>
    <x v="3"/>
  </r>
  <r>
    <x v="1091"/>
    <x v="1090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1"/>
    <x v="9"/>
  </r>
  <r>
    <x v="1092"/>
    <x v="1091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x v="3"/>
  </r>
  <r>
    <x v="1093"/>
    <x v="1092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0"/>
    <x v="4"/>
  </r>
  <r>
    <x v="1094"/>
    <x v="1093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.02645125"/>
    <n v="87.357553191489373"/>
    <x v="2"/>
    <x v="5"/>
  </r>
  <r>
    <x v="1095"/>
    <x v="1094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1"/>
    <x v="1"/>
  </r>
  <r>
    <x v="1096"/>
    <x v="1095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1"/>
    <x v="8"/>
  </r>
  <r>
    <x v="1097"/>
    <x v="1096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6"/>
    <x v="21"/>
  </r>
  <r>
    <x v="1098"/>
    <x v="1097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0"/>
    <x v="24"/>
  </r>
  <r>
    <x v="1099"/>
    <x v="1098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6"/>
    <x v="21"/>
  </r>
  <r>
    <x v="1100"/>
    <x v="1099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.3041666666666667"/>
    <n v="86.944444444444443"/>
    <x v="2"/>
    <x v="5"/>
  </r>
  <r>
    <x v="1101"/>
    <x v="1100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1"/>
    <x v="9"/>
  </r>
  <r>
    <x v="1102"/>
    <x v="1101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1"/>
    <x v="26"/>
  </r>
  <r>
    <x v="1103"/>
    <x v="1102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6"/>
    <x v="21"/>
  </r>
  <r>
    <x v="1104"/>
    <x v="1103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x v="5"/>
  </r>
  <r>
    <x v="1105"/>
    <x v="1104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1"/>
    <x v="9"/>
  </r>
  <r>
    <x v="1106"/>
    <x v="1105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.0206"/>
    <n v="86.491525423728817"/>
    <x v="2"/>
    <x v="3"/>
  </r>
  <r>
    <x v="1107"/>
    <x v="1106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6"/>
    <x v="21"/>
  </r>
  <r>
    <x v="1108"/>
    <x v="1107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6"/>
    <x v="15"/>
  </r>
  <r>
    <x v="1109"/>
    <x v="1108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2"/>
    <x v="5"/>
  </r>
  <r>
    <x v="1110"/>
    <x v="1109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0"/>
    <x v="4"/>
  </r>
  <r>
    <x v="1111"/>
    <x v="1110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1"/>
    <x v="9"/>
  </r>
  <r>
    <x v="1112"/>
    <x v="1111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1"/>
    <x v="9"/>
  </r>
  <r>
    <x v="1113"/>
    <x v="1112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1"/>
    <x v="26"/>
  </r>
  <r>
    <x v="1114"/>
    <x v="1113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0"/>
    <x v="14"/>
  </r>
  <r>
    <x v="1115"/>
    <x v="1114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.0509677419354839"/>
    <n v="85.736842105263165"/>
    <x v="2"/>
    <x v="18"/>
  </r>
  <r>
    <x v="1116"/>
    <x v="1115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6"/>
    <x v="13"/>
  </r>
  <r>
    <x v="1117"/>
    <x v="1116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2"/>
    <x v="5"/>
  </r>
  <r>
    <x v="1118"/>
    <x v="1117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2"/>
    <x v="5"/>
  </r>
  <r>
    <x v="1119"/>
    <x v="1118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6"/>
    <x v="21"/>
  </r>
  <r>
    <x v="1120"/>
    <x v="1119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1"/>
    <x v="9"/>
  </r>
  <r>
    <x v="1121"/>
    <x v="1120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1"/>
    <x v="9"/>
  </r>
  <r>
    <x v="1122"/>
    <x v="1121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2"/>
    <x v="5"/>
  </r>
  <r>
    <x v="1123"/>
    <x v="1122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2"/>
    <x v="3"/>
  </r>
  <r>
    <x v="1124"/>
    <x v="1123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6"/>
    <x v="21"/>
  </r>
  <r>
    <x v="1125"/>
    <x v="1124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0"/>
    <x v="0"/>
  </r>
  <r>
    <x v="1126"/>
    <x v="1125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0"/>
    <x v="0"/>
  </r>
  <r>
    <x v="1127"/>
    <x v="1126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3"/>
    <x v="6"/>
  </r>
  <r>
    <x v="1128"/>
    <x v="1127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10"/>
  </r>
  <r>
    <x v="1129"/>
    <x v="1128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2"/>
    <x v="3"/>
  </r>
  <r>
    <x v="1130"/>
    <x v="1129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2"/>
    <x v="3"/>
  </r>
  <r>
    <x v="1131"/>
    <x v="1130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.0182500000000001"/>
    <n v="84.854166666666671"/>
    <x v="2"/>
    <x v="5"/>
  </r>
  <r>
    <x v="1132"/>
    <x v="1131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3"/>
    <x v="6"/>
  </r>
  <r>
    <x v="1133"/>
    <x v="1132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0"/>
    <x v="4"/>
  </r>
  <r>
    <x v="1134"/>
    <x v="1133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33"/>
  </r>
  <r>
    <x v="1135"/>
    <x v="1134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0"/>
    <x v="0"/>
  </r>
  <r>
    <x v="1136"/>
    <x v="1135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.7044444444444444"/>
    <n v="84.285714285714292"/>
    <x v="2"/>
    <x v="5"/>
  </r>
  <r>
    <x v="1137"/>
    <x v="1136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x v="5"/>
  </r>
  <r>
    <x v="1138"/>
    <x v="1137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6"/>
    <x v="21"/>
  </r>
  <r>
    <x v="1139"/>
    <x v="1138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2"/>
    <x v="5"/>
  </r>
  <r>
    <x v="1140"/>
    <x v="1139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4"/>
    <x v="19"/>
  </r>
  <r>
    <x v="1141"/>
    <x v="1140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2"/>
    <x v="3"/>
  </r>
  <r>
    <x v="1142"/>
    <x v="1141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6"/>
    <x v="30"/>
  </r>
  <r>
    <x v="1143"/>
    <x v="1142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10"/>
  </r>
  <r>
    <x v="1144"/>
    <x v="1143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1"/>
    <x v="9"/>
  </r>
  <r>
    <x v="1145"/>
    <x v="114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.0916666666666666"/>
    <n v="83.974358974358978"/>
    <x v="2"/>
    <x v="5"/>
  </r>
  <r>
    <x v="1146"/>
    <x v="1145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6"/>
    <x v="21"/>
  </r>
  <r>
    <x v="1147"/>
    <x v="1146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1"/>
    <x v="9"/>
  </r>
  <r>
    <x v="1148"/>
    <x v="1147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0"/>
    <x v="28"/>
  </r>
  <r>
    <x v="1149"/>
    <x v="1148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6"/>
    <x v="21"/>
  </r>
  <r>
    <x v="1150"/>
    <x v="1149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.906363636363636"/>
    <n v="83.802893802893806"/>
    <x v="0"/>
    <x v="28"/>
  </r>
  <r>
    <x v="1151"/>
    <x v="1150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6.7000000000000004E-2"/>
    <n v="83.75"/>
    <x v="3"/>
    <x v="6"/>
  </r>
  <r>
    <x v="1152"/>
    <x v="1151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1"/>
    <x v="11"/>
  </r>
  <r>
    <x v="1153"/>
    <x v="1152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0.20449632511889321"/>
    <n v="83.716814159292042"/>
    <x v="3"/>
    <x v="6"/>
  </r>
  <r>
    <x v="1154"/>
    <x v="1153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10"/>
  </r>
  <r>
    <x v="1155"/>
    <x v="1154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2"/>
    <x v="5"/>
  </r>
  <r>
    <x v="1156"/>
    <x v="1155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2"/>
    <x v="5"/>
  </r>
  <r>
    <x v="1157"/>
    <x v="1156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0.42472727272727273"/>
    <n v="83.428571428571431"/>
    <x v="3"/>
    <x v="20"/>
  </r>
  <r>
    <x v="1158"/>
    <x v="1157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2"/>
    <x v="5"/>
  </r>
  <r>
    <x v="1159"/>
    <x v="1158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6"/>
    <x v="12"/>
  </r>
  <r>
    <x v="1160"/>
    <x v="1159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1"/>
    <x v="9"/>
  </r>
  <r>
    <x v="1161"/>
    <x v="1160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x v="5"/>
  </r>
  <r>
    <x v="1162"/>
    <x v="1161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0.05"/>
    <n v="83.333333333333329"/>
    <x v="1"/>
    <x v="1"/>
  </r>
  <r>
    <x v="1163"/>
    <x v="1162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"/>
    <n v="83.333333333333329"/>
    <x v="2"/>
    <x v="18"/>
  </r>
  <r>
    <x v="1164"/>
    <x v="1163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2"/>
    <x v="5"/>
  </r>
  <r>
    <x v="1165"/>
    <x v="1164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x v="5"/>
  </r>
  <r>
    <x v="1166"/>
    <x v="1165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2"/>
    <x v="5"/>
  </r>
  <r>
    <x v="1167"/>
    <x v="1166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6"/>
    <x v="21"/>
  </r>
  <r>
    <x v="1168"/>
    <x v="1167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2"/>
    <x v="3"/>
  </r>
  <r>
    <x v="1169"/>
    <x v="1168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10"/>
  </r>
  <r>
    <x v="1170"/>
    <x v="1169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2"/>
    <x v="5"/>
  </r>
  <r>
    <x v="1171"/>
    <x v="1170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6"/>
    <x v="27"/>
  </r>
  <r>
    <x v="1172"/>
    <x v="1171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x v="5"/>
  </r>
  <r>
    <x v="1173"/>
    <x v="1172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6"/>
    <x v="21"/>
  </r>
  <r>
    <x v="1174"/>
    <x v="1173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4"/>
    <x v="19"/>
  </r>
  <r>
    <x v="1175"/>
    <x v="1174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6"/>
    <x v="12"/>
  </r>
  <r>
    <x v="1176"/>
    <x v="1175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x v="3"/>
  </r>
  <r>
    <x v="1177"/>
    <x v="1176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4"/>
    <x v="19"/>
  </r>
  <r>
    <x v="1178"/>
    <x v="1177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7"/>
    <x v="22"/>
  </r>
  <r>
    <x v="1179"/>
    <x v="1178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6"/>
    <x v="13"/>
  </r>
  <r>
    <x v="1180"/>
    <x v="1179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6"/>
    <x v="30"/>
  </r>
  <r>
    <x v="1181"/>
    <x v="1180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.8402000000000003"/>
    <n v="82.316326530612244"/>
    <x v="3"/>
    <x v="6"/>
  </r>
  <r>
    <x v="1182"/>
    <x v="1181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2"/>
    <x v="5"/>
  </r>
  <r>
    <x v="1183"/>
    <x v="1182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7"/>
    <x v="22"/>
  </r>
  <r>
    <x v="1184"/>
    <x v="1183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.2933333333333327E-2"/>
    <n v="82.086956521739125"/>
    <x v="0"/>
    <x v="0"/>
  </r>
  <r>
    <x v="1185"/>
    <x v="1184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23"/>
  </r>
  <r>
    <x v="1186"/>
    <x v="1185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0"/>
    <x v="28"/>
  </r>
  <r>
    <x v="1187"/>
    <x v="1186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1"/>
    <x v="9"/>
  </r>
  <r>
    <x v="1188"/>
    <x v="1187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1"/>
    <x v="9"/>
  </r>
  <r>
    <x v="1189"/>
    <x v="1188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2"/>
    <x v="5"/>
  </r>
  <r>
    <x v="1190"/>
    <x v="1189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1"/>
    <x v="9"/>
  </r>
  <r>
    <x v="1191"/>
    <x v="1190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6"/>
    <x v="21"/>
  </r>
  <r>
    <x v="1192"/>
    <x v="1191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2"/>
    <x v="5"/>
  </r>
  <r>
    <x v="1193"/>
    <x v="1192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7"/>
    <x v="22"/>
  </r>
  <r>
    <x v="1194"/>
    <x v="1193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1"/>
    <x v="9"/>
  </r>
  <r>
    <x v="1195"/>
    <x v="1194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0"/>
    <x v="24"/>
  </r>
  <r>
    <x v="1196"/>
    <x v="1195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x v="5"/>
  </r>
  <r>
    <x v="1197"/>
    <x v="1196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2"/>
    <x v="5"/>
  </r>
  <r>
    <x v="1198"/>
    <x v="1197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.744899999999999"/>
    <n v="81.561805555555551"/>
    <x v="7"/>
    <x v="22"/>
  </r>
  <r>
    <x v="1199"/>
    <x v="1198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x v="5"/>
  </r>
  <r>
    <x v="1200"/>
    <x v="1199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0.12034782608695652"/>
    <n v="81.411764705882348"/>
    <x v="2"/>
    <x v="5"/>
  </r>
  <r>
    <x v="1201"/>
    <x v="1200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2"/>
    <x v="5"/>
  </r>
  <r>
    <x v="1202"/>
    <x v="1201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x v="5"/>
  </r>
  <r>
    <x v="1203"/>
    <x v="1202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.3819999999999999"/>
    <n v="81.294117647058826"/>
    <x v="2"/>
    <x v="5"/>
  </r>
  <r>
    <x v="1204"/>
    <x v="1203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.80375"/>
    <n v="81.268115942028984"/>
    <x v="3"/>
    <x v="6"/>
  </r>
  <r>
    <x v="1205"/>
    <x v="1204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5"/>
    <x v="29"/>
  </r>
  <r>
    <x v="1206"/>
    <x v="1205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.0833333333333333"/>
    <n v="81.25"/>
    <x v="2"/>
    <x v="5"/>
  </r>
  <r>
    <x v="1207"/>
    <x v="1206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2"/>
    <x v="18"/>
  </r>
  <r>
    <x v="1208"/>
    <x v="1207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1"/>
    <x v="17"/>
  </r>
  <r>
    <x v="1209"/>
    <x v="1208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2"/>
    <x v="5"/>
  </r>
  <r>
    <x v="1210"/>
    <x v="1209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3"/>
    <x v="6"/>
  </r>
  <r>
    <x v="1211"/>
    <x v="1210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6"/>
    <x v="21"/>
  </r>
  <r>
    <x v="1212"/>
    <x v="1211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.1020000000000001"/>
    <n v="81.029411764705884"/>
    <x v="2"/>
    <x v="5"/>
  </r>
  <r>
    <x v="1213"/>
    <x v="1212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.2019070000000001"/>
    <n v="80.991037735849048"/>
    <x v="0"/>
    <x v="4"/>
  </r>
  <r>
    <x v="1214"/>
    <x v="1213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2"/>
    <x v="5"/>
  </r>
  <r>
    <x v="1215"/>
    <x v="1214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2"/>
    <x v="5"/>
  </r>
  <r>
    <x v="1216"/>
    <x v="1215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0"/>
    <x v="4"/>
  </r>
  <r>
    <x v="1217"/>
    <x v="1216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2"/>
    <x v="5"/>
  </r>
  <r>
    <x v="1218"/>
    <x v="1217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x v="5"/>
  </r>
  <r>
    <x v="1219"/>
    <x v="1218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0"/>
    <x v="0"/>
  </r>
  <r>
    <x v="1220"/>
    <x v="1219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3"/>
    <x v="6"/>
  </r>
  <r>
    <x v="1221"/>
    <x v="1220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1"/>
    <x v="17"/>
  </r>
  <r>
    <x v="1222"/>
    <x v="1221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7"/>
  </r>
  <r>
    <x v="1223"/>
    <x v="1222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6"/>
    <x v="21"/>
  </r>
  <r>
    <x v="1224"/>
    <x v="1223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6"/>
    <x v="12"/>
  </r>
  <r>
    <x v="1225"/>
    <x v="1224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4"/>
    <x v="7"/>
  </r>
  <r>
    <x v="1226"/>
    <x v="1225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2"/>
    <x v="3"/>
  </r>
  <r>
    <x v="1227"/>
    <x v="1226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8.8500000000000002E-3"/>
    <n v="80.454545454545453"/>
    <x v="0"/>
    <x v="28"/>
  </r>
  <r>
    <x v="1228"/>
    <x v="1227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2"/>
    <x v="5"/>
  </r>
  <r>
    <x v="1229"/>
    <x v="1228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1"/>
    <x v="11"/>
  </r>
  <r>
    <x v="1230"/>
    <x v="1229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0"/>
    <x v="0"/>
  </r>
  <r>
    <x v="1231"/>
    <x v="1230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4.9516666666666667E-2"/>
    <n v="80.297297297297291"/>
    <x v="7"/>
    <x v="23"/>
  </r>
  <r>
    <x v="1232"/>
    <x v="1231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6"/>
    <x v="12"/>
  </r>
  <r>
    <x v="1233"/>
    <x v="1232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2"/>
    <x v="3"/>
  </r>
  <r>
    <x v="1234"/>
    <x v="1233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2"/>
    <x v="5"/>
  </r>
  <r>
    <x v="1235"/>
    <x v="1234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1"/>
    <x v="9"/>
  </r>
  <r>
    <x v="1236"/>
    <x v="1235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1"/>
    <x v="1"/>
  </r>
  <r>
    <x v="1237"/>
    <x v="1236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0"/>
    <x v="28"/>
  </r>
  <r>
    <x v="1238"/>
    <x v="1237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.0250632911392406"/>
    <n v="80.178217821782184"/>
    <x v="6"/>
    <x v="13"/>
  </r>
  <r>
    <x v="1239"/>
    <x v="1238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1"/>
    <x v="11"/>
  </r>
  <r>
    <x v="1240"/>
    <x v="1239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2"/>
    <x v="5"/>
  </r>
  <r>
    <x v="1241"/>
    <x v="1240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6"/>
    <x v="15"/>
  </r>
  <r>
    <x v="1242"/>
    <x v="1241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2"/>
    <x v="5"/>
  </r>
  <r>
    <x v="1243"/>
    <x v="1242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0"/>
    <x v="28"/>
  </r>
  <r>
    <x v="1244"/>
    <x v="1243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0.11428571428571428"/>
    <n v="80"/>
    <x v="2"/>
    <x v="5"/>
  </r>
  <r>
    <x v="1245"/>
    <x v="1244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3"/>
    <x v="6"/>
  </r>
  <r>
    <x v="1246"/>
    <x v="1245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.012"/>
    <n v="79.89473684210526"/>
    <x v="2"/>
    <x v="5"/>
  </r>
  <r>
    <x v="1247"/>
    <x v="1246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x v="3"/>
  </r>
  <r>
    <x v="1248"/>
    <x v="1247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6"/>
    <x v="21"/>
  </r>
  <r>
    <x v="1249"/>
    <x v="1248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.0032000000000001"/>
    <n v="79.61904761904762"/>
    <x v="2"/>
    <x v="5"/>
  </r>
  <r>
    <x v="1250"/>
    <x v="1249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2"/>
    <x v="5"/>
  </r>
  <r>
    <x v="1251"/>
    <x v="1250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6"/>
    <x v="21"/>
  </r>
  <r>
    <x v="1252"/>
    <x v="1251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.35"/>
    <n v="79.411764705882348"/>
    <x v="3"/>
    <x v="6"/>
  </r>
  <r>
    <x v="1253"/>
    <x v="1252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1"/>
    <x v="9"/>
  </r>
  <r>
    <x v="1254"/>
    <x v="125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x v="5"/>
  </r>
  <r>
    <x v="1255"/>
    <x v="1254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2"/>
    <x v="5"/>
  </r>
  <r>
    <x v="1256"/>
    <x v="125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.1175999999999999"/>
    <n v="79.262411347517727"/>
    <x v="6"/>
    <x v="25"/>
  </r>
  <r>
    <x v="1257"/>
    <x v="1256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6"/>
    <x v="12"/>
  </r>
  <r>
    <x v="1258"/>
    <x v="1257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2"/>
    <x v="5"/>
  </r>
  <r>
    <x v="1259"/>
    <x v="1258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.0772727272727274"/>
    <n v="79"/>
    <x v="2"/>
    <x v="5"/>
  </r>
  <r>
    <x v="1260"/>
    <x v="1259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6"/>
    <x v="12"/>
  </r>
  <r>
    <x v="1261"/>
    <x v="1260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2"/>
    <x v="5"/>
  </r>
  <r>
    <x v="1262"/>
    <x v="1261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2"/>
    <x v="5"/>
  </r>
  <r>
    <x v="1263"/>
    <x v="1262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0"/>
    <x v="4"/>
  </r>
  <r>
    <x v="1264"/>
    <x v="1263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1"/>
    <x v="26"/>
  </r>
  <r>
    <x v="1265"/>
    <x v="1264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0"/>
    <x v="28"/>
  </r>
  <r>
    <x v="1266"/>
    <x v="1265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1"/>
    <x v="9"/>
  </r>
  <r>
    <x v="1267"/>
    <x v="1266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.3162883248730965"/>
    <n v="78.578424242424248"/>
    <x v="1"/>
    <x v="9"/>
  </r>
  <r>
    <x v="1268"/>
    <x v="1267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2"/>
    <x v="5"/>
  </r>
  <r>
    <x v="1269"/>
    <x v="1268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.256"/>
    <n v="78.5"/>
    <x v="2"/>
    <x v="5"/>
  </r>
  <r>
    <x v="1270"/>
    <x v="1269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3"/>
    <x v="6"/>
  </r>
  <r>
    <x v="1271"/>
    <x v="1270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x v="3"/>
  </r>
  <r>
    <x v="1272"/>
    <x v="1271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.127"/>
    <n v="78.263888888888886"/>
    <x v="2"/>
    <x v="5"/>
  </r>
  <r>
    <x v="1273"/>
    <x v="1272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1"/>
    <x v="26"/>
  </r>
  <r>
    <x v="1274"/>
    <x v="1273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2"/>
    <x v="5"/>
  </r>
  <r>
    <x v="1275"/>
    <x v="1274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1"/>
    <x v="9"/>
  </r>
  <r>
    <x v="1276"/>
    <x v="1275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3"/>
    <x v="6"/>
  </r>
  <r>
    <x v="1277"/>
    <x v="1276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x v="5"/>
  </r>
  <r>
    <x v="1278"/>
    <x v="1277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6"/>
    <x v="12"/>
  </r>
  <r>
    <x v="1279"/>
    <x v="1278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6"/>
    <x v="21"/>
  </r>
  <r>
    <x v="1280"/>
    <x v="1279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2"/>
    <x v="5"/>
  </r>
  <r>
    <x v="1281"/>
    <x v="1280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.2541538461538462"/>
    <n v="77.638095238095232"/>
    <x v="6"/>
    <x v="21"/>
  </r>
  <r>
    <x v="1282"/>
    <x v="1281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38"/>
  </r>
  <r>
    <x v="1283"/>
    <x v="1282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6"/>
    <x v="12"/>
  </r>
  <r>
    <x v="1284"/>
    <x v="1283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2"/>
    <x v="5"/>
  </r>
  <r>
    <x v="1285"/>
    <x v="1284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0"/>
    <x v="14"/>
  </r>
  <r>
    <x v="1286"/>
    <x v="1285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4"/>
    <x v="19"/>
  </r>
  <r>
    <x v="1287"/>
    <x v="1286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0"/>
    <x v="4"/>
  </r>
  <r>
    <x v="1288"/>
    <x v="1287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2"/>
    <x v="5"/>
  </r>
  <r>
    <x v="1289"/>
    <x v="1288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2"/>
    <x v="5"/>
  </r>
  <r>
    <x v="1290"/>
    <x v="1289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0.41857142857142859"/>
    <n v="77.10526315789474"/>
    <x v="1"/>
    <x v="1"/>
  </r>
  <r>
    <x v="1291"/>
    <x v="1290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2"/>
    <x v="5"/>
  </r>
  <r>
    <x v="1292"/>
    <x v="1291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6"/>
    <x v="21"/>
  </r>
  <r>
    <x v="1293"/>
    <x v="1292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6"/>
    <x v="21"/>
  </r>
  <r>
    <x v="1294"/>
    <x v="1293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1"/>
    <x v="11"/>
  </r>
  <r>
    <x v="1295"/>
    <x v="1294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6"/>
    <x v="21"/>
  </r>
  <r>
    <x v="1296"/>
    <x v="1295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.0751999999999999"/>
    <n v="76.8"/>
    <x v="2"/>
    <x v="5"/>
  </r>
  <r>
    <x v="1297"/>
    <x v="1296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2"/>
    <x v="3"/>
  </r>
  <r>
    <x v="1298"/>
    <x v="1297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4"/>
    <x v="34"/>
  </r>
  <r>
    <x v="1299"/>
    <x v="1298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.38E-2"/>
    <n v="76.666666666666671"/>
    <x v="0"/>
    <x v="24"/>
  </r>
  <r>
    <x v="1300"/>
    <x v="1299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10"/>
  </r>
  <r>
    <x v="1301"/>
    <x v="1300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.0349999999999999"/>
    <n v="76.666666666666671"/>
    <x v="6"/>
    <x v="21"/>
  </r>
  <r>
    <x v="1302"/>
    <x v="1301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.0074285714285713"/>
    <n v="76.652173913043484"/>
    <x v="2"/>
    <x v="5"/>
  </r>
  <r>
    <x v="1303"/>
    <x v="1302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1"/>
    <x v="1"/>
  </r>
  <r>
    <x v="1304"/>
    <x v="1303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1"/>
    <x v="11"/>
  </r>
  <r>
    <x v="1305"/>
    <x v="1304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.6991034482758622"/>
    <n v="76.439453125"/>
    <x v="3"/>
    <x v="6"/>
  </r>
  <r>
    <x v="1306"/>
    <x v="1305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0"/>
    <x v="0"/>
  </r>
  <r>
    <x v="1307"/>
    <x v="1306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0"/>
    <x v="4"/>
  </r>
  <r>
    <x v="1308"/>
    <x v="1307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6"/>
    <x v="21"/>
  </r>
  <r>
    <x v="1309"/>
    <x v="1308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.034"/>
    <n v="76.029411764705884"/>
    <x v="2"/>
    <x v="5"/>
  </r>
  <r>
    <x v="1310"/>
    <x v="1309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0.21714285714285714"/>
    <n v="76"/>
    <x v="6"/>
    <x v="15"/>
  </r>
  <r>
    <x v="1311"/>
    <x v="1310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3"/>
    <x v="6"/>
  </r>
  <r>
    <x v="1312"/>
    <x v="1311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2"/>
    <x v="18"/>
  </r>
  <r>
    <x v="1313"/>
    <x v="1312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6"/>
    <x v="21"/>
  </r>
  <r>
    <x v="1314"/>
    <x v="1313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6"/>
    <x v="21"/>
  </r>
  <r>
    <x v="1315"/>
    <x v="1314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0.33666666666666667"/>
    <n v="75.75"/>
    <x v="0"/>
    <x v="0"/>
  </r>
  <r>
    <x v="1316"/>
    <x v="1315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2"/>
    <x v="5"/>
  </r>
  <r>
    <x v="1317"/>
    <x v="1316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5"/>
    <x v="29"/>
  </r>
  <r>
    <x v="1318"/>
    <x v="1317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7"/>
    <x v="22"/>
  </r>
  <r>
    <x v="1319"/>
    <x v="1318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.0888"/>
    <n v="75.611111111111114"/>
    <x v="6"/>
    <x v="30"/>
  </r>
  <r>
    <x v="1320"/>
    <x v="1319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5"/>
    <x v="29"/>
  </r>
  <r>
    <x v="1321"/>
    <x v="1320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2"/>
    <x v="5"/>
  </r>
  <r>
    <x v="1322"/>
    <x v="1321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6"/>
    <x v="21"/>
  </r>
  <r>
    <x v="1323"/>
    <x v="1322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.0433333333333334E-2"/>
    <n v="75.464285714285708"/>
    <x v="2"/>
    <x v="5"/>
  </r>
  <r>
    <x v="1324"/>
    <x v="1323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1"/>
    <x v="9"/>
  </r>
  <r>
    <x v="1325"/>
    <x v="1324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6"/>
    <x v="21"/>
  </r>
  <r>
    <x v="1326"/>
    <x v="1325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.0175000000000001"/>
    <n v="75.370370370370367"/>
    <x v="2"/>
    <x v="18"/>
  </r>
  <r>
    <x v="1327"/>
    <x v="1326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2"/>
    <x v="5"/>
  </r>
  <r>
    <x v="1328"/>
    <x v="1327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x v="5"/>
  </r>
  <r>
    <x v="1329"/>
    <x v="1328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1"/>
    <x v="9"/>
  </r>
  <r>
    <x v="1330"/>
    <x v="1329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7"/>
    <x v="22"/>
  </r>
  <r>
    <x v="1331"/>
    <x v="1330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5"/>
    <x v="29"/>
  </r>
  <r>
    <x v="1332"/>
    <x v="1331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6"/>
    <x v="21"/>
  </r>
  <r>
    <x v="1333"/>
    <x v="1332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2"/>
    <x v="5"/>
  </r>
  <r>
    <x v="1334"/>
    <x v="1333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6"/>
    <x v="21"/>
  </r>
  <r>
    <x v="1335"/>
    <x v="1334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6"/>
    <x v="21"/>
  </r>
  <r>
    <x v="1336"/>
    <x v="1335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0"/>
    <x v="0"/>
  </r>
  <r>
    <x v="1337"/>
    <x v="1336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0.03"/>
    <n v="75"/>
    <x v="4"/>
    <x v="7"/>
  </r>
  <r>
    <x v="1338"/>
    <x v="1337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37"/>
  </r>
  <r>
    <x v="1339"/>
    <x v="1338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2"/>
    <x v="5"/>
  </r>
  <r>
    <x v="1340"/>
    <x v="1339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2"/>
    <x v="18"/>
  </r>
  <r>
    <x v="1341"/>
    <x v="1340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2"/>
    <x v="18"/>
  </r>
  <r>
    <x v="1342"/>
    <x v="1341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6"/>
    <x v="21"/>
  </r>
  <r>
    <x v="1343"/>
    <x v="1342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2"/>
    <x v="5"/>
  </r>
  <r>
    <x v="1344"/>
    <x v="1343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0"/>
    <x v="0"/>
  </r>
  <r>
    <x v="1345"/>
    <x v="1344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.436523076923077"/>
    <n v="74.639488409272587"/>
    <x v="0"/>
    <x v="28"/>
  </r>
  <r>
    <x v="1346"/>
    <x v="1345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6"/>
    <x v="39"/>
  </r>
  <r>
    <x v="1347"/>
    <x v="1346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6"/>
    <x v="21"/>
  </r>
  <r>
    <x v="1348"/>
    <x v="1347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6"/>
    <x v="15"/>
  </r>
  <r>
    <x v="1349"/>
    <x v="1348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2"/>
    <x v="5"/>
  </r>
  <r>
    <x v="1350"/>
    <x v="1349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.1399999999999999"/>
    <n v="74.347826086956516"/>
    <x v="2"/>
    <x v="5"/>
  </r>
  <r>
    <x v="1351"/>
    <x v="1350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.4777777777777777E-2"/>
    <n v="74.333333333333329"/>
    <x v="4"/>
    <x v="33"/>
  </r>
  <r>
    <x v="1352"/>
    <x v="1351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6"/>
    <x v="21"/>
  </r>
  <r>
    <x v="1353"/>
    <x v="1352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2"/>
    <x v="18"/>
  </r>
  <r>
    <x v="1354"/>
    <x v="1353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5"/>
    <x v="29"/>
  </r>
  <r>
    <x v="1355"/>
    <x v="1354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2"/>
    <x v="18"/>
  </r>
  <r>
    <x v="1356"/>
    <x v="1355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.0686"/>
    <n v="74.208333333333329"/>
    <x v="2"/>
    <x v="5"/>
  </r>
  <r>
    <x v="1357"/>
    <x v="1356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23"/>
  </r>
  <r>
    <x v="1358"/>
    <x v="1357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5"/>
    <x v="29"/>
  </r>
  <r>
    <x v="1359"/>
    <x v="1358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6"/>
    <x v="13"/>
  </r>
  <r>
    <x v="1360"/>
    <x v="1359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2"/>
    <x v="5"/>
  </r>
  <r>
    <x v="1361"/>
    <x v="1360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0"/>
    <x v="4"/>
  </r>
  <r>
    <x v="1362"/>
    <x v="1361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2"/>
    <x v="3"/>
  </r>
  <r>
    <x v="1363"/>
    <x v="1362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6"/>
    <x v="30"/>
  </r>
  <r>
    <x v="1364"/>
    <x v="1363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6"/>
    <x v="21"/>
  </r>
  <r>
    <x v="1365"/>
    <x v="1364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2.955E-2"/>
    <n v="73.875"/>
    <x v="3"/>
    <x v="6"/>
  </r>
  <r>
    <x v="1366"/>
    <x v="1365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6"/>
    <x v="21"/>
  </r>
  <r>
    <x v="1367"/>
    <x v="1366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6"/>
    <x v="12"/>
  </r>
  <r>
    <x v="1368"/>
    <x v="1367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1"/>
    <x v="26"/>
  </r>
  <r>
    <x v="1369"/>
    <x v="1368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2"/>
    <x v="5"/>
  </r>
  <r>
    <x v="1370"/>
    <x v="1369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6"/>
    <x v="21"/>
  </r>
  <r>
    <x v="1371"/>
    <x v="1370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"/>
    <n v="73.529411764705884"/>
    <x v="2"/>
    <x v="5"/>
  </r>
  <r>
    <x v="1372"/>
    <x v="1371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0"/>
    <x v="4"/>
  </r>
  <r>
    <x v="1373"/>
    <x v="1372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0"/>
    <x v="0"/>
  </r>
  <r>
    <x v="1374"/>
    <x v="1373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1"/>
    <x v="8"/>
  </r>
  <r>
    <x v="1375"/>
    <x v="1374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0"/>
    <x v="4"/>
  </r>
  <r>
    <x v="1376"/>
    <x v="1375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2"/>
    <x v="5"/>
  </r>
  <r>
    <x v="1377"/>
    <x v="1376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0"/>
    <x v="28"/>
  </r>
  <r>
    <x v="1378"/>
    <x v="1377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6"/>
    <x v="21"/>
  </r>
  <r>
    <x v="1379"/>
    <x v="1378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6"/>
    <x v="21"/>
  </r>
  <r>
    <x v="1380"/>
    <x v="1379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1"/>
    <x v="9"/>
  </r>
  <r>
    <x v="1381"/>
    <x v="1380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2"/>
    <x v="18"/>
  </r>
  <r>
    <x v="1382"/>
    <x v="1381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.2206666666666666"/>
    <n v="73.239999999999995"/>
    <x v="2"/>
    <x v="5"/>
  </r>
  <r>
    <x v="1383"/>
    <x v="1382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2"/>
    <x v="5"/>
  </r>
  <r>
    <x v="1384"/>
    <x v="1383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6"/>
    <x v="25"/>
  </r>
  <r>
    <x v="1385"/>
    <x v="1384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2"/>
    <x v="3"/>
  </r>
  <r>
    <x v="1386"/>
    <x v="1385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1"/>
    <x v="9"/>
  </r>
  <r>
    <x v="1387"/>
    <x v="1386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.08"/>
    <n v="72.972972972972968"/>
    <x v="2"/>
    <x v="18"/>
  </r>
  <r>
    <x v="1388"/>
    <x v="1387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2"/>
    <x v="5"/>
  </r>
  <r>
    <x v="1389"/>
    <x v="1388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6"/>
    <x v="12"/>
  </r>
  <r>
    <x v="1390"/>
    <x v="1389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.0204444444444445"/>
    <n v="72.888888888888886"/>
    <x v="2"/>
    <x v="5"/>
  </r>
  <r>
    <x v="1391"/>
    <x v="1390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1"/>
    <x v="9"/>
  </r>
  <r>
    <x v="1392"/>
    <x v="1391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10"/>
  </r>
  <r>
    <x v="1393"/>
    <x v="1392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2"/>
    <x v="5"/>
  </r>
  <r>
    <x v="1394"/>
    <x v="1393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2"/>
    <x v="5"/>
  </r>
  <r>
    <x v="1395"/>
    <x v="1394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0"/>
    <x v="0"/>
  </r>
  <r>
    <x v="1396"/>
    <x v="1395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10"/>
  </r>
  <r>
    <x v="1397"/>
    <x v="1396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1"/>
    <x v="9"/>
  </r>
  <r>
    <x v="1398"/>
    <x v="1397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4"/>
    <x v="19"/>
  </r>
  <r>
    <x v="1399"/>
    <x v="1398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x v="5"/>
  </r>
  <r>
    <x v="1400"/>
    <x v="1399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.0135000000000001"/>
    <n v="72.392857142857139"/>
    <x v="2"/>
    <x v="5"/>
  </r>
  <r>
    <x v="1401"/>
    <x v="1400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.1002000000000001"/>
    <n v="72.381578947368425"/>
    <x v="2"/>
    <x v="5"/>
  </r>
  <r>
    <x v="1402"/>
    <x v="1401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2"/>
    <x v="5"/>
  </r>
  <r>
    <x v="1403"/>
    <x v="1402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3"/>
    <x v="6"/>
  </r>
  <r>
    <x v="1404"/>
    <x v="1403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6"/>
    <x v="21"/>
  </r>
  <r>
    <x v="1405"/>
    <x v="1404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2"/>
    <x v="5"/>
  </r>
  <r>
    <x v="1406"/>
    <x v="1405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0.108"/>
    <n v="72"/>
    <x v="2"/>
    <x v="5"/>
  </r>
  <r>
    <x v="1407"/>
    <x v="140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.08"/>
    <n v="72"/>
    <x v="2"/>
    <x v="5"/>
  </r>
  <r>
    <x v="1408"/>
    <x v="1407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6"/>
    <x v="21"/>
  </r>
  <r>
    <x v="1409"/>
    <x v="1408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1"/>
    <x v="9"/>
  </r>
  <r>
    <x v="1410"/>
    <x v="1409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3"/>
    <x v="6"/>
  </r>
  <r>
    <x v="1411"/>
    <x v="1410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6"/>
    <x v="25"/>
  </r>
  <r>
    <x v="1412"/>
    <x v="1411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2"/>
    <x v="5"/>
  </r>
  <r>
    <x v="1413"/>
    <x v="1412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.0657142857142856"/>
    <n v="71.730769230769226"/>
    <x v="2"/>
    <x v="5"/>
  </r>
  <r>
    <x v="1414"/>
    <x v="1413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1"/>
    <x v="26"/>
  </r>
  <r>
    <x v="1415"/>
    <x v="1414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1"/>
    <x v="8"/>
  </r>
  <r>
    <x v="1416"/>
    <x v="1415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.0442857142857143"/>
    <n v="71.666666666666671"/>
    <x v="2"/>
    <x v="5"/>
  </r>
  <r>
    <x v="1417"/>
    <x v="1416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0"/>
    <x v="28"/>
  </r>
  <r>
    <x v="1418"/>
    <x v="1417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3"/>
    <x v="6"/>
  </r>
  <r>
    <x v="1419"/>
    <x v="1418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31"/>
  </r>
  <r>
    <x v="1420"/>
    <x v="1419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23"/>
  </r>
  <r>
    <x v="1421"/>
    <x v="1420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2"/>
    <x v="5"/>
  </r>
  <r>
    <x v="1422"/>
    <x v="1421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4"/>
    <x v="19"/>
  </r>
  <r>
    <x v="1423"/>
    <x v="1422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1"/>
    <x v="26"/>
  </r>
  <r>
    <x v="1424"/>
    <x v="1423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1"/>
    <x v="9"/>
  </r>
  <r>
    <x v="1425"/>
    <x v="1424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3"/>
    <x v="6"/>
  </r>
  <r>
    <x v="1426"/>
    <x v="1425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x v="5"/>
  </r>
  <r>
    <x v="1427"/>
    <x v="1426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1"/>
    <x v="8"/>
  </r>
  <r>
    <x v="1428"/>
    <x v="1427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2"/>
    <x v="5"/>
  </r>
  <r>
    <x v="1429"/>
    <x v="1428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2"/>
    <x v="3"/>
  </r>
  <r>
    <x v="1430"/>
    <x v="1429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.091"/>
    <n v="71.152173913043484"/>
    <x v="2"/>
    <x v="5"/>
  </r>
  <r>
    <x v="1431"/>
    <x v="1430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1"/>
    <x v="9"/>
  </r>
  <r>
    <x v="1432"/>
    <x v="1431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2"/>
    <x v="5"/>
  </r>
  <r>
    <x v="1433"/>
    <x v="1432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2"/>
    <x v="5"/>
  </r>
  <r>
    <x v="1434"/>
    <x v="1433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0"/>
    <x v="4"/>
  </r>
  <r>
    <x v="1435"/>
    <x v="1434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x v="18"/>
  </r>
  <r>
    <x v="1436"/>
    <x v="1435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6"/>
    <x v="21"/>
  </r>
  <r>
    <x v="1437"/>
    <x v="1436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6"/>
    <x v="13"/>
  </r>
  <r>
    <x v="1438"/>
    <x v="1437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.012576923076923"/>
    <n v="70.771505376344081"/>
    <x v="2"/>
    <x v="5"/>
  </r>
  <r>
    <x v="1439"/>
    <x v="1438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.0755999999999999"/>
    <n v="70.763157894736835"/>
    <x v="2"/>
    <x v="5"/>
  </r>
  <r>
    <x v="1440"/>
    <x v="1439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2"/>
    <x v="3"/>
  </r>
  <r>
    <x v="1441"/>
    <x v="1440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6"/>
    <x v="12"/>
  </r>
  <r>
    <x v="1442"/>
    <x v="1441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6"/>
    <x v="21"/>
  </r>
  <r>
    <x v="1443"/>
    <x v="1442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0"/>
    <x v="14"/>
  </r>
  <r>
    <x v="1444"/>
    <x v="1443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0"/>
    <x v="2"/>
  </r>
  <r>
    <x v="1445"/>
    <x v="1444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.5405897142857143"/>
    <n v="70.576753926701571"/>
    <x v="6"/>
    <x v="21"/>
  </r>
  <r>
    <x v="1446"/>
    <x v="1445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2"/>
    <x v="5"/>
  </r>
  <r>
    <x v="1447"/>
    <x v="1446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6"/>
    <x v="21"/>
  </r>
  <r>
    <x v="1448"/>
    <x v="1447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6"/>
    <x v="12"/>
  </r>
  <r>
    <x v="1449"/>
    <x v="1448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.5266666666666666"/>
    <n v="70.461538461538467"/>
    <x v="2"/>
    <x v="5"/>
  </r>
  <r>
    <x v="1450"/>
    <x v="1449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.64"/>
    <n v="70.285714285714292"/>
    <x v="2"/>
    <x v="5"/>
  </r>
  <r>
    <x v="1451"/>
    <x v="1450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2"/>
    <x v="5"/>
  </r>
  <r>
    <x v="1452"/>
    <x v="1451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6"/>
    <x v="12"/>
  </r>
  <r>
    <x v="1453"/>
    <x v="1452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x v="5"/>
  </r>
  <r>
    <x v="1454"/>
    <x v="1453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x v="3"/>
  </r>
  <r>
    <x v="1455"/>
    <x v="1454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6"/>
    <x v="21"/>
  </r>
  <r>
    <x v="1456"/>
    <x v="1455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0"/>
    <x v="4"/>
  </r>
  <r>
    <x v="1457"/>
    <x v="1456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2"/>
    <x v="18"/>
  </r>
  <r>
    <x v="1458"/>
    <x v="1457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1"/>
    <x v="9"/>
  </r>
  <r>
    <x v="1459"/>
    <x v="1458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.1666666666666667"/>
    <n v="70"/>
    <x v="2"/>
    <x v="5"/>
  </r>
  <r>
    <x v="1460"/>
    <x v="1459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2"/>
    <x v="5"/>
  </r>
  <r>
    <x v="1461"/>
    <x v="1460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2"/>
    <x v="5"/>
  </r>
  <r>
    <x v="1462"/>
    <x v="1461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2"/>
    <x v="5"/>
  </r>
  <r>
    <x v="1463"/>
    <x v="1462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1"/>
    <x v="26"/>
  </r>
  <r>
    <x v="1464"/>
    <x v="1463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1"/>
    <x v="9"/>
  </r>
  <r>
    <x v="1465"/>
    <x v="1464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0"/>
    <x v="4"/>
  </r>
  <r>
    <x v="1466"/>
    <x v="1465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1"/>
    <x v="26"/>
  </r>
  <r>
    <x v="1467"/>
    <x v="1466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6"/>
    <x v="25"/>
  </r>
  <r>
    <x v="1468"/>
    <x v="1467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4"/>
    <x v="34"/>
  </r>
  <r>
    <x v="1469"/>
    <x v="1468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.3740000000000001"/>
    <n v="69.569620253164558"/>
    <x v="7"/>
    <x v="22"/>
  </r>
  <r>
    <x v="1470"/>
    <x v="1469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2"/>
    <x v="5"/>
  </r>
  <r>
    <x v="1471"/>
    <x v="1470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0.391125"/>
    <n v="69.533333333333331"/>
    <x v="2"/>
    <x v="3"/>
  </r>
  <r>
    <x v="1472"/>
    <x v="1471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10"/>
  </r>
  <r>
    <x v="1473"/>
    <x v="1472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0"/>
    <x v="0"/>
  </r>
  <r>
    <x v="1474"/>
    <x v="1473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.248"/>
    <n v="69.333333333333329"/>
    <x v="2"/>
    <x v="5"/>
  </r>
  <r>
    <x v="1475"/>
    <x v="1474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5"/>
    <x v="29"/>
  </r>
  <r>
    <x v="1476"/>
    <x v="1475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1"/>
    <x v="11"/>
  </r>
  <r>
    <x v="1477"/>
    <x v="1476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2"/>
    <x v="5"/>
  </r>
  <r>
    <x v="1478"/>
    <x v="1477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3"/>
    <x v="6"/>
  </r>
  <r>
    <x v="1479"/>
    <x v="1478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10"/>
  </r>
  <r>
    <x v="1480"/>
    <x v="1479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6"/>
    <x v="27"/>
  </r>
  <r>
    <x v="1481"/>
    <x v="1480"/>
    <s v="iHeartPillow, Connecting loved ones"/>
    <n v="32000"/>
    <n v="276"/>
    <x v="1"/>
    <x v="9"/>
    <s v="EUR"/>
    <n v="1459915491"/>
    <n v="1457327091"/>
    <b v="0"/>
    <n v="4"/>
    <b v="0"/>
    <s v="technology/makerspaces"/>
    <n v="8.6250000000000007E-3"/>
    <n v="69"/>
    <x v="0"/>
    <x v="14"/>
  </r>
  <r>
    <x v="1482"/>
    <x v="1481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1"/>
    <x v="1"/>
  </r>
  <r>
    <x v="1483"/>
    <x v="1482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2"/>
    <x v="5"/>
  </r>
  <r>
    <x v="1484"/>
    <x v="1483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6"/>
    <x v="21"/>
  </r>
  <r>
    <x v="1485"/>
    <x v="1484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5"/>
    <x v="29"/>
  </r>
  <r>
    <x v="1486"/>
    <x v="1485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.744"/>
    <n v="68.84210526315789"/>
    <x v="2"/>
    <x v="5"/>
  </r>
  <r>
    <x v="1487"/>
    <x v="1486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0"/>
    <x v="4"/>
  </r>
  <r>
    <x v="1488"/>
    <x v="1487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6"/>
    <x v="12"/>
  </r>
  <r>
    <x v="1489"/>
    <x v="1488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6"/>
    <x v="21"/>
  </r>
  <r>
    <x v="1490"/>
    <x v="1489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2"/>
    <x v="5"/>
  </r>
  <r>
    <x v="1491"/>
    <x v="1490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.0324999999999998"/>
    <n v="68.625"/>
    <x v="7"/>
    <x v="22"/>
  </r>
  <r>
    <x v="1492"/>
    <x v="1491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6"/>
    <x v="12"/>
  </r>
  <r>
    <x v="1493"/>
    <x v="1492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.0005999999999999"/>
    <n v="68.534246575342465"/>
    <x v="2"/>
    <x v="5"/>
  </r>
  <r>
    <x v="1494"/>
    <x v="1493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1"/>
    <x v="9"/>
  </r>
  <r>
    <x v="1495"/>
    <x v="1494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6"/>
    <x v="12"/>
  </r>
  <r>
    <x v="1496"/>
    <x v="1495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x v="18"/>
  </r>
  <r>
    <x v="1497"/>
    <x v="1496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4"/>
    <x v="19"/>
  </r>
  <r>
    <x v="1498"/>
    <x v="1497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2"/>
    <x v="5"/>
  </r>
  <r>
    <x v="1499"/>
    <x v="1498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4"/>
    <x v="19"/>
  </r>
  <r>
    <x v="1500"/>
    <x v="1499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1"/>
    <x v="8"/>
  </r>
  <r>
    <x v="1501"/>
    <x v="1500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0"/>
    <x v="0"/>
  </r>
  <r>
    <x v="1502"/>
    <x v="1501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9.1066666666666674E-3"/>
    <n v="68.3"/>
    <x v="0"/>
    <x v="24"/>
  </r>
  <r>
    <x v="1503"/>
    <x v="1502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0"/>
    <x v="4"/>
  </r>
  <r>
    <x v="1504"/>
    <x v="1503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.133"/>
    <n v="68.253012048192772"/>
    <x v="2"/>
    <x v="5"/>
  </r>
  <r>
    <x v="1505"/>
    <x v="1504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2"/>
    <x v="5"/>
  </r>
  <r>
    <x v="1506"/>
    <x v="1505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1"/>
    <x v="9"/>
  </r>
  <r>
    <x v="1507"/>
    <x v="1506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7"/>
    <x v="22"/>
  </r>
  <r>
    <x v="1508"/>
    <x v="1507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x v="5"/>
  </r>
  <r>
    <x v="1509"/>
    <x v="1508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.0214714285714286"/>
    <n v="68.09809523809524"/>
    <x v="1"/>
    <x v="9"/>
  </r>
  <r>
    <x v="1510"/>
    <x v="1509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2"/>
    <x v="5"/>
  </r>
  <r>
    <x v="1511"/>
    <x v="1510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6"/>
    <x v="21"/>
  </r>
  <r>
    <x v="1512"/>
    <x v="1511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.5737692307692308"/>
    <n v="67.970099667774093"/>
    <x v="7"/>
    <x v="22"/>
  </r>
  <r>
    <x v="1513"/>
    <x v="1512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2"/>
    <x v="5"/>
  </r>
  <r>
    <x v="1514"/>
    <x v="1513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2"/>
    <x v="5"/>
  </r>
  <r>
    <x v="1515"/>
    <x v="1514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1"/>
    <x v="9"/>
  </r>
  <r>
    <x v="1516"/>
    <x v="1515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6"/>
    <x v="21"/>
  </r>
  <r>
    <x v="1517"/>
    <x v="1516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.0144545454545455"/>
    <n v="67.835866261398181"/>
    <x v="3"/>
    <x v="6"/>
  </r>
  <r>
    <x v="1518"/>
    <x v="1517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x v="3"/>
  </r>
  <r>
    <x v="1519"/>
    <x v="1518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.0482"/>
    <n v="67.771551724137936"/>
    <x v="1"/>
    <x v="9"/>
  </r>
  <r>
    <x v="1520"/>
    <x v="1519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2"/>
    <x v="5"/>
  </r>
  <r>
    <x v="1521"/>
    <x v="1520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6"/>
    <x v="21"/>
  </r>
  <r>
    <x v="1522"/>
    <x v="1521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2"/>
    <x v="3"/>
  </r>
  <r>
    <x v="1523"/>
    <x v="1522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0"/>
    <x v="4"/>
  </r>
  <r>
    <x v="1524"/>
    <x v="1523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6"/>
    <x v="21"/>
  </r>
  <r>
    <x v="1525"/>
    <x v="1524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2"/>
    <x v="5"/>
  </r>
  <r>
    <x v="1526"/>
    <x v="1525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6"/>
    <x v="30"/>
  </r>
  <r>
    <x v="1527"/>
    <x v="1526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0"/>
    <x v="4"/>
  </r>
  <r>
    <x v="1528"/>
    <x v="1527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4"/>
    <x v="19"/>
  </r>
  <r>
    <x v="1529"/>
    <x v="1528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6"/>
    <x v="21"/>
  </r>
  <r>
    <x v="1530"/>
    <x v="1529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6"/>
    <x v="21"/>
  </r>
  <r>
    <x v="1531"/>
    <x v="1530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0"/>
    <x v="4"/>
  </r>
  <r>
    <x v="1532"/>
    <x v="1531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.7793846153846156"/>
    <n v="67.159851301115239"/>
    <x v="3"/>
    <x v="6"/>
  </r>
  <r>
    <x v="1533"/>
    <x v="1532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0.36404444444444445"/>
    <n v="67.139344262295083"/>
    <x v="3"/>
    <x v="6"/>
  </r>
  <r>
    <x v="1534"/>
    <x v="1533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6"/>
    <x v="21"/>
  </r>
  <r>
    <x v="1535"/>
    <x v="1534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33"/>
  </r>
  <r>
    <x v="1536"/>
    <x v="1535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1"/>
    <x v="8"/>
  </r>
  <r>
    <x v="1537"/>
    <x v="1536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2"/>
    <x v="5"/>
  </r>
  <r>
    <x v="1538"/>
    <x v="1537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.0431999999999999"/>
    <n v="66.871794871794876"/>
    <x v="6"/>
    <x v="40"/>
  </r>
  <r>
    <x v="1539"/>
    <x v="1538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.0024999999999999"/>
    <n v="66.833333333333329"/>
    <x v="2"/>
    <x v="5"/>
  </r>
  <r>
    <x v="1540"/>
    <x v="1539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6"/>
    <x v="12"/>
  </r>
  <r>
    <x v="1541"/>
    <x v="1540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4"/>
    <x v="19"/>
  </r>
  <r>
    <x v="1542"/>
    <x v="1541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1"/>
    <x v="9"/>
  </r>
  <r>
    <x v="1543"/>
    <x v="1542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4"/>
    <x v="19"/>
  </r>
  <r>
    <x v="1544"/>
    <x v="1543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6"/>
    <x v="21"/>
  </r>
  <r>
    <x v="1545"/>
    <x v="1544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6"/>
    <x v="21"/>
  </r>
  <r>
    <x v="1546"/>
    <x v="1545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x v="5"/>
  </r>
  <r>
    <x v="1547"/>
    <x v="1546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36"/>
  </r>
  <r>
    <x v="1548"/>
    <x v="1547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.36"/>
    <n v="66.666666666666671"/>
    <x v="2"/>
    <x v="5"/>
  </r>
  <r>
    <x v="1549"/>
    <x v="1548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2"/>
    <x v="5"/>
  </r>
  <r>
    <x v="1550"/>
    <x v="1549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5"/>
    <x v="29"/>
  </r>
  <r>
    <x v="1551"/>
    <x v="1550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.0209999999999999"/>
    <n v="66.586956521739125"/>
    <x v="2"/>
    <x v="5"/>
  </r>
  <r>
    <x v="1552"/>
    <x v="1551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0.21906971229845085"/>
    <n v="66.520080000000007"/>
    <x v="1"/>
    <x v="8"/>
  </r>
  <r>
    <x v="1553"/>
    <x v="1552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2"/>
    <x v="5"/>
  </r>
  <r>
    <x v="1554"/>
    <x v="1553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6"/>
    <x v="21"/>
  </r>
  <r>
    <x v="1555"/>
    <x v="1554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2"/>
    <x v="5"/>
  </r>
  <r>
    <x v="1556"/>
    <x v="1555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2"/>
    <x v="5"/>
  </r>
  <r>
    <x v="1557"/>
    <x v="1556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6"/>
    <x v="21"/>
  </r>
  <r>
    <x v="1558"/>
    <x v="1557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1"/>
    <x v="11"/>
  </r>
  <r>
    <x v="1559"/>
    <x v="1558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3"/>
    <x v="6"/>
  </r>
  <r>
    <x v="1560"/>
    <x v="1559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2"/>
    <x v="5"/>
  </r>
  <r>
    <x v="1561"/>
    <x v="1560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x v="18"/>
  </r>
  <r>
    <x v="1562"/>
    <x v="1561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.0249999999999999"/>
    <n v="66.129032258064512"/>
    <x v="2"/>
    <x v="5"/>
  </r>
  <r>
    <x v="1563"/>
    <x v="1562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2"/>
    <x v="5"/>
  </r>
  <r>
    <x v="1564"/>
    <x v="1563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2"/>
    <x v="3"/>
  </r>
  <r>
    <x v="1565"/>
    <x v="1564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0"/>
    <x v="0"/>
  </r>
  <r>
    <x v="1566"/>
    <x v="1565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3"/>
    <x v="6"/>
  </r>
  <r>
    <x v="1567"/>
    <x v="1566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6"/>
    <x v="15"/>
  </r>
  <r>
    <x v="1568"/>
    <x v="1567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.10406125"/>
    <n v="65.914104477611943"/>
    <x v="6"/>
    <x v="21"/>
  </r>
  <r>
    <x v="1569"/>
    <x v="1568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7"/>
    <x v="22"/>
  </r>
  <r>
    <x v="1570"/>
    <x v="1569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1"/>
    <x v="9"/>
  </r>
  <r>
    <x v="1571"/>
    <x v="1570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2"/>
    <x v="5"/>
  </r>
  <r>
    <x v="1572"/>
    <x v="1571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6"/>
    <x v="21"/>
  </r>
  <r>
    <x v="1573"/>
    <x v="1572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6"/>
    <x v="40"/>
  </r>
  <r>
    <x v="1574"/>
    <x v="1573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6"/>
    <x v="12"/>
  </r>
  <r>
    <x v="1575"/>
    <x v="1574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1"/>
    <x v="9"/>
  </r>
  <r>
    <x v="1576"/>
    <x v="1575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23"/>
  </r>
  <r>
    <x v="1577"/>
    <x v="1576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2"/>
    <x v="5"/>
  </r>
  <r>
    <x v="1578"/>
    <x v="1577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33"/>
  </r>
  <r>
    <x v="1579"/>
    <x v="1578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0"/>
    <x v="14"/>
  </r>
  <r>
    <x v="1580"/>
    <x v="1579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1"/>
    <x v="26"/>
  </r>
  <r>
    <x v="1581"/>
    <x v="1580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.0297499999999999"/>
    <n v="65.38095238095238"/>
    <x v="6"/>
    <x v="21"/>
  </r>
  <r>
    <x v="1582"/>
    <x v="1581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2"/>
    <x v="5"/>
  </r>
  <r>
    <x v="1583"/>
    <x v="1582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0.25698702928870293"/>
    <n v="65.340319148936175"/>
    <x v="2"/>
    <x v="5"/>
  </r>
  <r>
    <x v="1584"/>
    <x v="1583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7"/>
    <x v="22"/>
  </r>
  <r>
    <x v="1585"/>
    <x v="1584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1"/>
    <x v="9"/>
  </r>
  <r>
    <x v="1586"/>
    <x v="1585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6"/>
    <x v="21"/>
  </r>
  <r>
    <x v="1587"/>
    <x v="1586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0"/>
    <x v="0"/>
  </r>
  <r>
    <x v="1588"/>
    <x v="1587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2"/>
    <x v="5"/>
  </r>
  <r>
    <x v="1589"/>
    <x v="1588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2"/>
    <x v="5"/>
  </r>
  <r>
    <x v="1590"/>
    <x v="1589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6"/>
    <x v="25"/>
  </r>
  <r>
    <x v="1591"/>
    <x v="1590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x v="3"/>
  </r>
  <r>
    <x v="1592"/>
    <x v="1591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.0881428571428571"/>
    <n v="65.102564102564102"/>
    <x v="2"/>
    <x v="5"/>
  </r>
  <r>
    <x v="1593"/>
    <x v="1592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0.135625"/>
    <n v="65.099999999999994"/>
    <x v="3"/>
    <x v="6"/>
  </r>
  <r>
    <x v="1594"/>
    <x v="1593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.0673333333333332"/>
    <n v="65.081300813008127"/>
    <x v="3"/>
    <x v="6"/>
  </r>
  <r>
    <x v="1595"/>
    <x v="1594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7"/>
    <x v="22"/>
  </r>
  <r>
    <x v="1596"/>
    <x v="1595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2"/>
    <x v="3"/>
  </r>
  <r>
    <x v="1597"/>
    <x v="1596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0"/>
    <x v="0"/>
  </r>
  <r>
    <x v="1598"/>
    <x v="1597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33"/>
  </r>
  <r>
    <x v="1599"/>
    <x v="1598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1"/>
    <x v="1"/>
  </r>
  <r>
    <x v="1600"/>
    <x v="1599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x v="5"/>
  </r>
  <r>
    <x v="1601"/>
    <x v="1600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6"/>
    <x v="27"/>
  </r>
  <r>
    <x v="1602"/>
    <x v="1601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10"/>
  </r>
  <r>
    <x v="1603"/>
    <x v="1602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1"/>
    <x v="9"/>
  </r>
  <r>
    <x v="1604"/>
    <x v="1603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2"/>
    <x v="18"/>
  </r>
  <r>
    <x v="1605"/>
    <x v="1604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0"/>
    <x v="28"/>
  </r>
  <r>
    <x v="1606"/>
    <x v="1605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2"/>
    <x v="5"/>
  </r>
  <r>
    <x v="1607"/>
    <x v="1606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6"/>
    <x v="12"/>
  </r>
  <r>
    <x v="1608"/>
    <x v="1607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x v="3"/>
  </r>
  <r>
    <x v="1609"/>
    <x v="1608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.7"/>
    <n v="64.761904761904759"/>
    <x v="2"/>
    <x v="5"/>
  </r>
  <r>
    <x v="1610"/>
    <x v="1609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4.3166666666666666E-3"/>
    <n v="64.75"/>
    <x v="0"/>
    <x v="24"/>
  </r>
  <r>
    <x v="1611"/>
    <x v="1610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7"/>
    <x v="22"/>
  </r>
  <r>
    <x v="1612"/>
    <x v="1611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6"/>
    <x v="13"/>
  </r>
  <r>
    <x v="1613"/>
    <x v="1612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2"/>
    <x v="5"/>
  </r>
  <r>
    <x v="1614"/>
    <x v="1613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7"/>
    <x v="22"/>
  </r>
  <r>
    <x v="1615"/>
    <x v="1614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6"/>
    <x v="21"/>
  </r>
  <r>
    <x v="1616"/>
    <x v="1615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0"/>
    <x v="4"/>
  </r>
  <r>
    <x v="1617"/>
    <x v="1616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6"/>
    <x v="21"/>
  </r>
  <r>
    <x v="1618"/>
    <x v="1617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0.39120962394619685"/>
    <n v="64.53125"/>
    <x v="5"/>
    <x v="29"/>
  </r>
  <r>
    <x v="1619"/>
    <x v="1618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"/>
    <n v="64.516129032258064"/>
    <x v="2"/>
    <x v="5"/>
  </r>
  <r>
    <x v="1620"/>
    <x v="1619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6"/>
    <x v="21"/>
  </r>
  <r>
    <x v="1621"/>
    <x v="1620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2"/>
    <x v="5"/>
  </r>
  <r>
    <x v="1622"/>
    <x v="1621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2"/>
    <x v="18"/>
  </r>
  <r>
    <x v="1623"/>
    <x v="1622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6"/>
    <x v="21"/>
  </r>
  <r>
    <x v="1624"/>
    <x v="1623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2"/>
    <x v="5"/>
  </r>
  <r>
    <x v="1625"/>
    <x v="1624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6"/>
    <x v="21"/>
  </r>
  <r>
    <x v="1626"/>
    <x v="1625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0"/>
    <x v="24"/>
  </r>
  <r>
    <x v="1627"/>
    <x v="1626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x v="5"/>
  </r>
  <r>
    <x v="1628"/>
    <x v="1627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2"/>
    <x v="5"/>
  </r>
  <r>
    <x v="1629"/>
    <x v="1628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2"/>
    <x v="5"/>
  </r>
  <r>
    <x v="1630"/>
    <x v="1629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6"/>
    <x v="21"/>
  </r>
  <r>
    <x v="1631"/>
    <x v="1630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1"/>
    <x v="26"/>
  </r>
  <r>
    <x v="1632"/>
    <x v="1631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0"/>
    <x v="4"/>
  </r>
  <r>
    <x v="1633"/>
    <x v="1632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4"/>
    <x v="34"/>
  </r>
  <r>
    <x v="1634"/>
    <x v="1633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66666666666671"/>
    <x v="2"/>
    <x v="5"/>
  </r>
  <r>
    <x v="1635"/>
    <x v="1634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.1998010000000001"/>
    <n v="64.160481283422456"/>
    <x v="2"/>
    <x v="3"/>
  </r>
  <r>
    <x v="1636"/>
    <x v="1635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2"/>
    <x v="5"/>
  </r>
  <r>
    <x v="1637"/>
    <x v="1636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3"/>
    <x v="6"/>
  </r>
  <r>
    <x v="1638"/>
    <x v="1637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6"/>
    <x v="30"/>
  </r>
  <r>
    <x v="1639"/>
    <x v="1638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.1359142857142857"/>
    <n v="64.020933977455712"/>
    <x v="0"/>
    <x v="4"/>
  </r>
  <r>
    <x v="1640"/>
    <x v="1639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1"/>
    <x v="8"/>
  </r>
  <r>
    <x v="1641"/>
    <x v="1640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3"/>
    <x v="6"/>
  </r>
  <r>
    <x v="1642"/>
    <x v="1641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1"/>
    <x v="11"/>
  </r>
  <r>
    <x v="1643"/>
    <x v="1642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3"/>
    <x v="6"/>
  </r>
  <r>
    <x v="1644"/>
    <x v="1643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.2774000000000001"/>
    <n v="63.87"/>
    <x v="0"/>
    <x v="28"/>
  </r>
  <r>
    <x v="1645"/>
    <x v="1644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2"/>
    <x v="5"/>
  </r>
  <r>
    <x v="1646"/>
    <x v="1645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2"/>
    <x v="5"/>
  </r>
  <r>
    <x v="1647"/>
    <x v="1646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2"/>
    <x v="5"/>
  </r>
  <r>
    <x v="1648"/>
    <x v="1647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.0654545454545454"/>
    <n v="63.695652173913047"/>
    <x v="2"/>
    <x v="5"/>
  </r>
  <r>
    <x v="1649"/>
    <x v="1648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0.13852941176470587"/>
    <n v="63.648648648648646"/>
    <x v="3"/>
    <x v="6"/>
  </r>
  <r>
    <x v="1650"/>
    <x v="1649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6"/>
    <x v="21"/>
  </r>
  <r>
    <x v="1651"/>
    <x v="1650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2"/>
    <x v="5"/>
  </r>
  <r>
    <x v="1652"/>
    <x v="1651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23"/>
  </r>
  <r>
    <x v="1653"/>
    <x v="1652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x v="5"/>
  </r>
  <r>
    <x v="1654"/>
    <x v="1653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6"/>
    <x v="21"/>
  </r>
  <r>
    <x v="1655"/>
    <x v="1654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6"/>
    <x v="21"/>
  </r>
  <r>
    <x v="1656"/>
    <x v="1655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.0465"/>
    <n v="63.424242424242422"/>
    <x v="2"/>
    <x v="5"/>
  </r>
  <r>
    <x v="1657"/>
    <x v="1656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6"/>
    <x v="40"/>
  </r>
  <r>
    <x v="1658"/>
    <x v="1657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2"/>
    <x v="5"/>
  </r>
  <r>
    <x v="1659"/>
    <x v="1658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2"/>
    <x v="5"/>
  </r>
  <r>
    <x v="1660"/>
    <x v="1659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2"/>
    <x v="3"/>
  </r>
  <r>
    <x v="1661"/>
    <x v="1660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6"/>
    <x v="21"/>
  </r>
  <r>
    <x v="1662"/>
    <x v="1661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1"/>
    <x v="9"/>
  </r>
  <r>
    <x v="1663"/>
    <x v="1662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0.67333333333333334"/>
    <n v="63.125"/>
    <x v="2"/>
    <x v="5"/>
  </r>
  <r>
    <x v="1664"/>
    <x v="1663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36"/>
  </r>
  <r>
    <x v="1665"/>
    <x v="1664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2"/>
    <x v="5"/>
  </r>
  <r>
    <x v="1666"/>
    <x v="1665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6"/>
    <x v="40"/>
  </r>
  <r>
    <x v="1667"/>
    <x v="1666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37"/>
  </r>
  <r>
    <x v="1668"/>
    <x v="1667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0"/>
    <x v="4"/>
  </r>
  <r>
    <x v="1669"/>
    <x v="1668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6"/>
    <x v="21"/>
  </r>
  <r>
    <x v="1670"/>
    <x v="1669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6"/>
    <x v="12"/>
  </r>
  <r>
    <x v="1671"/>
    <x v="1670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x v="5"/>
  </r>
  <r>
    <x v="1672"/>
    <x v="1671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2"/>
    <x v="5"/>
  </r>
  <r>
    <x v="1673"/>
    <x v="1672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2"/>
    <x v="5"/>
  </r>
  <r>
    <x v="1674"/>
    <x v="1673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2"/>
    <x v="5"/>
  </r>
  <r>
    <x v="1675"/>
    <x v="1674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.7132499999999999"/>
    <n v="62.871559633027523"/>
    <x v="6"/>
    <x v="21"/>
  </r>
  <r>
    <x v="1676"/>
    <x v="1675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2"/>
    <x v="5"/>
  </r>
  <r>
    <x v="1677"/>
    <x v="1676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6"/>
    <x v="21"/>
  </r>
  <r>
    <x v="1678"/>
    <x v="1677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.2686868686868686"/>
    <n v="62.8"/>
    <x v="0"/>
    <x v="4"/>
  </r>
  <r>
    <x v="1679"/>
    <x v="1678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1"/>
    <x v="9"/>
  </r>
  <r>
    <x v="1680"/>
    <x v="1679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2"/>
    <x v="5"/>
  </r>
  <r>
    <x v="1681"/>
    <x v="1680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2"/>
    <x v="5"/>
  </r>
  <r>
    <x v="1682"/>
    <x v="1681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2"/>
    <x v="5"/>
  </r>
  <r>
    <x v="1683"/>
    <x v="1682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6"/>
    <x v="21"/>
  </r>
  <r>
    <x v="1684"/>
    <x v="1683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2.5000000000000001E-3"/>
    <n v="62.5"/>
    <x v="5"/>
    <x v="10"/>
  </r>
  <r>
    <x v="1685"/>
    <x v="1684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1"/>
    <x v="8"/>
  </r>
  <r>
    <x v="1686"/>
    <x v="1685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0.05"/>
    <n v="62.5"/>
    <x v="2"/>
    <x v="5"/>
  </r>
  <r>
    <x v="1687"/>
    <x v="1686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x v="5"/>
  </r>
  <r>
    <x v="1688"/>
    <x v="1687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x v="5"/>
  </r>
  <r>
    <x v="1689"/>
    <x v="1688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x v="3"/>
  </r>
  <r>
    <x v="1690"/>
    <x v="1689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31"/>
  </r>
  <r>
    <x v="1691"/>
    <x v="1690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6"/>
    <x v="21"/>
  </r>
  <r>
    <x v="1692"/>
    <x v="1691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6"/>
    <x v="13"/>
  </r>
  <r>
    <x v="1693"/>
    <x v="1692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2"/>
    <x v="3"/>
  </r>
  <r>
    <x v="1694"/>
    <x v="1693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2"/>
    <x v="5"/>
  </r>
  <r>
    <x v="1695"/>
    <x v="1694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6"/>
    <x v="12"/>
  </r>
  <r>
    <x v="1696"/>
    <x v="1695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2"/>
    <x v="5"/>
  </r>
  <r>
    <x v="1697"/>
    <x v="1696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1"/>
    <x v="26"/>
  </r>
  <r>
    <x v="1698"/>
    <x v="1697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6"/>
    <x v="15"/>
  </r>
  <r>
    <x v="1699"/>
    <x v="1698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2"/>
    <x v="5"/>
  </r>
  <r>
    <x v="1700"/>
    <x v="1699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6"/>
    <x v="21"/>
  </r>
  <r>
    <x v="1701"/>
    <x v="1700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6"/>
    <x v="12"/>
  </r>
  <r>
    <x v="1702"/>
    <x v="1701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5"/>
    <x v="29"/>
  </r>
  <r>
    <x v="1703"/>
    <x v="1702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2"/>
    <x v="5"/>
  </r>
  <r>
    <x v="1704"/>
    <x v="1703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x v="5"/>
  </r>
  <r>
    <x v="1705"/>
    <x v="1704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2"/>
    <x v="5"/>
  </r>
  <r>
    <x v="1706"/>
    <x v="1705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2"/>
    <x v="5"/>
  </r>
  <r>
    <x v="1707"/>
    <x v="1706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6"/>
    <x v="25"/>
  </r>
  <r>
    <x v="1708"/>
    <x v="1707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2"/>
    <x v="5"/>
  </r>
  <r>
    <x v="1709"/>
    <x v="1708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6"/>
    <x v="21"/>
  </r>
  <r>
    <x v="1710"/>
    <x v="1709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x v="5"/>
  </r>
  <r>
    <x v="1711"/>
    <x v="1710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6"/>
    <x v="21"/>
  </r>
  <r>
    <x v="1712"/>
    <x v="1711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.0493636363636363"/>
    <n v="61.562666666666665"/>
    <x v="3"/>
    <x v="6"/>
  </r>
  <r>
    <x v="1713"/>
    <x v="1712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.0223076923076924"/>
    <n v="61.527777777777779"/>
    <x v="3"/>
    <x v="6"/>
  </r>
  <r>
    <x v="1714"/>
    <x v="1713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1"/>
    <x v="8"/>
  </r>
  <r>
    <x v="1715"/>
    <x v="1714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1"/>
    <x v="9"/>
  </r>
  <r>
    <x v="1716"/>
    <x v="1715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2"/>
    <x v="5"/>
  </r>
  <r>
    <x v="1717"/>
    <x v="1716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.7907999999999999"/>
    <n v="61.375728669846318"/>
    <x v="0"/>
    <x v="4"/>
  </r>
  <r>
    <x v="1718"/>
    <x v="1717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6"/>
    <x v="21"/>
  </r>
  <r>
    <x v="1719"/>
    <x v="1718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6"/>
    <x v="30"/>
  </r>
  <r>
    <x v="1720"/>
    <x v="1719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x v="3"/>
  </r>
  <r>
    <x v="1721"/>
    <x v="1720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1"/>
    <x v="9"/>
  </r>
  <r>
    <x v="1722"/>
    <x v="1721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.4710000000000001E-2"/>
    <n v="61.291666666666664"/>
    <x v="0"/>
    <x v="0"/>
  </r>
  <r>
    <x v="1723"/>
    <x v="1722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7"/>
    <x v="22"/>
  </r>
  <r>
    <x v="1724"/>
    <x v="1723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10"/>
  </r>
  <r>
    <x v="1725"/>
    <x v="1724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2"/>
    <x v="3"/>
  </r>
  <r>
    <x v="1726"/>
    <x v="1725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6"/>
    <x v="12"/>
  </r>
  <r>
    <x v="1727"/>
    <x v="1726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2"/>
    <x v="5"/>
  </r>
  <r>
    <x v="1728"/>
    <x v="1727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6"/>
    <x v="15"/>
  </r>
  <r>
    <x v="1729"/>
    <x v="1728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.3026666666666666"/>
    <n v="61.0625"/>
    <x v="2"/>
    <x v="5"/>
  </r>
  <r>
    <x v="1730"/>
    <x v="1729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2"/>
    <x v="5"/>
  </r>
  <r>
    <x v="1731"/>
    <x v="1730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6"/>
    <x v="12"/>
  </r>
  <r>
    <x v="1732"/>
    <x v="1731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6"/>
    <x v="39"/>
  </r>
  <r>
    <x v="1733"/>
    <x v="1732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6"/>
    <x v="25"/>
  </r>
  <r>
    <x v="1734"/>
    <x v="1733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6"/>
    <x v="30"/>
  </r>
  <r>
    <x v="1735"/>
    <x v="1734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2"/>
    <x v="5"/>
  </r>
  <r>
    <x v="1736"/>
    <x v="1735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x v="5"/>
  </r>
  <r>
    <x v="1737"/>
    <x v="1736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.0166666666666666"/>
    <n v="61"/>
    <x v="2"/>
    <x v="5"/>
  </r>
  <r>
    <x v="1738"/>
    <x v="1737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2"/>
    <x v="5"/>
  </r>
  <r>
    <x v="1739"/>
    <x v="1738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0"/>
    <x v="28"/>
  </r>
  <r>
    <x v="1740"/>
    <x v="1739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.7070000000000001"/>
    <n v="60.964285714285715"/>
    <x v="0"/>
    <x v="14"/>
  </r>
  <r>
    <x v="1741"/>
    <x v="1740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2"/>
    <x v="5"/>
  </r>
  <r>
    <x v="1742"/>
    <x v="1741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.0049999999999999"/>
    <n v="60.909090909090907"/>
    <x v="2"/>
    <x v="5"/>
  </r>
  <r>
    <x v="1743"/>
    <x v="1742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4"/>
    <x v="19"/>
  </r>
  <r>
    <x v="1744"/>
    <x v="1743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2"/>
    <x v="5"/>
  </r>
  <r>
    <x v="1745"/>
    <x v="1744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5"/>
    <x v="29"/>
  </r>
  <r>
    <x v="1746"/>
    <x v="1745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6"/>
    <x v="21"/>
  </r>
  <r>
    <x v="1747"/>
    <x v="1746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7"/>
    <x v="22"/>
  </r>
  <r>
    <x v="1748"/>
    <x v="1747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10"/>
  </r>
  <r>
    <x v="1749"/>
    <x v="1748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.0333333333333334"/>
    <n v="60.784313725490193"/>
    <x v="2"/>
    <x v="5"/>
  </r>
  <r>
    <x v="1750"/>
    <x v="1749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0"/>
    <x v="0"/>
  </r>
  <r>
    <x v="1751"/>
    <x v="1750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6"/>
    <x v="21"/>
  </r>
  <r>
    <x v="1752"/>
    <x v="1751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10"/>
  </r>
  <r>
    <x v="1753"/>
    <x v="1752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31"/>
  </r>
  <r>
    <x v="1754"/>
    <x v="1753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2"/>
    <x v="5"/>
  </r>
  <r>
    <x v="1755"/>
    <x v="1754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x v="5"/>
  </r>
  <r>
    <x v="1756"/>
    <x v="1755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6"/>
    <x v="21"/>
  </r>
  <r>
    <x v="1757"/>
    <x v="1756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2"/>
    <x v="5"/>
  </r>
  <r>
    <x v="1758"/>
    <x v="1757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1"/>
    <x v="26"/>
  </r>
  <r>
    <x v="1759"/>
    <x v="1758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2"/>
    <x v="5"/>
  </r>
  <r>
    <x v="1760"/>
    <x v="1759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2"/>
    <x v="5"/>
  </r>
  <r>
    <x v="1761"/>
    <x v="1760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2"/>
    <x v="5"/>
  </r>
  <r>
    <x v="1762"/>
    <x v="1761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6"/>
    <x v="12"/>
  </r>
  <r>
    <x v="1763"/>
    <x v="1762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3"/>
    <x v="6"/>
  </r>
  <r>
    <x v="1764"/>
    <x v="1763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6"/>
    <x v="21"/>
  </r>
  <r>
    <x v="1765"/>
    <x v="1764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6"/>
    <x v="30"/>
  </r>
  <r>
    <x v="1766"/>
    <x v="1765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x v="18"/>
  </r>
  <r>
    <x v="1767"/>
    <x v="1766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x v="5"/>
  </r>
  <r>
    <x v="1768"/>
    <x v="1767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x v="5"/>
  </r>
  <r>
    <x v="1769"/>
    <x v="1768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0"/>
    <x v="24"/>
  </r>
  <r>
    <x v="1770"/>
    <x v="1769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10"/>
  </r>
  <r>
    <x v="1771"/>
    <x v="1770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x v="5"/>
  </r>
  <r>
    <x v="1772"/>
    <x v="1771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x v="5"/>
  </r>
  <r>
    <x v="1773"/>
    <x v="1772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0.12"/>
    <n v="60"/>
    <x v="0"/>
    <x v="0"/>
  </r>
  <r>
    <x v="1774"/>
    <x v="1773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3"/>
    <x v="35"/>
  </r>
  <r>
    <x v="1775"/>
    <x v="1774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6"/>
    <x v="27"/>
  </r>
  <r>
    <x v="1776"/>
    <x v="1775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4"/>
    <x v="36"/>
  </r>
  <r>
    <x v="1777"/>
    <x v="1776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1"/>
    <x v="26"/>
  </r>
  <r>
    <x v="1778"/>
    <x v="1777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1"/>
    <x v="26"/>
  </r>
  <r>
    <x v="1779"/>
    <x v="1778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4"/>
    <x v="19"/>
  </r>
  <r>
    <x v="1780"/>
    <x v="1779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1"/>
    <x v="11"/>
  </r>
  <r>
    <x v="1781"/>
    <x v="1780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6"/>
    <x v="21"/>
  </r>
  <r>
    <x v="1782"/>
    <x v="1781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6"/>
    <x v="12"/>
  </r>
  <r>
    <x v="1783"/>
    <x v="1782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.0591914022517912"/>
    <n v="59.701730769230764"/>
    <x v="2"/>
    <x v="5"/>
  </r>
  <r>
    <x v="1784"/>
    <x v="1783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2"/>
    <x v="5"/>
  </r>
  <r>
    <x v="1785"/>
    <x v="1784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2"/>
    <x v="5"/>
  </r>
  <r>
    <x v="1786"/>
    <x v="1785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x v="5"/>
  </r>
  <r>
    <x v="1787"/>
    <x v="1786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.0416666666666667"/>
    <n v="59.523809523809526"/>
    <x v="2"/>
    <x v="5"/>
  </r>
  <r>
    <x v="1788"/>
    <x v="1787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1"/>
    <x v="11"/>
  </r>
  <r>
    <x v="1789"/>
    <x v="1788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.0702857142857143"/>
    <n v="59.460317460317462"/>
    <x v="6"/>
    <x v="30"/>
  </r>
  <r>
    <x v="1790"/>
    <x v="1789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2"/>
    <x v="5"/>
  </r>
  <r>
    <x v="1791"/>
    <x v="1790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.0495555555555556"/>
    <n v="59.408805031446541"/>
    <x v="3"/>
    <x v="6"/>
  </r>
  <r>
    <x v="1792"/>
    <x v="1791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.0419999999999998"/>
    <n v="59.360465116279073"/>
    <x v="4"/>
    <x v="19"/>
  </r>
  <r>
    <x v="1793"/>
    <x v="1792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6"/>
    <x v="39"/>
  </r>
  <r>
    <x v="1794"/>
    <x v="1793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6"/>
    <x v="40"/>
  </r>
  <r>
    <x v="1795"/>
    <x v="1794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1"/>
    <x v="9"/>
  </r>
  <r>
    <x v="1796"/>
    <x v="1795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6"/>
    <x v="21"/>
  </r>
  <r>
    <x v="1797"/>
    <x v="1796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2"/>
    <x v="5"/>
  </r>
  <r>
    <x v="1798"/>
    <x v="1797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0"/>
    <x v="0"/>
  </r>
  <r>
    <x v="1799"/>
    <x v="1798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2"/>
    <x v="5"/>
  </r>
  <r>
    <x v="1800"/>
    <x v="1799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6"/>
    <x v="21"/>
  </r>
  <r>
    <x v="1801"/>
    <x v="1800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.0049999999999999"/>
    <n v="59.117647058823529"/>
    <x v="2"/>
    <x v="5"/>
  </r>
  <r>
    <x v="1802"/>
    <x v="1801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3"/>
    <x v="6"/>
  </r>
  <r>
    <x v="1803"/>
    <x v="1802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2"/>
    <x v="18"/>
  </r>
  <r>
    <x v="1804"/>
    <x v="1803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x v="5"/>
  </r>
  <r>
    <x v="1805"/>
    <x v="1804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36"/>
  </r>
  <r>
    <x v="1806"/>
    <x v="1805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x v="5"/>
  </r>
  <r>
    <x v="1807"/>
    <x v="1806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3"/>
    <x v="6"/>
  </r>
  <r>
    <x v="1808"/>
    <x v="1807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x v="18"/>
  </r>
  <r>
    <x v="1809"/>
    <x v="1808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2"/>
    <x v="5"/>
  </r>
  <r>
    <x v="1810"/>
    <x v="1809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0"/>
    <x v="28"/>
  </r>
  <r>
    <x v="1811"/>
    <x v="1810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2"/>
    <x v="5"/>
  </r>
  <r>
    <x v="1812"/>
    <x v="1811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6"/>
    <x v="39"/>
  </r>
  <r>
    <x v="1813"/>
    <x v="1812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"/>
    <n v="58.823529411764703"/>
    <x v="2"/>
    <x v="5"/>
  </r>
  <r>
    <x v="1814"/>
    <x v="1813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2"/>
    <x v="5"/>
  </r>
  <r>
    <x v="1815"/>
    <x v="1814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1"/>
    <x v="9"/>
  </r>
  <r>
    <x v="1816"/>
    <x v="1815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2"/>
    <x v="5"/>
  </r>
  <r>
    <x v="1817"/>
    <x v="1816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.0721428571428571"/>
    <n v="58.6328125"/>
    <x v="7"/>
    <x v="22"/>
  </r>
  <r>
    <x v="1818"/>
    <x v="1817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6"/>
    <x v="21"/>
  </r>
  <r>
    <x v="1819"/>
    <x v="1818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2"/>
    <x v="5"/>
  </r>
  <r>
    <x v="1820"/>
    <x v="1819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3"/>
    <x v="6"/>
  </r>
  <r>
    <x v="1821"/>
    <x v="1820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2"/>
    <x v="5"/>
  </r>
  <r>
    <x v="1822"/>
    <x v="1821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6"/>
    <x v="12"/>
  </r>
  <r>
    <x v="1823"/>
    <x v="1822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2"/>
    <x v="5"/>
  </r>
  <r>
    <x v="1824"/>
    <x v="1823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1"/>
    <x v="9"/>
  </r>
  <r>
    <x v="1825"/>
    <x v="1824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3"/>
    <x v="6"/>
  </r>
  <r>
    <x v="1826"/>
    <x v="1825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0"/>
    <x v="28"/>
  </r>
  <r>
    <x v="1827"/>
    <x v="1826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2"/>
    <x v="5"/>
  </r>
  <r>
    <x v="1828"/>
    <x v="1827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0.28039999999999998"/>
    <n v="58.416666666666664"/>
    <x v="0"/>
    <x v="0"/>
  </r>
  <r>
    <x v="1829"/>
    <x v="1828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1"/>
    <x v="9"/>
  </r>
  <r>
    <x v="1830"/>
    <x v="1829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3"/>
    <x v="6"/>
  </r>
  <r>
    <x v="1831"/>
    <x v="1830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6"/>
    <x v="21"/>
  </r>
  <r>
    <x v="1832"/>
    <x v="1831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6"/>
    <x v="21"/>
  </r>
  <r>
    <x v="1833"/>
    <x v="1832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6"/>
    <x v="21"/>
  </r>
  <r>
    <x v="1834"/>
    <x v="1833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6"/>
    <x v="21"/>
  </r>
  <r>
    <x v="1835"/>
    <x v="1834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x v="3"/>
  </r>
  <r>
    <x v="1836"/>
    <x v="183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6"/>
    <x v="27"/>
  </r>
  <r>
    <x v="1837"/>
    <x v="1836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1"/>
    <x v="26"/>
  </r>
  <r>
    <x v="1838"/>
    <x v="1837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2"/>
    <x v="5"/>
  </r>
  <r>
    <x v="1839"/>
    <x v="1838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31"/>
  </r>
  <r>
    <x v="1840"/>
    <x v="1839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2"/>
    <x v="5"/>
  </r>
  <r>
    <x v="1841"/>
    <x v="1840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2"/>
    <x v="3"/>
  </r>
  <r>
    <x v="1842"/>
    <x v="1841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7"/>
    <x v="22"/>
  </r>
  <r>
    <x v="1843"/>
    <x v="1842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2"/>
    <x v="5"/>
  </r>
  <r>
    <x v="1844"/>
    <x v="1843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x v="3"/>
  </r>
  <r>
    <x v="1845"/>
    <x v="1844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0"/>
    <x v="24"/>
  </r>
  <r>
    <x v="1846"/>
    <x v="1845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6"/>
    <x v="12"/>
  </r>
  <r>
    <x v="1847"/>
    <x v="1846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2"/>
    <x v="5"/>
  </r>
  <r>
    <x v="1848"/>
    <x v="1847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7"/>
    <x v="22"/>
  </r>
  <r>
    <x v="1849"/>
    <x v="1848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6"/>
    <x v="15"/>
  </r>
  <r>
    <x v="1850"/>
    <x v="1849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1"/>
    <x v="9"/>
  </r>
  <r>
    <x v="1851"/>
    <x v="1850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0.13066666666666665"/>
    <n v="57.647058823529413"/>
    <x v="2"/>
    <x v="18"/>
  </r>
  <r>
    <x v="1852"/>
    <x v="1851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2"/>
    <x v="3"/>
  </r>
  <r>
    <x v="1853"/>
    <x v="1852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2"/>
    <x v="5"/>
  </r>
  <r>
    <x v="1854"/>
    <x v="1853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2"/>
    <x v="5"/>
  </r>
  <r>
    <x v="1855"/>
    <x v="1854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1"/>
    <x v="9"/>
  </r>
  <r>
    <x v="1856"/>
    <x v="1855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6"/>
    <x v="30"/>
  </r>
  <r>
    <x v="1857"/>
    <x v="1856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6"/>
    <x v="12"/>
  </r>
  <r>
    <x v="1858"/>
    <x v="1857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.2782222222222221"/>
    <n v="57.52"/>
    <x v="2"/>
    <x v="5"/>
  </r>
  <r>
    <x v="1859"/>
    <x v="1858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1"/>
    <x v="8"/>
  </r>
  <r>
    <x v="1860"/>
    <x v="1859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2"/>
    <x v="5"/>
  </r>
  <r>
    <x v="1861"/>
    <x v="1860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.0903333333333334"/>
    <n v="57.385964912280699"/>
    <x v="2"/>
    <x v="5"/>
  </r>
  <r>
    <x v="1862"/>
    <x v="1861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.0000828571428571"/>
    <n v="57.381803278688523"/>
    <x v="6"/>
    <x v="25"/>
  </r>
  <r>
    <x v="1863"/>
    <x v="1862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4"/>
    <x v="19"/>
  </r>
  <r>
    <x v="1864"/>
    <x v="1863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36"/>
  </r>
  <r>
    <x v="1865"/>
    <x v="1864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2"/>
    <x v="5"/>
  </r>
  <r>
    <x v="1866"/>
    <x v="1865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x v="5"/>
  </r>
  <r>
    <x v="1867"/>
    <x v="1866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6"/>
    <x v="12"/>
  </r>
  <r>
    <x v="1868"/>
    <x v="1867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.03"/>
    <n v="57.222222222222221"/>
    <x v="2"/>
    <x v="5"/>
  </r>
  <r>
    <x v="1869"/>
    <x v="1868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0"/>
    <x v="0"/>
  </r>
  <r>
    <x v="1870"/>
    <x v="1869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2"/>
    <x v="5"/>
  </r>
  <r>
    <x v="1871"/>
    <x v="1870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0.43833333333333335"/>
    <n v="57.173913043478258"/>
    <x v="2"/>
    <x v="5"/>
  </r>
  <r>
    <x v="1872"/>
    <x v="1871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.0004999999999999"/>
    <n v="57.171428571428571"/>
    <x v="2"/>
    <x v="5"/>
  </r>
  <r>
    <x v="1873"/>
    <x v="1872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1"/>
    <x v="11"/>
  </r>
  <r>
    <x v="1874"/>
    <x v="1873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1"/>
    <x v="9"/>
  </r>
  <r>
    <x v="1875"/>
    <x v="1874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2.8500000000000001E-2"/>
    <n v="57"/>
    <x v="2"/>
    <x v="5"/>
  </r>
  <r>
    <x v="1876"/>
    <x v="1875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2"/>
    <x v="5"/>
  </r>
  <r>
    <x v="1877"/>
    <x v="1876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.0789146666666667"/>
    <n v="56.98492957746479"/>
    <x v="3"/>
    <x v="6"/>
  </r>
  <r>
    <x v="1878"/>
    <x v="1877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7"/>
    <x v="22"/>
  </r>
  <r>
    <x v="1879"/>
    <x v="1878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1"/>
    <x v="9"/>
  </r>
  <r>
    <x v="1880"/>
    <x v="1879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x v="18"/>
  </r>
  <r>
    <x v="1881"/>
    <x v="1880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.1365000000000001"/>
    <n v="56.825000000000003"/>
    <x v="2"/>
    <x v="5"/>
  </r>
  <r>
    <x v="1882"/>
    <x v="1881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.0794999999999999"/>
    <n v="56.815789473684212"/>
    <x v="1"/>
    <x v="11"/>
  </r>
  <r>
    <x v="1883"/>
    <x v="1882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x v="3"/>
  </r>
  <r>
    <x v="1884"/>
    <x v="1883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6"/>
    <x v="15"/>
  </r>
  <r>
    <x v="1885"/>
    <x v="1884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4"/>
    <x v="19"/>
  </r>
  <r>
    <x v="1886"/>
    <x v="1885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1"/>
    <x v="26"/>
  </r>
  <r>
    <x v="1887"/>
    <x v="1886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3"/>
    <x v="6"/>
  </r>
  <r>
    <x v="1888"/>
    <x v="1887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1"/>
    <x v="8"/>
  </r>
  <r>
    <x v="1889"/>
    <x v="1888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1"/>
    <x v="9"/>
  </r>
  <r>
    <x v="1890"/>
    <x v="1889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0.45133333333333331"/>
    <n v="56.416666666666664"/>
    <x v="3"/>
    <x v="35"/>
  </r>
  <r>
    <x v="1891"/>
    <x v="1890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.2223999999999999"/>
    <n v="56.414565826330531"/>
    <x v="3"/>
    <x v="6"/>
  </r>
  <r>
    <x v="1892"/>
    <x v="1891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6"/>
    <x v="21"/>
  </r>
  <r>
    <x v="1893"/>
    <x v="1892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6"/>
    <x v="12"/>
  </r>
  <r>
    <x v="1894"/>
    <x v="1893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1"/>
    <x v="9"/>
  </r>
  <r>
    <x v="1895"/>
    <x v="1894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x v="3"/>
  </r>
  <r>
    <x v="1896"/>
    <x v="1895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.014"/>
    <n v="56.333333333333336"/>
    <x v="2"/>
    <x v="5"/>
  </r>
  <r>
    <x v="1897"/>
    <x v="1896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10"/>
  </r>
  <r>
    <x v="1898"/>
    <x v="1897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x v="5"/>
  </r>
  <r>
    <x v="1899"/>
    <x v="1898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6"/>
    <x v="27"/>
  </r>
  <r>
    <x v="1900"/>
    <x v="1899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.0600260000000001"/>
    <n v="56.204984093319197"/>
    <x v="0"/>
    <x v="4"/>
  </r>
  <r>
    <x v="1901"/>
    <x v="1900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2"/>
    <x v="5"/>
  </r>
  <r>
    <x v="1902"/>
    <x v="1901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1"/>
    <x v="11"/>
  </r>
  <r>
    <x v="1903"/>
    <x v="1902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2"/>
    <x v="5"/>
  </r>
  <r>
    <x v="1904"/>
    <x v="1903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x v="5"/>
  </r>
  <r>
    <x v="1905"/>
    <x v="1904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6"/>
    <x v="12"/>
  </r>
  <r>
    <x v="1906"/>
    <x v="1905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0.224"/>
    <n v="56"/>
    <x v="1"/>
    <x v="1"/>
  </r>
  <r>
    <x v="1907"/>
    <x v="1906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0"/>
    <x v="28"/>
  </r>
  <r>
    <x v="1908"/>
    <x v="1907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2"/>
    <x v="5"/>
  </r>
  <r>
    <x v="1909"/>
    <x v="1908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7"/>
    <x v="22"/>
  </r>
  <r>
    <x v="1910"/>
    <x v="1909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0.27600000000000002"/>
    <n v="55.945945945945944"/>
    <x v="1"/>
    <x v="17"/>
  </r>
  <r>
    <x v="1911"/>
    <x v="1910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2"/>
    <x v="5"/>
  </r>
  <r>
    <x v="1912"/>
    <x v="1911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10"/>
  </r>
  <r>
    <x v="1913"/>
    <x v="1912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x v="3"/>
  </r>
  <r>
    <x v="1914"/>
    <x v="1913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.5001875"/>
    <n v="55.82093023255814"/>
    <x v="3"/>
    <x v="6"/>
  </r>
  <r>
    <x v="1915"/>
    <x v="1914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0"/>
    <x v="4"/>
  </r>
  <r>
    <x v="1916"/>
    <x v="1915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6"/>
    <x v="25"/>
  </r>
  <r>
    <x v="1917"/>
    <x v="1916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6"/>
    <x v="30"/>
  </r>
  <r>
    <x v="1918"/>
    <x v="1917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0"/>
    <x v="28"/>
  </r>
  <r>
    <x v="1919"/>
    <x v="1918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6"/>
    <x v="21"/>
  </r>
  <r>
    <x v="1920"/>
    <x v="1919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.5248648648648651"/>
    <n v="55.607142857142854"/>
    <x v="6"/>
    <x v="21"/>
  </r>
  <r>
    <x v="1921"/>
    <x v="1920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x v="3"/>
  </r>
  <r>
    <x v="1922"/>
    <x v="1921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2"/>
    <x v="5"/>
  </r>
  <r>
    <x v="1923"/>
    <x v="1922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"/>
    <n v="55.555555555555557"/>
    <x v="2"/>
    <x v="5"/>
  </r>
  <r>
    <x v="1924"/>
    <x v="1923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2"/>
    <x v="18"/>
  </r>
  <r>
    <x v="1925"/>
    <x v="1924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2"/>
    <x v="18"/>
  </r>
  <r>
    <x v="1926"/>
    <x v="1925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1"/>
    <x v="8"/>
  </r>
  <r>
    <x v="1927"/>
    <x v="1926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3"/>
    <x v="6"/>
  </r>
  <r>
    <x v="1928"/>
    <x v="1927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.0243783333333334"/>
    <n v="55.371801801801809"/>
    <x v="3"/>
    <x v="6"/>
  </r>
  <r>
    <x v="1929"/>
    <x v="1928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2"/>
    <x v="5"/>
  </r>
  <r>
    <x v="1930"/>
    <x v="1929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2"/>
    <x v="5"/>
  </r>
  <r>
    <x v="1931"/>
    <x v="1930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0"/>
    <x v="0"/>
  </r>
  <r>
    <x v="1932"/>
    <x v="1931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0.19600000000000001"/>
    <n v="55.282051282051285"/>
    <x v="3"/>
    <x v="6"/>
  </r>
  <r>
    <x v="1933"/>
    <x v="1932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0"/>
    <x v="4"/>
  </r>
  <r>
    <x v="1934"/>
    <x v="1933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2"/>
    <x v="5"/>
  </r>
  <r>
    <x v="1935"/>
    <x v="1934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3"/>
    <x v="6"/>
  </r>
  <r>
    <x v="1936"/>
    <x v="1935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1"/>
    <x v="9"/>
  </r>
  <r>
    <x v="1937"/>
    <x v="1936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1"/>
    <x v="9"/>
  </r>
  <r>
    <x v="1938"/>
    <x v="1937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.0475000000000001"/>
    <n v="55.131578947368418"/>
    <x v="2"/>
    <x v="5"/>
  </r>
  <r>
    <x v="1939"/>
    <x v="1938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1"/>
    <x v="9"/>
  </r>
  <r>
    <x v="1940"/>
    <x v="1939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x v="18"/>
  </r>
  <r>
    <x v="1941"/>
    <x v="1940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2"/>
    <x v="5"/>
  </r>
  <r>
    <x v="1942"/>
    <x v="1941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0"/>
    <x v="0"/>
  </r>
  <r>
    <x v="1943"/>
    <x v="1942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0.22"/>
    <n v="55"/>
    <x v="2"/>
    <x v="5"/>
  </r>
  <r>
    <x v="1944"/>
    <x v="1943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6"/>
    <x v="15"/>
  </r>
  <r>
    <x v="1945"/>
    <x v="1944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6"/>
    <x v="27"/>
  </r>
  <r>
    <x v="1946"/>
    <x v="1945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37"/>
  </r>
  <r>
    <x v="1947"/>
    <x v="1946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2"/>
    <x v="5"/>
  </r>
  <r>
    <x v="1948"/>
    <x v="1947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6"/>
    <x v="30"/>
  </r>
  <r>
    <x v="1949"/>
    <x v="1948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2"/>
    <x v="5"/>
  </r>
  <r>
    <x v="1950"/>
    <x v="1949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5"/>
    <x v="29"/>
  </r>
  <r>
    <x v="1951"/>
    <x v="1950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1"/>
    <x v="9"/>
  </r>
  <r>
    <x v="1952"/>
    <x v="1951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4"/>
    <x v="19"/>
  </r>
  <r>
    <x v="1953"/>
    <x v="1952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0"/>
    <x v="0"/>
  </r>
  <r>
    <x v="1954"/>
    <x v="1953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3"/>
    <x v="6"/>
  </r>
  <r>
    <x v="1955"/>
    <x v="1954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6"/>
    <x v="12"/>
  </r>
  <r>
    <x v="1956"/>
    <x v="1955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.0365"/>
    <n v="54.55263157894737"/>
    <x v="2"/>
    <x v="5"/>
  </r>
  <r>
    <x v="1957"/>
    <x v="1956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2"/>
    <x v="5"/>
  </r>
  <r>
    <x v="1958"/>
    <x v="1957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.0860000000000001"/>
    <n v="54.3"/>
    <x v="2"/>
    <x v="5"/>
  </r>
  <r>
    <x v="1959"/>
    <x v="1958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1"/>
    <x v="1"/>
  </r>
  <r>
    <x v="1960"/>
    <x v="1959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4"/>
    <x v="19"/>
  </r>
  <r>
    <x v="1961"/>
    <x v="1960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6"/>
    <x v="12"/>
  </r>
  <r>
    <x v="1962"/>
    <x v="1961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6"/>
    <x v="30"/>
  </r>
  <r>
    <x v="1963"/>
    <x v="1962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.0466666666666666"/>
    <n v="54.137931034482762"/>
    <x v="2"/>
    <x v="5"/>
  </r>
  <r>
    <x v="1964"/>
    <x v="1963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6"/>
    <x v="15"/>
  </r>
  <r>
    <x v="1965"/>
    <x v="1964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.0595918367346939"/>
    <n v="54.083333333333336"/>
    <x v="1"/>
    <x v="9"/>
  </r>
  <r>
    <x v="1966"/>
    <x v="1965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1"/>
    <x v="9"/>
  </r>
  <r>
    <x v="1967"/>
    <x v="1966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0"/>
    <x v="24"/>
  </r>
  <r>
    <x v="1968"/>
    <x v="196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6"/>
    <x v="15"/>
  </r>
  <r>
    <x v="1969"/>
    <x v="1968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2"/>
    <x v="3"/>
  </r>
  <r>
    <x v="1970"/>
    <x v="1969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6"/>
    <x v="12"/>
  </r>
  <r>
    <x v="1971"/>
    <x v="1970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3"/>
    <x v="6"/>
  </r>
  <r>
    <x v="1972"/>
    <x v="1971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.007161125319693"/>
    <n v="53.945205479452056"/>
    <x v="2"/>
    <x v="3"/>
  </r>
  <r>
    <x v="1973"/>
    <x v="1972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6"/>
    <x v="40"/>
  </r>
  <r>
    <x v="1974"/>
    <x v="1973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6"/>
    <x v="21"/>
  </r>
  <r>
    <x v="1975"/>
    <x v="1974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7"/>
    <x v="22"/>
  </r>
  <r>
    <x v="1976"/>
    <x v="1975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2"/>
    <x v="5"/>
  </r>
  <r>
    <x v="1977"/>
    <x v="1976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6"/>
    <x v="21"/>
  </r>
  <r>
    <x v="1978"/>
    <x v="1977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1"/>
    <x v="8"/>
  </r>
  <r>
    <x v="1979"/>
    <x v="1978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5"/>
  </r>
  <r>
    <x v="1980"/>
    <x v="1979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6"/>
    <x v="13"/>
  </r>
  <r>
    <x v="1981"/>
    <x v="1980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4"/>
    <x v="19"/>
  </r>
  <r>
    <x v="1982"/>
    <x v="1981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2"/>
    <x v="5"/>
  </r>
  <r>
    <x v="1983"/>
    <x v="1982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x v="3"/>
  </r>
  <r>
    <x v="1984"/>
    <x v="1983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4"/>
    <x v="19"/>
  </r>
  <r>
    <x v="1985"/>
    <x v="1984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6"/>
    <x v="21"/>
  </r>
  <r>
    <x v="1986"/>
    <x v="1985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9.8166666666666666E-2"/>
    <n v="53.545454545454547"/>
    <x v="5"/>
    <x v="38"/>
  </r>
  <r>
    <x v="1987"/>
    <x v="1986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0.22750000000000001"/>
    <n v="53.529411764705884"/>
    <x v="2"/>
    <x v="3"/>
  </r>
  <r>
    <x v="1988"/>
    <x v="1987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6"/>
    <x v="12"/>
  </r>
  <r>
    <x v="1989"/>
    <x v="1988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7"/>
    <x v="22"/>
  </r>
  <r>
    <x v="1990"/>
    <x v="1989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6"/>
    <x v="12"/>
  </r>
  <r>
    <x v="1991"/>
    <x v="1990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.0153333333333334"/>
    <n v="53.438596491228068"/>
    <x v="2"/>
    <x v="5"/>
  </r>
  <r>
    <x v="1992"/>
    <x v="1991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6"/>
    <x v="25"/>
  </r>
  <r>
    <x v="1993"/>
    <x v="1992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5"/>
    <x v="29"/>
  </r>
  <r>
    <x v="1994"/>
    <x v="1993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5"/>
    <x v="29"/>
  </r>
  <r>
    <x v="1995"/>
    <x v="1994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.0317033333333334"/>
    <n v="53.363965517241382"/>
    <x v="2"/>
    <x v="5"/>
  </r>
  <r>
    <x v="1996"/>
    <x v="1995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2"/>
    <x v="5"/>
  </r>
  <r>
    <x v="1997"/>
    <x v="1996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6"/>
    <x v="21"/>
  </r>
  <r>
    <x v="1998"/>
    <x v="1997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.0125"/>
    <n v="53.289473684210527"/>
    <x v="2"/>
    <x v="5"/>
  </r>
  <r>
    <x v="1999"/>
    <x v="1998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0"/>
    <x v="0"/>
  </r>
  <r>
    <x v="2000"/>
    <x v="1999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0"/>
    <x v="24"/>
  </r>
  <r>
    <x v="2001"/>
    <x v="2000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2"/>
    <x v="5"/>
  </r>
  <r>
    <x v="2002"/>
    <x v="2001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.117"/>
    <n v="53.19047619047619"/>
    <x v="4"/>
    <x v="19"/>
  </r>
  <r>
    <x v="2003"/>
    <x v="2002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2"/>
    <x v="5"/>
  </r>
  <r>
    <x v="2004"/>
    <x v="2003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.28925"/>
    <n v="53.164948453608247"/>
    <x v="2"/>
    <x v="3"/>
  </r>
  <r>
    <x v="2005"/>
    <x v="2004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6"/>
    <x v="21"/>
  </r>
  <r>
    <x v="2006"/>
    <x v="2005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x v="5"/>
  </r>
  <r>
    <x v="2007"/>
    <x v="2006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1"/>
    <x v="26"/>
  </r>
  <r>
    <x v="2008"/>
    <x v="2007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.7069999999999999"/>
    <n v="53.078431372549019"/>
    <x v="7"/>
    <x v="22"/>
  </r>
  <r>
    <x v="2009"/>
    <x v="2008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x v="18"/>
  </r>
  <r>
    <x v="2010"/>
    <x v="2009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1"/>
    <x v="26"/>
  </r>
  <r>
    <x v="2011"/>
    <x v="2010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6"/>
    <x v="21"/>
  </r>
  <r>
    <x v="2012"/>
    <x v="2011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8"/>
    <x v="32"/>
  </r>
  <r>
    <x v="2013"/>
    <x v="2012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37"/>
  </r>
  <r>
    <x v="2014"/>
    <x v="2013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0"/>
    <x v="24"/>
  </r>
  <r>
    <x v="2015"/>
    <x v="2014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.0724974999999999"/>
    <n v="52.962839506172834"/>
    <x v="6"/>
    <x v="30"/>
  </r>
  <r>
    <x v="2016"/>
    <x v="2015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6"/>
    <x v="21"/>
  </r>
  <r>
    <x v="2017"/>
    <x v="2016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6"/>
    <x v="27"/>
  </r>
  <r>
    <x v="2018"/>
    <x v="2017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6"/>
    <x v="21"/>
  </r>
  <r>
    <x v="2019"/>
    <x v="2018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6"/>
    <x v="12"/>
  </r>
  <r>
    <x v="2020"/>
    <x v="2019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x v="5"/>
  </r>
  <r>
    <x v="2021"/>
    <x v="2020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6"/>
    <x v="12"/>
  </r>
  <r>
    <x v="2022"/>
    <x v="2021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3"/>
    <x v="6"/>
  </r>
  <r>
    <x v="2023"/>
    <x v="2022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.4697777777777778"/>
    <n v="52.701195219123505"/>
    <x v="7"/>
    <x v="22"/>
  </r>
  <r>
    <x v="2024"/>
    <x v="2023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6"/>
    <x v="21"/>
  </r>
  <r>
    <x v="2025"/>
    <x v="2024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6"/>
    <x v="21"/>
  </r>
  <r>
    <x v="2026"/>
    <x v="2025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4"/>
    <x v="34"/>
  </r>
  <r>
    <x v="2027"/>
    <x v="2026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6"/>
    <x v="13"/>
  </r>
  <r>
    <x v="2028"/>
    <x v="2027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.1684444444444444"/>
    <n v="52.58"/>
    <x v="2"/>
    <x v="5"/>
  </r>
  <r>
    <x v="2029"/>
    <x v="2028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2"/>
    <x v="5"/>
  </r>
  <r>
    <x v="2030"/>
    <x v="2029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4"/>
    <x v="37"/>
  </r>
  <r>
    <x v="2031"/>
    <x v="2030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38"/>
  </r>
  <r>
    <x v="2032"/>
    <x v="2031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x v="5"/>
  </r>
  <r>
    <x v="2033"/>
    <x v="2032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4.7727272727272731E-3"/>
    <n v="52.5"/>
    <x v="2"/>
    <x v="3"/>
  </r>
  <r>
    <x v="2034"/>
    <x v="2033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2"/>
    <x v="5"/>
  </r>
  <r>
    <x v="2035"/>
    <x v="2034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0"/>
    <x v="0"/>
  </r>
  <r>
    <x v="2036"/>
    <x v="2035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.623"/>
    <n v="52.354838709677416"/>
    <x v="2"/>
    <x v="5"/>
  </r>
  <r>
    <x v="2037"/>
    <x v="2036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2"/>
    <x v="5"/>
  </r>
  <r>
    <x v="2038"/>
    <x v="2037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.7142857142857142"/>
    <n v="52.173913043478258"/>
    <x v="2"/>
    <x v="5"/>
  </r>
  <r>
    <x v="2039"/>
    <x v="2038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.411764705882353"/>
    <n v="52.173913043478258"/>
    <x v="2"/>
    <x v="5"/>
  </r>
  <r>
    <x v="2040"/>
    <x v="2039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.0219999999999998"/>
    <n v="52.103448275862071"/>
    <x v="2"/>
    <x v="3"/>
  </r>
  <r>
    <x v="2041"/>
    <x v="2040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x v="5"/>
  </r>
  <r>
    <x v="2042"/>
    <x v="2041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1"/>
    <x v="8"/>
  </r>
  <r>
    <x v="2043"/>
    <x v="2042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10"/>
  </r>
  <r>
    <x v="2044"/>
    <x v="2043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2"/>
    <x v="5"/>
  </r>
  <r>
    <x v="2045"/>
    <x v="2044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2"/>
    <x v="5"/>
  </r>
  <r>
    <x v="2046"/>
    <x v="2045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6"/>
    <x v="12"/>
  </r>
  <r>
    <x v="2047"/>
    <x v="2046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3"/>
    <x v="6"/>
  </r>
  <r>
    <x v="2048"/>
    <x v="2047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2"/>
    <x v="5"/>
  </r>
  <r>
    <x v="2049"/>
    <x v="2048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.28"/>
    <n v="51.891891891891895"/>
    <x v="2"/>
    <x v="3"/>
  </r>
  <r>
    <x v="2050"/>
    <x v="2049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0.13833333333333334"/>
    <n v="51.875"/>
    <x v="1"/>
    <x v="8"/>
  </r>
  <r>
    <x v="2051"/>
    <x v="2050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.3833333333333333"/>
    <n v="51.875"/>
    <x v="2"/>
    <x v="5"/>
  </r>
  <r>
    <x v="2052"/>
    <x v="2051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6"/>
    <x v="13"/>
  </r>
  <r>
    <x v="2053"/>
    <x v="2052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.0629949999999999"/>
    <n v="51.853414634146333"/>
    <x v="2"/>
    <x v="5"/>
  </r>
  <r>
    <x v="2054"/>
    <x v="2053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0"/>
    <x v="0"/>
  </r>
  <r>
    <x v="2055"/>
    <x v="2054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0"/>
    <x v="0"/>
  </r>
  <r>
    <x v="2056"/>
    <x v="2055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6"/>
    <x v="21"/>
  </r>
  <r>
    <x v="2057"/>
    <x v="2056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.01"/>
    <n v="51.794871794871796"/>
    <x v="2"/>
    <x v="5"/>
  </r>
  <r>
    <x v="2058"/>
    <x v="2057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2"/>
    <x v="3"/>
  </r>
  <r>
    <x v="2059"/>
    <x v="2058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"/>
    <n v="51.724137931034484"/>
    <x v="2"/>
    <x v="5"/>
  </r>
  <r>
    <x v="2060"/>
    <x v="2059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2"/>
    <x v="5"/>
  </r>
  <r>
    <x v="2061"/>
    <x v="2060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6"/>
    <x v="21"/>
  </r>
  <r>
    <x v="2062"/>
    <x v="2061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1"/>
    <x v="9"/>
  </r>
  <r>
    <x v="2063"/>
    <x v="2062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.111"/>
    <n v="51.674418604651166"/>
    <x v="6"/>
    <x v="12"/>
  </r>
  <r>
    <x v="2064"/>
    <x v="2063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x v="5"/>
  </r>
  <r>
    <x v="2065"/>
    <x v="2064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.55"/>
    <n v="51.666666666666664"/>
    <x v="3"/>
    <x v="6"/>
  </r>
  <r>
    <x v="2066"/>
    <x v="2065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4"/>
    <x v="19"/>
  </r>
  <r>
    <x v="2067"/>
    <x v="2066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0.26840000000000003"/>
    <n v="51.615384615384613"/>
    <x v="2"/>
    <x v="5"/>
  </r>
  <r>
    <x v="2068"/>
    <x v="2067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.4333333333333333"/>
    <n v="51.6"/>
    <x v="2"/>
    <x v="3"/>
  </r>
  <r>
    <x v="2069"/>
    <x v="2068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6"/>
    <x v="12"/>
  </r>
  <r>
    <x v="2070"/>
    <x v="2069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6"/>
    <x v="12"/>
  </r>
  <r>
    <x v="2071"/>
    <x v="2070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.0192000000000001"/>
    <n v="51.474747474747474"/>
    <x v="4"/>
    <x v="19"/>
  </r>
  <r>
    <x v="2072"/>
    <x v="2071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0"/>
    <x v="0"/>
  </r>
  <r>
    <x v="2073"/>
    <x v="2072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6"/>
    <x v="12"/>
  </r>
  <r>
    <x v="2074"/>
    <x v="2073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0"/>
    <x v="4"/>
  </r>
  <r>
    <x v="2075"/>
    <x v="2074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6"/>
    <x v="25"/>
  </r>
  <r>
    <x v="2076"/>
    <x v="2075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23"/>
  </r>
  <r>
    <x v="2077"/>
    <x v="2076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33"/>
  </r>
  <r>
    <x v="2078"/>
    <x v="2077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1"/>
    <x v="11"/>
  </r>
  <r>
    <x v="2079"/>
    <x v="2078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.3320000000000001"/>
    <n v="51.230769230769234"/>
    <x v="2"/>
    <x v="5"/>
  </r>
  <r>
    <x v="2080"/>
    <x v="2079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3"/>
    <x v="6"/>
  </r>
  <r>
    <x v="2081"/>
    <x v="2080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0.502"/>
    <n v="51.224489795918366"/>
    <x v="1"/>
    <x v="8"/>
  </r>
  <r>
    <x v="2082"/>
    <x v="2081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2"/>
    <x v="5"/>
  </r>
  <r>
    <x v="2083"/>
    <x v="2082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2"/>
    <x v="5"/>
  </r>
  <r>
    <x v="2084"/>
    <x v="2083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.99215125"/>
    <n v="51.212114395886893"/>
    <x v="0"/>
    <x v="4"/>
  </r>
  <r>
    <x v="2085"/>
    <x v="2084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6"/>
    <x v="12"/>
  </r>
  <r>
    <x v="2086"/>
    <x v="2085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6"/>
    <x v="21"/>
  </r>
  <r>
    <x v="2087"/>
    <x v="2086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x v="5"/>
  </r>
  <r>
    <x v="2088"/>
    <x v="2087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.1516129032258065"/>
    <n v="51"/>
    <x v="2"/>
    <x v="5"/>
  </r>
  <r>
    <x v="2089"/>
    <x v="2088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2"/>
    <x v="5"/>
  </r>
  <r>
    <x v="2090"/>
    <x v="2089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6"/>
    <x v="21"/>
  </r>
  <r>
    <x v="2091"/>
    <x v="2090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23"/>
  </r>
  <r>
    <x v="2092"/>
    <x v="2091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2"/>
    <x v="5"/>
  </r>
  <r>
    <x v="2093"/>
    <x v="2092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2"/>
    <x v="3"/>
  </r>
  <r>
    <x v="2094"/>
    <x v="2093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0.3256"/>
    <n v="50.875"/>
    <x v="2"/>
    <x v="5"/>
  </r>
  <r>
    <x v="2095"/>
    <x v="2094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6"/>
    <x v="21"/>
  </r>
  <r>
    <x v="2096"/>
    <x v="2095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7"/>
    <x v="22"/>
  </r>
  <r>
    <x v="2097"/>
    <x v="2096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2"/>
    <x v="3"/>
  </r>
  <r>
    <x v="2098"/>
    <x v="2097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2"/>
    <x v="5"/>
  </r>
  <r>
    <x v="2099"/>
    <x v="2098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2"/>
    <x v="3"/>
  </r>
  <r>
    <x v="2100"/>
    <x v="2099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6"/>
    <x v="21"/>
  </r>
  <r>
    <x v="2101"/>
    <x v="2100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6"/>
    <x v="12"/>
  </r>
  <r>
    <x v="2102"/>
    <x v="2101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0.30399999999999999"/>
    <n v="50.666666666666664"/>
    <x v="6"/>
    <x v="27"/>
  </r>
  <r>
    <x v="2103"/>
    <x v="2102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2"/>
    <x v="5"/>
  </r>
  <r>
    <x v="2104"/>
    <x v="2103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6"/>
    <x v="12"/>
  </r>
  <r>
    <x v="2105"/>
    <x v="2104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0"/>
    <x v="0"/>
  </r>
  <r>
    <x v="2106"/>
    <x v="2105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6"/>
    <x v="12"/>
  </r>
  <r>
    <x v="2107"/>
    <x v="2106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.0286144578313252"/>
    <n v="50.592592592592595"/>
    <x v="6"/>
    <x v="25"/>
  </r>
  <r>
    <x v="2108"/>
    <x v="2107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1"/>
    <x v="26"/>
  </r>
  <r>
    <x v="2109"/>
    <x v="2108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x v="18"/>
  </r>
  <r>
    <x v="2110"/>
    <x v="2109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2"/>
    <x v="3"/>
  </r>
  <r>
    <x v="2111"/>
    <x v="2110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x v="5"/>
  </r>
  <r>
    <x v="2112"/>
    <x v="2111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6"/>
    <x v="27"/>
  </r>
  <r>
    <x v="2113"/>
    <x v="2112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.4428571428571428"/>
    <n v="50.5"/>
    <x v="0"/>
    <x v="0"/>
  </r>
  <r>
    <x v="2114"/>
    <x v="2113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2"/>
    <x v="5"/>
  </r>
  <r>
    <x v="2115"/>
    <x v="2114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6"/>
    <x v="21"/>
  </r>
  <r>
    <x v="2116"/>
    <x v="2115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x v="5"/>
  </r>
  <r>
    <x v="2117"/>
    <x v="2116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2"/>
    <x v="5"/>
  </r>
  <r>
    <x v="2118"/>
    <x v="2117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.048"/>
    <n v="50.384615384615387"/>
    <x v="2"/>
    <x v="5"/>
  </r>
  <r>
    <x v="2119"/>
    <x v="2118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6"/>
    <x v="12"/>
  </r>
  <r>
    <x v="2120"/>
    <x v="2119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10"/>
  </r>
  <r>
    <x v="2121"/>
    <x v="2120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10"/>
  </r>
  <r>
    <x v="2122"/>
    <x v="2121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6"/>
    <x v="27"/>
  </r>
  <r>
    <x v="2123"/>
    <x v="2122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0"/>
    <x v="0"/>
  </r>
  <r>
    <x v="2124"/>
    <x v="2123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1"/>
    <x v="9"/>
  </r>
  <r>
    <x v="2125"/>
    <x v="2124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.508"/>
    <n v="50.266666666666666"/>
    <x v="6"/>
    <x v="25"/>
  </r>
  <r>
    <x v="2126"/>
    <x v="2125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.124090909090909"/>
    <n v="50.247311827956992"/>
    <x v="6"/>
    <x v="21"/>
  </r>
  <r>
    <x v="2127"/>
    <x v="2126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0"/>
    <x v="4"/>
  </r>
  <r>
    <x v="2128"/>
    <x v="2127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2"/>
    <x v="5"/>
  </r>
  <r>
    <x v="2129"/>
    <x v="2128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x v="5"/>
  </r>
  <r>
    <x v="2130"/>
    <x v="2129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1"/>
    <x v="9"/>
  </r>
  <r>
    <x v="2131"/>
    <x v="2130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1"/>
    <x v="8"/>
  </r>
  <r>
    <x v="2132"/>
    <x v="2131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2"/>
    <x v="5"/>
  </r>
  <r>
    <x v="2133"/>
    <x v="2132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2"/>
    <x v="18"/>
  </r>
  <r>
    <x v="2134"/>
    <x v="2133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5.7238095238095241E-2"/>
    <n v="50.083333333333336"/>
    <x v="7"/>
    <x v="23"/>
  </r>
  <r>
    <x v="2135"/>
    <x v="2134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6"/>
    <x v="21"/>
  </r>
  <r>
    <x v="2136"/>
    <x v="2135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2"/>
    <x v="5"/>
  </r>
  <r>
    <x v="2137"/>
    <x v="2136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.0000100000000001"/>
    <n v="50.000500000000002"/>
    <x v="2"/>
    <x v="5"/>
  </r>
  <r>
    <x v="2138"/>
    <x v="2137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8"/>
    <x v="32"/>
  </r>
  <r>
    <x v="2139"/>
    <x v="2138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5.0000000000000001E-3"/>
    <n v="50"/>
    <x v="5"/>
    <x v="10"/>
  </r>
  <r>
    <x v="2140"/>
    <x v="2139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0"/>
    <x v="24"/>
  </r>
  <r>
    <x v="2141"/>
    <x v="2140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0"/>
    <x v="24"/>
  </r>
  <r>
    <x v="2142"/>
    <x v="2141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5.8823529411764708E-5"/>
    <n v="50"/>
    <x v="0"/>
    <x v="24"/>
  </r>
  <r>
    <x v="2143"/>
    <x v="2142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0.25"/>
    <n v="50"/>
    <x v="1"/>
    <x v="1"/>
  </r>
  <r>
    <x v="2144"/>
    <x v="2143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6"/>
    <x v="15"/>
  </r>
  <r>
    <x v="2145"/>
    <x v="2144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1"/>
    <x v="8"/>
  </r>
  <r>
    <x v="2146"/>
    <x v="2145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0.05"/>
    <n v="50"/>
    <x v="7"/>
    <x v="31"/>
  </r>
  <r>
    <x v="2147"/>
    <x v="2146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x v="5"/>
  </r>
  <r>
    <x v="2148"/>
    <x v="2147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36"/>
  </r>
  <r>
    <x v="2149"/>
    <x v="2148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36"/>
  </r>
  <r>
    <x v="2150"/>
    <x v="2149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6"/>
    <x v="15"/>
  </r>
  <r>
    <x v="2151"/>
    <x v="2150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x v="5"/>
  </r>
  <r>
    <x v="2152"/>
    <x v="2151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3"/>
    <x v="20"/>
  </r>
  <r>
    <x v="2153"/>
    <x v="2152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0.01"/>
    <n v="50"/>
    <x v="2"/>
    <x v="18"/>
  </r>
  <r>
    <x v="2154"/>
    <x v="2153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10"/>
  </r>
  <r>
    <x v="2155"/>
    <x v="2154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1"/>
    <x v="1"/>
  </r>
  <r>
    <x v="2156"/>
    <x v="2155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4.0000000000000001E-3"/>
    <n v="50"/>
    <x v="5"/>
    <x v="10"/>
  </r>
  <r>
    <x v="2157"/>
    <x v="2156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x v="3"/>
  </r>
  <r>
    <x v="2158"/>
    <x v="2157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1"/>
    <x v="1"/>
  </r>
  <r>
    <x v="2159"/>
    <x v="2158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3"/>
    <x v="35"/>
  </r>
  <r>
    <x v="2160"/>
    <x v="2159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10"/>
  </r>
  <r>
    <x v="2161"/>
    <x v="2160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10"/>
  </r>
  <r>
    <x v="2162"/>
    <x v="2161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10"/>
  </r>
  <r>
    <x v="2163"/>
    <x v="2162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6"/>
    <x v="27"/>
  </r>
  <r>
    <x v="2164"/>
    <x v="2163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0"/>
    <x v="24"/>
  </r>
  <r>
    <x v="2165"/>
    <x v="2164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4E-5"/>
    <n v="50"/>
    <x v="1"/>
    <x v="8"/>
  </r>
  <r>
    <x v="2166"/>
    <x v="216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5"/>
  </r>
  <r>
    <x v="2167"/>
    <x v="2166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.9"/>
    <n v="50"/>
    <x v="2"/>
    <x v="5"/>
  </r>
  <r>
    <x v="2168"/>
    <x v="2167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2"/>
    <x v="5"/>
  </r>
  <r>
    <x v="2169"/>
    <x v="2168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.25"/>
    <n v="50"/>
    <x v="2"/>
    <x v="5"/>
  </r>
  <r>
    <x v="2170"/>
    <x v="2169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.1499999999999999"/>
    <n v="50"/>
    <x v="2"/>
    <x v="5"/>
  </r>
  <r>
    <x v="2171"/>
    <x v="2170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6"/>
    <x v="21"/>
  </r>
  <r>
    <x v="2172"/>
    <x v="2171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1"/>
    <x v="26"/>
  </r>
  <r>
    <x v="2173"/>
    <x v="2172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6"/>
    <x v="21"/>
  </r>
  <r>
    <x v="2174"/>
    <x v="2173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"/>
    <n v="50"/>
    <x v="6"/>
    <x v="40"/>
  </r>
  <r>
    <x v="2175"/>
    <x v="2174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2"/>
    <x v="5"/>
  </r>
  <r>
    <x v="2176"/>
    <x v="2175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7"/>
    <x v="22"/>
  </r>
  <r>
    <x v="2177"/>
    <x v="2176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.4850000000000005E-2"/>
    <n v="49.884615384615387"/>
    <x v="1"/>
    <x v="1"/>
  </r>
  <r>
    <x v="2178"/>
    <x v="2177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1"/>
    <x v="11"/>
  </r>
  <r>
    <x v="2179"/>
    <x v="2178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1"/>
    <x v="9"/>
  </r>
  <r>
    <x v="2180"/>
    <x v="2179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0"/>
    <x v="24"/>
  </r>
  <r>
    <x v="2181"/>
    <x v="2180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2"/>
    <x v="5"/>
  </r>
  <r>
    <x v="2182"/>
    <x v="2181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0"/>
    <x v="0"/>
  </r>
  <r>
    <x v="2183"/>
    <x v="2182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.0254767441860466"/>
    <n v="49.545505617977533"/>
    <x v="2"/>
    <x v="5"/>
  </r>
  <r>
    <x v="2184"/>
    <x v="2183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x v="5"/>
  </r>
  <r>
    <x v="2185"/>
    <x v="2184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.0640000000000001"/>
    <n v="49.472392638036808"/>
    <x v="7"/>
    <x v="22"/>
  </r>
  <r>
    <x v="2186"/>
    <x v="2185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.1000000000000001"/>
    <n v="49.438202247191015"/>
    <x v="2"/>
    <x v="5"/>
  </r>
  <r>
    <x v="2187"/>
    <x v="2186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23"/>
  </r>
  <r>
    <x v="2188"/>
    <x v="2187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6"/>
    <x v="12"/>
  </r>
  <r>
    <x v="2189"/>
    <x v="2188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.0726249999999999"/>
    <n v="49.316091954022987"/>
    <x v="1"/>
    <x v="11"/>
  </r>
  <r>
    <x v="2190"/>
    <x v="2189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125"/>
    <x v="2"/>
    <x v="5"/>
  </r>
  <r>
    <x v="2191"/>
    <x v="2190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6"/>
    <x v="12"/>
  </r>
  <r>
    <x v="2192"/>
    <x v="2191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2"/>
    <x v="5"/>
  </r>
  <r>
    <x v="2193"/>
    <x v="2192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x v="18"/>
  </r>
  <r>
    <x v="2194"/>
    <x v="2193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6"/>
    <x v="30"/>
  </r>
  <r>
    <x v="2195"/>
    <x v="2194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3"/>
    <x v="6"/>
  </r>
  <r>
    <x v="2196"/>
    <x v="2195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31"/>
  </r>
  <r>
    <x v="2197"/>
    <x v="2196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6"/>
    <x v="21"/>
  </r>
  <r>
    <x v="2198"/>
    <x v="2197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2"/>
    <x v="5"/>
  </r>
  <r>
    <x v="2199"/>
    <x v="2198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0.01"/>
    <n v="49"/>
    <x v="0"/>
    <x v="24"/>
  </r>
  <r>
    <x v="2200"/>
    <x v="2199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2"/>
    <x v="3"/>
  </r>
  <r>
    <x v="2201"/>
    <x v="2200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6"/>
    <x v="12"/>
  </r>
  <r>
    <x v="2202"/>
    <x v="2201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6"/>
    <x v="21"/>
  </r>
  <r>
    <x v="2203"/>
    <x v="2202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0.22052631578947368"/>
    <n v="48.720930232558139"/>
    <x v="3"/>
    <x v="6"/>
  </r>
  <r>
    <x v="2204"/>
    <x v="2203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6"/>
    <x v="21"/>
  </r>
  <r>
    <x v="2205"/>
    <x v="2204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2"/>
    <x v="5"/>
  </r>
  <r>
    <x v="2206"/>
    <x v="2205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6"/>
    <x v="25"/>
  </r>
  <r>
    <x v="2207"/>
    <x v="2206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x v="5"/>
  </r>
  <r>
    <x v="2208"/>
    <x v="2207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6"/>
    <x v="12"/>
  </r>
  <r>
    <x v="2209"/>
    <x v="2208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6"/>
    <x v="21"/>
  </r>
  <r>
    <x v="2210"/>
    <x v="2209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2"/>
    <x v="18"/>
  </r>
  <r>
    <x v="2211"/>
    <x v="2210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6"/>
    <x v="12"/>
  </r>
  <r>
    <x v="2212"/>
    <x v="2211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4"/>
    <x v="19"/>
  </r>
  <r>
    <x v="2213"/>
    <x v="2212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.0026489999999999"/>
    <n v="48.437149758454105"/>
    <x v="2"/>
    <x v="5"/>
  </r>
  <r>
    <x v="2214"/>
    <x v="2213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6"/>
    <x v="39"/>
  </r>
  <r>
    <x v="2215"/>
    <x v="22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2"/>
    <x v="5"/>
  </r>
  <r>
    <x v="2216"/>
    <x v="2215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4"/>
    <x v="7"/>
  </r>
  <r>
    <x v="2217"/>
    <x v="2216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6"/>
    <x v="21"/>
  </r>
  <r>
    <x v="2218"/>
    <x v="1460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2"/>
    <x v="5"/>
  </r>
  <r>
    <x v="2219"/>
    <x v="2217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23"/>
  </r>
  <r>
    <x v="2220"/>
    <x v="2218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3"/>
    <x v="6"/>
  </r>
  <r>
    <x v="2221"/>
    <x v="2219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6"/>
    <x v="12"/>
  </r>
  <r>
    <x v="2222"/>
    <x v="2220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1.6620689655172414E-2"/>
    <n v="48.2"/>
    <x v="4"/>
    <x v="7"/>
  </r>
  <r>
    <x v="2223"/>
    <x v="2221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10"/>
  </r>
  <r>
    <x v="2224"/>
    <x v="2222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3"/>
    <x v="6"/>
  </r>
  <r>
    <x v="2225"/>
    <x v="2223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7"/>
    <x v="22"/>
  </r>
  <r>
    <x v="2226"/>
    <x v="2224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5"/>
    <x v="29"/>
  </r>
  <r>
    <x v="2227"/>
    <x v="2225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1"/>
    <x v="9"/>
  </r>
  <r>
    <x v="2228"/>
    <x v="2226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6"/>
    <x v="12"/>
  </r>
  <r>
    <x v="2229"/>
    <x v="2227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7"/>
    <x v="22"/>
  </r>
  <r>
    <x v="2230"/>
    <x v="2228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1"/>
    <x v="9"/>
  </r>
  <r>
    <x v="2231"/>
    <x v="2229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.0358125"/>
    <n v="48.037681159420288"/>
    <x v="3"/>
    <x v="6"/>
  </r>
  <r>
    <x v="2232"/>
    <x v="2230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0"/>
    <x v="0"/>
  </r>
  <r>
    <x v="2233"/>
    <x v="2231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0"/>
    <x v="4"/>
  </r>
  <r>
    <x v="2234"/>
    <x v="2232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x v="5"/>
  </r>
  <r>
    <x v="2235"/>
    <x v="2233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2"/>
    <x v="5"/>
  </r>
  <r>
    <x v="2236"/>
    <x v="2234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1"/>
    <x v="8"/>
  </r>
  <r>
    <x v="2237"/>
    <x v="2235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0"/>
    <x v="24"/>
  </r>
  <r>
    <x v="2238"/>
    <x v="2236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2"/>
    <x v="5"/>
  </r>
  <r>
    <x v="2239"/>
    <x v="2237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5"/>
    <x v="29"/>
  </r>
  <r>
    <x v="2240"/>
    <x v="2238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33"/>
  </r>
  <r>
    <x v="2241"/>
    <x v="2239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6"/>
    <x v="21"/>
  </r>
  <r>
    <x v="2242"/>
    <x v="2240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0.21940000000000001"/>
    <n v="47.695652173913047"/>
    <x v="2"/>
    <x v="5"/>
  </r>
  <r>
    <x v="2243"/>
    <x v="2241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6"/>
    <x v="12"/>
  </r>
  <r>
    <x v="2244"/>
    <x v="2242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6"/>
    <x v="21"/>
  </r>
  <r>
    <x v="2245"/>
    <x v="2243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2"/>
    <x v="5"/>
  </r>
  <r>
    <x v="2246"/>
    <x v="2244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.1120000000000001"/>
    <n v="47.657142857142858"/>
    <x v="2"/>
    <x v="5"/>
  </r>
  <r>
    <x v="2247"/>
    <x v="2245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2"/>
    <x v="18"/>
  </r>
  <r>
    <x v="2248"/>
    <x v="2246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6"/>
    <x v="12"/>
  </r>
  <r>
    <x v="2249"/>
    <x v="2247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8"/>
    <x v="32"/>
  </r>
  <r>
    <x v="2250"/>
    <x v="2248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1"/>
    <x v="17"/>
  </r>
  <r>
    <x v="2251"/>
    <x v="2249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37"/>
  </r>
  <r>
    <x v="2252"/>
    <x v="2250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.8816999999999999"/>
    <n v="47.474464579901152"/>
    <x v="0"/>
    <x v="4"/>
  </r>
  <r>
    <x v="2253"/>
    <x v="2251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2"/>
    <x v="5"/>
  </r>
  <r>
    <x v="2254"/>
    <x v="2252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.0624"/>
    <n v="47.428571428571431"/>
    <x v="2"/>
    <x v="18"/>
  </r>
  <r>
    <x v="2255"/>
    <x v="2253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2"/>
    <x v="5"/>
  </r>
  <r>
    <x v="2256"/>
    <x v="2254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1"/>
    <x v="9"/>
  </r>
  <r>
    <x v="2257"/>
    <x v="2255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5"/>
    <x v="29"/>
  </r>
  <r>
    <x v="2258"/>
    <x v="2256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x v="18"/>
  </r>
  <r>
    <x v="2259"/>
    <x v="2257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x v="5"/>
  </r>
  <r>
    <x v="2260"/>
    <x v="2258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.04"/>
    <n v="47.272727272727273"/>
    <x v="6"/>
    <x v="21"/>
  </r>
  <r>
    <x v="2261"/>
    <x v="2259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0.48833333333333334"/>
    <n v="47.258064516129032"/>
    <x v="2"/>
    <x v="5"/>
  </r>
  <r>
    <x v="2262"/>
    <x v="2260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2"/>
    <x v="5"/>
  </r>
  <r>
    <x v="2263"/>
    <x v="2261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6"/>
    <x v="25"/>
  </r>
  <r>
    <x v="2264"/>
    <x v="2262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6"/>
    <x v="21"/>
  </r>
  <r>
    <x v="2265"/>
    <x v="2263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6"/>
    <x v="13"/>
  </r>
  <r>
    <x v="2266"/>
    <x v="2264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.6976511744127936"/>
    <n v="47.180555555555557"/>
    <x v="0"/>
    <x v="28"/>
  </r>
  <r>
    <x v="2267"/>
    <x v="2265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3"/>
    <x v="6"/>
  </r>
  <r>
    <x v="2268"/>
    <x v="2266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36"/>
  </r>
  <r>
    <x v="2269"/>
    <x v="2267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0"/>
    <x v="28"/>
  </r>
  <r>
    <x v="2270"/>
    <x v="2268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2"/>
    <x v="5"/>
  </r>
  <r>
    <x v="2271"/>
    <x v="2269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6"/>
    <x v="13"/>
  </r>
  <r>
    <x v="2272"/>
    <x v="2270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2"/>
    <x v="5"/>
  </r>
  <r>
    <x v="2273"/>
    <x v="2271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6"/>
    <x v="21"/>
  </r>
  <r>
    <x v="2274"/>
    <x v="2272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x v="5"/>
  </r>
  <r>
    <x v="2275"/>
    <x v="2273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.0843750000000001"/>
    <n v="46.891891891891895"/>
    <x v="2"/>
    <x v="5"/>
  </r>
  <r>
    <x v="2276"/>
    <x v="2274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1"/>
    <x v="9"/>
  </r>
  <r>
    <x v="2277"/>
    <x v="2275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2"/>
    <x v="5"/>
  </r>
  <r>
    <x v="2278"/>
    <x v="2276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36"/>
  </r>
  <r>
    <x v="2279"/>
    <x v="2277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.0218750000000001"/>
    <n v="46.714285714285715"/>
    <x v="2"/>
    <x v="5"/>
  </r>
  <r>
    <x v="2280"/>
    <x v="2278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1"/>
    <x v="26"/>
  </r>
  <r>
    <x v="2281"/>
    <x v="2279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6"/>
    <x v="40"/>
  </r>
  <r>
    <x v="2282"/>
    <x v="2280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3"/>
    <x v="20"/>
  </r>
  <r>
    <x v="2283"/>
    <x v="2281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6"/>
    <x v="12"/>
  </r>
  <r>
    <x v="2284"/>
    <x v="2282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10"/>
  </r>
  <r>
    <x v="2285"/>
    <x v="2283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6"/>
    <x v="21"/>
  </r>
  <r>
    <x v="2286"/>
    <x v="2284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2"/>
    <x v="5"/>
  </r>
  <r>
    <x v="2287"/>
    <x v="2285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6"/>
    <x v="27"/>
  </r>
  <r>
    <x v="2288"/>
    <x v="2286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0"/>
    <x v="4"/>
  </r>
  <r>
    <x v="2289"/>
    <x v="2287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1"/>
    <x v="1"/>
  </r>
  <r>
    <x v="2290"/>
    <x v="2288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.0586"/>
    <n v="46.429824561403507"/>
    <x v="2"/>
    <x v="5"/>
  </r>
  <r>
    <x v="2291"/>
    <x v="2289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0.26937422295897223"/>
    <n v="46.428571428571431"/>
    <x v="2"/>
    <x v="5"/>
  </r>
  <r>
    <x v="2292"/>
    <x v="2290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2"/>
    <x v="5"/>
  </r>
  <r>
    <x v="2293"/>
    <x v="2291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2"/>
    <x v="5"/>
  </r>
  <r>
    <x v="2294"/>
    <x v="2292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6"/>
    <x v="12"/>
  </r>
  <r>
    <x v="2295"/>
    <x v="2293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x v="5"/>
  </r>
  <r>
    <x v="2296"/>
    <x v="2294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1"/>
    <x v="9"/>
  </r>
  <r>
    <x v="2297"/>
    <x v="2295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6"/>
    <x v="21"/>
  </r>
  <r>
    <x v="2298"/>
    <x v="2296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6"/>
    <x v="12"/>
  </r>
  <r>
    <x v="2299"/>
    <x v="2297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1"/>
    <x v="17"/>
  </r>
  <r>
    <x v="2300"/>
    <x v="2298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6"/>
    <x v="12"/>
  </r>
  <r>
    <x v="2301"/>
    <x v="2299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6"/>
    <x v="21"/>
  </r>
  <r>
    <x v="2302"/>
    <x v="2300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.23"/>
    <n v="46.125"/>
    <x v="2"/>
    <x v="5"/>
  </r>
  <r>
    <x v="2303"/>
    <x v="2301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6"/>
    <x v="21"/>
  </r>
  <r>
    <x v="2304"/>
    <x v="2302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6"/>
    <x v="21"/>
  </r>
  <r>
    <x v="2305"/>
    <x v="2303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2"/>
    <x v="5"/>
  </r>
  <r>
    <x v="2306"/>
    <x v="2304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6"/>
    <x v="27"/>
  </r>
  <r>
    <x v="2307"/>
    <x v="2305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.1727000000000001"/>
    <n v="45.988235294117644"/>
    <x v="6"/>
    <x v="25"/>
  </r>
  <r>
    <x v="2308"/>
    <x v="2306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.4406666666666668"/>
    <n v="45.978723404255319"/>
    <x v="2"/>
    <x v="5"/>
  </r>
  <r>
    <x v="2309"/>
    <x v="2307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37"/>
  </r>
  <r>
    <x v="2310"/>
    <x v="2308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0"/>
    <x v="28"/>
  </r>
  <r>
    <x v="2311"/>
    <x v="2309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2"/>
    <x v="5"/>
  </r>
  <r>
    <x v="2312"/>
    <x v="2310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6"/>
    <x v="21"/>
  </r>
  <r>
    <x v="2313"/>
    <x v="2311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x v="5"/>
  </r>
  <r>
    <x v="2314"/>
    <x v="2312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x v="5"/>
  </r>
  <r>
    <x v="2315"/>
    <x v="2313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2"/>
    <x v="5"/>
  </r>
  <r>
    <x v="2316"/>
    <x v="2314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1"/>
    <x v="9"/>
  </r>
  <r>
    <x v="2317"/>
    <x v="2315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6"/>
    <x v="21"/>
  </r>
  <r>
    <x v="2318"/>
    <x v="2316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2"/>
    <x v="5"/>
  </r>
  <r>
    <x v="2319"/>
    <x v="2317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.3680000000000001"/>
    <n v="45.6"/>
    <x v="1"/>
    <x v="9"/>
  </r>
  <r>
    <x v="2320"/>
    <x v="2318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6"/>
    <x v="13"/>
  </r>
  <r>
    <x v="2321"/>
    <x v="2319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2"/>
    <x v="3"/>
  </r>
  <r>
    <x v="2322"/>
    <x v="2320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4"/>
    <x v="19"/>
  </r>
  <r>
    <x v="2323"/>
    <x v="2321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6"/>
    <x v="12"/>
  </r>
  <r>
    <x v="2324"/>
    <x v="2322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.022322"/>
    <n v="45.547792792792798"/>
    <x v="0"/>
    <x v="4"/>
  </r>
  <r>
    <x v="2325"/>
    <x v="2323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2"/>
    <x v="3"/>
  </r>
  <r>
    <x v="2326"/>
    <x v="2324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2"/>
    <x v="5"/>
  </r>
  <r>
    <x v="2327"/>
    <x v="2325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6"/>
    <x v="21"/>
  </r>
  <r>
    <x v="2328"/>
    <x v="2326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6"/>
    <x v="21"/>
  </r>
  <r>
    <x v="2329"/>
    <x v="2327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1"/>
    <x v="9"/>
  </r>
  <r>
    <x v="2330"/>
    <x v="2328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0"/>
    <x v="0"/>
  </r>
  <r>
    <x v="2331"/>
    <x v="2329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0"/>
    <x v="24"/>
  </r>
  <r>
    <x v="2332"/>
    <x v="2330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2"/>
    <x v="5"/>
  </r>
  <r>
    <x v="2333"/>
    <x v="2331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0"/>
    <x v="0"/>
  </r>
  <r>
    <x v="2334"/>
    <x v="2332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.0549999999999999"/>
    <n v="45.214285714285715"/>
    <x v="2"/>
    <x v="3"/>
  </r>
  <r>
    <x v="2335"/>
    <x v="2333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0"/>
    <x v="0"/>
  </r>
  <r>
    <x v="2336"/>
    <x v="2334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0.156"/>
    <n v="45.157894736842103"/>
    <x v="3"/>
    <x v="6"/>
  </r>
  <r>
    <x v="2337"/>
    <x v="2335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.0115151515151515"/>
    <n v="45.108108108108105"/>
    <x v="2"/>
    <x v="5"/>
  </r>
  <r>
    <x v="2338"/>
    <x v="2336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1"/>
    <x v="9"/>
  </r>
  <r>
    <x v="2339"/>
    <x v="2337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2"/>
    <x v="5"/>
  </r>
  <r>
    <x v="2340"/>
    <x v="2338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0.18"/>
    <n v="45"/>
    <x v="2"/>
    <x v="5"/>
  </r>
  <r>
    <x v="2341"/>
    <x v="2339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23"/>
  </r>
  <r>
    <x v="2342"/>
    <x v="2340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.4439140811455853E-2"/>
    <n v="45"/>
    <x v="7"/>
    <x v="31"/>
  </r>
  <r>
    <x v="2343"/>
    <x v="2341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.3999999999999999E-2"/>
    <n v="45"/>
    <x v="2"/>
    <x v="5"/>
  </r>
  <r>
    <x v="2344"/>
    <x v="2342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6"/>
    <x v="13"/>
  </r>
  <r>
    <x v="2345"/>
    <x v="2343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3"/>
    <x v="6"/>
  </r>
  <r>
    <x v="2346"/>
    <x v="2344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.1679999999999999"/>
    <n v="44.92307692307692"/>
    <x v="2"/>
    <x v="5"/>
  </r>
  <r>
    <x v="2347"/>
    <x v="2345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.2734117647058822"/>
    <n v="44.912863070539416"/>
    <x v="1"/>
    <x v="9"/>
  </r>
  <r>
    <x v="2348"/>
    <x v="2346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2"/>
    <x v="5"/>
  </r>
  <r>
    <x v="2349"/>
    <x v="2347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.1663479999999999"/>
    <n v="44.859538461538463"/>
    <x v="2"/>
    <x v="5"/>
  </r>
  <r>
    <x v="2350"/>
    <x v="2348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0"/>
    <x v="4"/>
  </r>
  <r>
    <x v="2351"/>
    <x v="2349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.0315000000000001"/>
    <n v="44.847826086956523"/>
    <x v="2"/>
    <x v="5"/>
  </r>
  <r>
    <x v="2352"/>
    <x v="2350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0.52794871794871789"/>
    <n v="44.760869565217391"/>
    <x v="2"/>
    <x v="18"/>
  </r>
  <r>
    <x v="2353"/>
    <x v="2351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.0186206896551724"/>
    <n v="44.757575757575758"/>
    <x v="2"/>
    <x v="5"/>
  </r>
  <r>
    <x v="2354"/>
    <x v="2352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0"/>
    <x v="0"/>
  </r>
  <r>
    <x v="2355"/>
    <x v="2353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4"/>
    <x v="34"/>
  </r>
  <r>
    <x v="2356"/>
    <x v="2354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6"/>
    <x v="13"/>
  </r>
  <r>
    <x v="2357"/>
    <x v="2355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6"/>
    <x v="13"/>
  </r>
  <r>
    <x v="2358"/>
    <x v="2356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2"/>
    <x v="5"/>
  </r>
  <r>
    <x v="2359"/>
    <x v="2357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6"/>
    <x v="39"/>
  </r>
  <r>
    <x v="2360"/>
    <x v="2358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7"/>
  </r>
  <r>
    <x v="2361"/>
    <x v="2359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0.29228571428571426"/>
    <n v="44.478260869565219"/>
    <x v="3"/>
    <x v="16"/>
  </r>
  <r>
    <x v="2362"/>
    <x v="2360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.3321535"/>
    <n v="44.464318398474738"/>
    <x v="2"/>
    <x v="3"/>
  </r>
  <r>
    <x v="2363"/>
    <x v="2361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6"/>
    <x v="12"/>
  </r>
  <r>
    <x v="2364"/>
    <x v="2362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2"/>
    <x v="5"/>
  </r>
  <r>
    <x v="2365"/>
    <x v="2363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4"/>
    <x v="34"/>
  </r>
  <r>
    <x v="2366"/>
    <x v="2364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0.28799999999999998"/>
    <n v="44.307692307692307"/>
    <x v="2"/>
    <x v="5"/>
  </r>
  <r>
    <x v="2367"/>
    <x v="2365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.121"/>
    <n v="44.25"/>
    <x v="2"/>
    <x v="5"/>
  </r>
  <r>
    <x v="2368"/>
    <x v="2115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.5066666666666668"/>
    <n v="44.235294117647058"/>
    <x v="2"/>
    <x v="5"/>
  </r>
  <r>
    <x v="2369"/>
    <x v="2366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6"/>
    <x v="21"/>
  </r>
  <r>
    <x v="2370"/>
    <x v="2367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2"/>
    <x v="5"/>
  </r>
  <r>
    <x v="2371"/>
    <x v="2368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.2416666666666663"/>
    <n v="44.171348314606739"/>
    <x v="7"/>
    <x v="22"/>
  </r>
  <r>
    <x v="2372"/>
    <x v="2369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10"/>
  </r>
  <r>
    <x v="2373"/>
    <x v="2370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.0593333333333332"/>
    <n v="44.138888888888886"/>
    <x v="2"/>
    <x v="5"/>
  </r>
  <r>
    <x v="2374"/>
    <x v="2371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0"/>
    <x v="28"/>
  </r>
  <r>
    <x v="2375"/>
    <x v="2372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2"/>
    <x v="5"/>
  </r>
  <r>
    <x v="2376"/>
    <x v="2373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.1217692027666546"/>
    <n v="44.056420233463037"/>
    <x v="7"/>
    <x v="22"/>
  </r>
  <r>
    <x v="2377"/>
    <x v="2374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6"/>
    <x v="39"/>
  </r>
  <r>
    <x v="2378"/>
    <x v="2375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0.17599999999999999"/>
    <n v="44"/>
    <x v="2"/>
    <x v="5"/>
  </r>
  <r>
    <x v="2379"/>
    <x v="2376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0"/>
    <x v="14"/>
  </r>
  <r>
    <x v="2380"/>
    <x v="2377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.155"/>
    <n v="44"/>
    <x v="2"/>
    <x v="5"/>
  </r>
  <r>
    <x v="2381"/>
    <x v="2378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23"/>
  </r>
  <r>
    <x v="2382"/>
    <x v="2379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0"/>
    <x v="0"/>
  </r>
  <r>
    <x v="2383"/>
    <x v="2380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.0012000000000001"/>
    <n v="43.912280701754383"/>
    <x v="7"/>
    <x v="22"/>
  </r>
  <r>
    <x v="2384"/>
    <x v="2381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37"/>
  </r>
  <r>
    <x v="2385"/>
    <x v="2382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.0954999999999999"/>
    <n v="43.82"/>
    <x v="6"/>
    <x v="25"/>
  </r>
  <r>
    <x v="2386"/>
    <x v="2383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6"/>
    <x v="21"/>
  </r>
  <r>
    <x v="2387"/>
    <x v="2384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6"/>
    <x v="12"/>
  </r>
  <r>
    <x v="2388"/>
    <x v="2385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6"/>
    <x v="30"/>
  </r>
  <r>
    <x v="2389"/>
    <x v="2386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4"/>
    <x v="19"/>
  </r>
  <r>
    <x v="2390"/>
    <x v="2387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.0280254777070064"/>
    <n v="43.621621621621621"/>
    <x v="6"/>
    <x v="30"/>
  </r>
  <r>
    <x v="2391"/>
    <x v="2388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6"/>
    <x v="12"/>
  </r>
  <r>
    <x v="2392"/>
    <x v="2389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4"/>
    <x v="19"/>
  </r>
  <r>
    <x v="2393"/>
    <x v="2390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6"/>
    <x v="21"/>
  </r>
  <r>
    <x v="2394"/>
    <x v="2391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6"/>
    <x v="21"/>
  </r>
  <r>
    <x v="2395"/>
    <x v="2392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1"/>
    <x v="1"/>
  </r>
  <r>
    <x v="2396"/>
    <x v="2393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.8044444444444445"/>
    <n v="43.5"/>
    <x v="2"/>
    <x v="5"/>
  </r>
  <r>
    <x v="2397"/>
    <x v="2394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.3"/>
    <n v="43.421052631578945"/>
    <x v="2"/>
    <x v="5"/>
  </r>
  <r>
    <x v="2398"/>
    <x v="2395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23"/>
  </r>
  <r>
    <x v="2399"/>
    <x v="2396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.89"/>
    <n v="43.35"/>
    <x v="2"/>
    <x v="5"/>
  </r>
  <r>
    <x v="2400"/>
    <x v="2397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4"/>
    <x v="34"/>
  </r>
  <r>
    <x v="2401"/>
    <x v="2398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.0820000000000001"/>
    <n v="43.28"/>
    <x v="2"/>
    <x v="5"/>
  </r>
  <r>
    <x v="2402"/>
    <x v="2399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.42"/>
    <n v="43.214285714285715"/>
    <x v="2"/>
    <x v="5"/>
  </r>
  <r>
    <x v="2403"/>
    <x v="2400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2"/>
    <x v="5"/>
  </r>
  <r>
    <x v="2404"/>
    <x v="2401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.0349999999999999"/>
    <n v="43.125"/>
    <x v="2"/>
    <x v="5"/>
  </r>
  <r>
    <x v="2405"/>
    <x v="2402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0"/>
    <x v="4"/>
  </r>
  <r>
    <x v="2406"/>
    <x v="2403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6"/>
    <x v="21"/>
  </r>
  <r>
    <x v="2407"/>
    <x v="2404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.0329622222222221"/>
    <n v="43.040092592592593"/>
    <x v="1"/>
    <x v="26"/>
  </r>
  <r>
    <x v="2408"/>
    <x v="2405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6"/>
    <x v="25"/>
  </r>
  <r>
    <x v="2409"/>
    <x v="2406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1"/>
    <x v="9"/>
  </r>
  <r>
    <x v="2410"/>
    <x v="2407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x v="3"/>
  </r>
  <r>
    <x v="2411"/>
    <x v="2408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2"/>
    <x v="18"/>
  </r>
  <r>
    <x v="2412"/>
    <x v="2409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6"/>
    <x v="12"/>
  </r>
  <r>
    <x v="2413"/>
    <x v="2410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.33"/>
    <n v="42.903225806451616"/>
    <x v="2"/>
    <x v="5"/>
  </r>
  <r>
    <x v="2414"/>
    <x v="2411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0"/>
    <x v="0"/>
  </r>
  <r>
    <x v="2415"/>
    <x v="2412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1"/>
    <x v="9"/>
  </r>
  <r>
    <x v="2416"/>
    <x v="2413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1"/>
    <x v="9"/>
  </r>
  <r>
    <x v="2417"/>
    <x v="2414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6"/>
    <x v="13"/>
  </r>
  <r>
    <x v="2418"/>
    <x v="2415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6"/>
    <x v="12"/>
  </r>
  <r>
    <x v="2419"/>
    <x v="2416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6"/>
    <x v="21"/>
  </r>
  <r>
    <x v="2420"/>
    <x v="2417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6"/>
    <x v="40"/>
  </r>
  <r>
    <x v="2421"/>
    <x v="2418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0"/>
    <x v="0"/>
  </r>
  <r>
    <x v="2422"/>
    <x v="2419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7"/>
    <x v="22"/>
  </r>
  <r>
    <x v="2423"/>
    <x v="2420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6"/>
    <x v="21"/>
  </r>
  <r>
    <x v="2424"/>
    <x v="2421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6"/>
    <x v="12"/>
  </r>
  <r>
    <x v="2425"/>
    <x v="2422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1"/>
    <x v="9"/>
  </r>
  <r>
    <x v="2426"/>
    <x v="2423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.4166666666666666E-2"/>
    <n v="42.5"/>
    <x v="4"/>
    <x v="33"/>
  </r>
  <r>
    <x v="2427"/>
    <x v="2424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x v="5"/>
  </r>
  <r>
    <x v="2428"/>
    <x v="2425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3.3999999999999998E-3"/>
    <n v="42.5"/>
    <x v="6"/>
    <x v="27"/>
  </r>
  <r>
    <x v="2429"/>
    <x v="2426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3"/>
    <x v="6"/>
  </r>
  <r>
    <x v="2430"/>
    <x v="2427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6"/>
    <x v="21"/>
  </r>
  <r>
    <x v="2431"/>
    <x v="2428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4"/>
    <x v="19"/>
  </r>
  <r>
    <x v="2432"/>
    <x v="2429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6"/>
    <x v="25"/>
  </r>
  <r>
    <x v="2433"/>
    <x v="2430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2"/>
    <x v="5"/>
  </r>
  <r>
    <x v="2434"/>
    <x v="2431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6"/>
    <x v="12"/>
  </r>
  <r>
    <x v="2435"/>
    <x v="2432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0.10857142857142857"/>
    <n v="42.222222222222221"/>
    <x v="3"/>
    <x v="6"/>
  </r>
  <r>
    <x v="2436"/>
    <x v="2433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6"/>
    <x v="25"/>
  </r>
  <r>
    <x v="2437"/>
    <x v="2434"/>
    <s v="Groundbreaking queer theatre."/>
    <n v="3500"/>
    <n v="4559.13"/>
    <x v="2"/>
    <x v="4"/>
    <s v="GBP"/>
    <n v="1469962800"/>
    <n v="1468578920"/>
    <b v="0"/>
    <n v="108"/>
    <b v="1"/>
    <s v="theater/plays"/>
    <n v="1.3026085714285716"/>
    <n v="42.214166666666671"/>
    <x v="2"/>
    <x v="5"/>
  </r>
  <r>
    <x v="2438"/>
    <x v="2435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37"/>
  </r>
  <r>
    <x v="2439"/>
    <x v="2436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0.49183333333333334"/>
    <n v="42.157142857142858"/>
    <x v="3"/>
    <x v="6"/>
  </r>
  <r>
    <x v="2440"/>
    <x v="2437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.0106666666666666"/>
    <n v="42.111111111111114"/>
    <x v="6"/>
    <x v="21"/>
  </r>
  <r>
    <x v="2441"/>
    <x v="2438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6"/>
    <x v="21"/>
  </r>
  <r>
    <x v="2442"/>
    <x v="2439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10"/>
  </r>
  <r>
    <x v="2443"/>
    <x v="2440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x v="5"/>
  </r>
  <r>
    <x v="2444"/>
    <x v="2441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x v="3"/>
  </r>
  <r>
    <x v="2445"/>
    <x v="2442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6"/>
    <x v="21"/>
  </r>
  <r>
    <x v="2446"/>
    <x v="2443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6"/>
    <x v="12"/>
  </r>
  <r>
    <x v="2447"/>
    <x v="244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0.1762"/>
    <n v="41.952380952380949"/>
    <x v="2"/>
    <x v="5"/>
  </r>
  <r>
    <x v="2448"/>
    <x v="2445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2"/>
    <x v="5"/>
  </r>
  <r>
    <x v="2449"/>
    <x v="2446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.0066666666666666"/>
    <n v="41.944444444444443"/>
    <x v="1"/>
    <x v="11"/>
  </r>
  <r>
    <x v="2450"/>
    <x v="2447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2"/>
    <x v="5"/>
  </r>
  <r>
    <x v="2451"/>
    <x v="2448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0"/>
    <x v="0"/>
  </r>
  <r>
    <x v="2452"/>
    <x v="2449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6"/>
    <x v="21"/>
  </r>
  <r>
    <x v="2453"/>
    <x v="2450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0.20080000000000001"/>
    <n v="41.833333333333336"/>
    <x v="7"/>
    <x v="31"/>
  </r>
  <r>
    <x v="2454"/>
    <x v="2451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7"/>
    <x v="22"/>
  </r>
  <r>
    <x v="2455"/>
    <x v="2452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.2533333333333334"/>
    <n v="41.777777777777779"/>
    <x v="1"/>
    <x v="9"/>
  </r>
  <r>
    <x v="2456"/>
    <x v="2453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2"/>
    <x v="5"/>
  </r>
  <r>
    <x v="2457"/>
    <x v="2454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0"/>
    <x v="0"/>
  </r>
  <r>
    <x v="2458"/>
    <x v="2455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0"/>
    <x v="4"/>
  </r>
  <r>
    <x v="2459"/>
    <x v="2456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6"/>
    <x v="12"/>
  </r>
  <r>
    <x v="2460"/>
    <x v="2457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6"/>
    <x v="40"/>
  </r>
  <r>
    <x v="2461"/>
    <x v="2458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2"/>
    <x v="18"/>
  </r>
  <r>
    <x v="2462"/>
    <x v="2459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1"/>
    <x v="11"/>
  </r>
  <r>
    <x v="2463"/>
    <x v="2460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0.05"/>
    <n v="41.666666666666664"/>
    <x v="4"/>
    <x v="33"/>
  </r>
  <r>
    <x v="2464"/>
    <x v="2461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x v="18"/>
  </r>
  <r>
    <x v="2465"/>
    <x v="2462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6"/>
    <x v="27"/>
  </r>
  <r>
    <x v="2466"/>
    <x v="2463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2"/>
    <x v="5"/>
  </r>
  <r>
    <x v="2467"/>
    <x v="2464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2"/>
    <x v="18"/>
  </r>
  <r>
    <x v="2468"/>
    <x v="2465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"/>
    <n v="41.666666666666664"/>
    <x v="2"/>
    <x v="5"/>
  </r>
  <r>
    <x v="2469"/>
    <x v="2466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"/>
    <n v="41.666666666666664"/>
    <x v="2"/>
    <x v="5"/>
  </r>
  <r>
    <x v="2470"/>
    <x v="2467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"/>
    <n v="41.666666666666664"/>
    <x v="2"/>
    <x v="5"/>
  </r>
  <r>
    <x v="2471"/>
    <x v="2468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7"/>
    <x v="22"/>
  </r>
  <r>
    <x v="2472"/>
    <x v="2469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0"/>
    <x v="0"/>
  </r>
  <r>
    <x v="2473"/>
    <x v="2470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3333333333336"/>
    <x v="0"/>
    <x v="14"/>
  </r>
  <r>
    <x v="2474"/>
    <x v="2471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2"/>
    <x v="5"/>
  </r>
  <r>
    <x v="2475"/>
    <x v="2472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2"/>
    <x v="5"/>
  </r>
  <r>
    <x v="2476"/>
    <x v="2473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1"/>
    <x v="9"/>
  </r>
  <r>
    <x v="2477"/>
    <x v="2474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0"/>
    <x v="28"/>
  </r>
  <r>
    <x v="2478"/>
    <x v="2475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2"/>
    <x v="5"/>
  </r>
  <r>
    <x v="2479"/>
    <x v="2476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.4215"/>
    <n v="41.228136882129277"/>
    <x v="7"/>
    <x v="22"/>
  </r>
  <r>
    <x v="2480"/>
    <x v="2477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2"/>
    <x v="5"/>
  </r>
  <r>
    <x v="2481"/>
    <x v="2478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2"/>
    <x v="5"/>
  </r>
  <r>
    <x v="2482"/>
    <x v="2479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6"/>
    <x v="13"/>
  </r>
  <r>
    <x v="2483"/>
    <x v="2480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"/>
    <n v="41.029411764705884"/>
    <x v="2"/>
    <x v="5"/>
  </r>
  <r>
    <x v="2484"/>
    <x v="2481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x v="5"/>
  </r>
  <r>
    <x v="2485"/>
    <x v="2482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x v="3"/>
  </r>
  <r>
    <x v="2486"/>
    <x v="2483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0.43030000000000002"/>
    <n v="40.980952380952381"/>
    <x v="0"/>
    <x v="2"/>
  </r>
  <r>
    <x v="2487"/>
    <x v="2484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6"/>
    <x v="12"/>
  </r>
  <r>
    <x v="2488"/>
    <x v="2485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.048"/>
    <n v="40.9375"/>
    <x v="2"/>
    <x v="5"/>
  </r>
  <r>
    <x v="2489"/>
    <x v="2486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2"/>
    <x v="5"/>
  </r>
  <r>
    <x v="2490"/>
    <x v="2487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2"/>
    <x v="5"/>
  </r>
  <r>
    <x v="2491"/>
    <x v="2488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0.17150000000000001"/>
    <n v="40.833333333333336"/>
    <x v="2"/>
    <x v="3"/>
  </r>
  <r>
    <x v="2492"/>
    <x v="2489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5"/>
    <x v="29"/>
  </r>
  <r>
    <x v="2493"/>
    <x v="2490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1"/>
    <x v="8"/>
  </r>
  <r>
    <x v="2494"/>
    <x v="2491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3"/>
    <x v="16"/>
  </r>
  <r>
    <x v="2495"/>
    <x v="2492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2"/>
    <x v="5"/>
  </r>
  <r>
    <x v="2496"/>
    <x v="2493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1"/>
    <x v="26"/>
  </r>
  <r>
    <x v="2497"/>
    <x v="2494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.7773333333333334"/>
    <n v="40.762589928057551"/>
    <x v="4"/>
    <x v="19"/>
  </r>
  <r>
    <x v="2498"/>
    <x v="2495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.62"/>
    <n v="40.762081784386616"/>
    <x v="0"/>
    <x v="4"/>
  </r>
  <r>
    <x v="2499"/>
    <x v="2496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1"/>
    <x v="9"/>
  </r>
  <r>
    <x v="2500"/>
    <x v="2497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6"/>
    <x v="25"/>
  </r>
  <r>
    <x v="2501"/>
    <x v="2498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.5213333333333334"/>
    <n v="40.75"/>
    <x v="6"/>
    <x v="21"/>
  </r>
  <r>
    <x v="2502"/>
    <x v="2499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2"/>
    <x v="5"/>
  </r>
  <r>
    <x v="2503"/>
    <x v="2500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2"/>
    <x v="5"/>
  </r>
  <r>
    <x v="2504"/>
    <x v="2501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37"/>
  </r>
  <r>
    <x v="2505"/>
    <x v="2502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6"/>
    <x v="21"/>
  </r>
  <r>
    <x v="2506"/>
    <x v="2503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.0001333333333333"/>
    <n v="40.545945945945945"/>
    <x v="2"/>
    <x v="5"/>
  </r>
  <r>
    <x v="2507"/>
    <x v="2504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5"/>
    <x v="29"/>
  </r>
  <r>
    <x v="2508"/>
    <x v="2505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23"/>
  </r>
  <r>
    <x v="2509"/>
    <x v="2506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"/>
    <n v="40.476190476190474"/>
    <x v="2"/>
    <x v="5"/>
  </r>
  <r>
    <x v="2510"/>
    <x v="2507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36"/>
  </r>
  <r>
    <x v="2511"/>
    <x v="2508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1"/>
    <x v="9"/>
  </r>
  <r>
    <x v="2512"/>
    <x v="2509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6"/>
    <x v="13"/>
  </r>
  <r>
    <x v="2513"/>
    <x v="2510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.1176666666666666"/>
    <n v="40.397590361445786"/>
    <x v="1"/>
    <x v="9"/>
  </r>
  <r>
    <x v="2514"/>
    <x v="2511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6"/>
    <x v="21"/>
  </r>
  <r>
    <x v="2515"/>
    <x v="2512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.0275000000000001"/>
    <n v="40.294117647058826"/>
    <x v="2"/>
    <x v="5"/>
  </r>
  <r>
    <x v="2516"/>
    <x v="2513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2"/>
    <x v="5"/>
  </r>
  <r>
    <x v="2517"/>
    <x v="2514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.27"/>
    <n v="40.268292682926827"/>
    <x v="1"/>
    <x v="26"/>
  </r>
  <r>
    <x v="2518"/>
    <x v="2515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.0242424242424242"/>
    <n v="40.238095238095241"/>
    <x v="2"/>
    <x v="5"/>
  </r>
  <r>
    <x v="2519"/>
    <x v="2516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4"/>
    <x v="19"/>
  </r>
  <r>
    <x v="2520"/>
    <x v="2517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2.5545454545454545E-2"/>
    <n v="40.142857142857146"/>
    <x v="5"/>
    <x v="38"/>
  </r>
  <r>
    <x v="2521"/>
    <x v="2518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6"/>
    <x v="12"/>
  </r>
  <r>
    <x v="2522"/>
    <x v="2519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2"/>
    <x v="5"/>
  </r>
  <r>
    <x v="2523"/>
    <x v="2520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.812401666666668"/>
    <n v="40.070667078443485"/>
    <x v="7"/>
    <x v="22"/>
  </r>
  <r>
    <x v="2524"/>
    <x v="2521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x v="5"/>
  </r>
  <r>
    <x v="2525"/>
    <x v="2522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6"/>
    <x v="21"/>
  </r>
  <r>
    <x v="2526"/>
    <x v="2523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6"/>
    <x v="12"/>
  </r>
  <r>
    <x v="2527"/>
    <x v="2524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1"/>
    <x v="26"/>
  </r>
  <r>
    <x v="2528"/>
    <x v="2525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2.6666666666666668E-2"/>
    <n v="40"/>
    <x v="0"/>
    <x v="0"/>
  </r>
  <r>
    <x v="2529"/>
    <x v="2526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6"/>
    <x v="39"/>
  </r>
  <r>
    <x v="2530"/>
    <x v="2527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1"/>
    <x v="8"/>
  </r>
  <r>
    <x v="2531"/>
    <x v="2528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x v="5"/>
  </r>
  <r>
    <x v="2532"/>
    <x v="2529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6"/>
    <x v="12"/>
  </r>
  <r>
    <x v="2533"/>
    <x v="2530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6"/>
    <x v="27"/>
  </r>
  <r>
    <x v="2534"/>
    <x v="2531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3"/>
    <x v="16"/>
  </r>
  <r>
    <x v="2535"/>
    <x v="2532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2E-3"/>
    <n v="40"/>
    <x v="2"/>
    <x v="5"/>
  </r>
  <r>
    <x v="2536"/>
    <x v="2533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.6"/>
    <n v="40"/>
    <x v="2"/>
    <x v="5"/>
  </r>
  <r>
    <x v="2537"/>
    <x v="2534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4"/>
    <x v="19"/>
  </r>
  <r>
    <x v="2538"/>
    <x v="2535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6"/>
    <x v="21"/>
  </r>
  <r>
    <x v="2539"/>
    <x v="2536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.0103500000000001"/>
    <n v="39.91506172839506"/>
    <x v="3"/>
    <x v="6"/>
  </r>
  <r>
    <x v="2540"/>
    <x v="2537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.13625"/>
    <n v="39.868421052631582"/>
    <x v="2"/>
    <x v="5"/>
  </r>
  <r>
    <x v="2541"/>
    <x v="2538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.0196000000000001"/>
    <n v="39.828125"/>
    <x v="2"/>
    <x v="5"/>
  </r>
  <r>
    <x v="2542"/>
    <x v="2539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6"/>
    <x v="21"/>
  </r>
  <r>
    <x v="2543"/>
    <x v="2540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.1783999999999999"/>
    <n v="39.810810810810814"/>
    <x v="2"/>
    <x v="5"/>
  </r>
  <r>
    <x v="2544"/>
    <x v="2541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.1232142857142857"/>
    <n v="39.810126582278478"/>
    <x v="2"/>
    <x v="5"/>
  </r>
  <r>
    <x v="2545"/>
    <x v="2542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.55"/>
    <n v="39.743589743589745"/>
    <x v="2"/>
    <x v="5"/>
  </r>
  <r>
    <x v="2546"/>
    <x v="2543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2"/>
    <x v="5"/>
  </r>
  <r>
    <x v="2547"/>
    <x v="2544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2"/>
    <x v="5"/>
  </r>
  <r>
    <x v="2548"/>
    <x v="2545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1"/>
    <x v="8"/>
  </r>
  <r>
    <x v="2549"/>
    <x v="2546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.028"/>
    <n v="39.53846153846154"/>
    <x v="2"/>
    <x v="5"/>
  </r>
  <r>
    <x v="2550"/>
    <x v="2547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3"/>
    <x v="6"/>
  </r>
  <r>
    <x v="2551"/>
    <x v="2548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6"/>
    <x v="12"/>
  </r>
  <r>
    <x v="2552"/>
    <x v="2549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.0266666666666666"/>
    <n v="39.487179487179489"/>
    <x v="2"/>
    <x v="5"/>
  </r>
  <r>
    <x v="2553"/>
    <x v="2550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0"/>
    <x v="28"/>
  </r>
  <r>
    <x v="2554"/>
    <x v="2551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0"/>
    <x v="28"/>
  </r>
  <r>
    <x v="2555"/>
    <x v="2552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1"/>
    <x v="26"/>
  </r>
  <r>
    <x v="2556"/>
    <x v="2553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.0435000000000001"/>
    <n v="39.377358490566039"/>
    <x v="2"/>
    <x v="5"/>
  </r>
  <r>
    <x v="2557"/>
    <x v="2554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.05"/>
    <n v="39.375"/>
    <x v="2"/>
    <x v="5"/>
  </r>
  <r>
    <x v="2558"/>
    <x v="2555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6"/>
    <x v="21"/>
  </r>
  <r>
    <x v="2559"/>
    <x v="2556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37"/>
  </r>
  <r>
    <x v="2560"/>
    <x v="2557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1"/>
    <x v="8"/>
  </r>
  <r>
    <x v="2561"/>
    <x v="2558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6"/>
    <x v="13"/>
  </r>
  <r>
    <x v="2562"/>
    <x v="2559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36"/>
  </r>
  <r>
    <x v="2563"/>
    <x v="2560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6"/>
    <x v="25"/>
  </r>
  <r>
    <x v="2564"/>
    <x v="2561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0"/>
    <x v="0"/>
  </r>
  <r>
    <x v="2565"/>
    <x v="2562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6"/>
    <x v="25"/>
  </r>
  <r>
    <x v="2566"/>
    <x v="2563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4"/>
    <x v="19"/>
  </r>
  <r>
    <x v="2567"/>
    <x v="2564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6"/>
    <x v="21"/>
  </r>
  <r>
    <x v="2568"/>
    <x v="2565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36"/>
  </r>
  <r>
    <x v="2569"/>
    <x v="2566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4"/>
    <x v="37"/>
  </r>
  <r>
    <x v="2570"/>
    <x v="2567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x v="5"/>
  </r>
  <r>
    <x v="2571"/>
    <x v="2568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.3650000000000001E-2"/>
    <n v="39"/>
    <x v="0"/>
    <x v="0"/>
  </r>
  <r>
    <x v="2572"/>
    <x v="2569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0"/>
    <x v="0"/>
  </r>
  <r>
    <x v="2573"/>
    <x v="2570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.579"/>
    <n v="38.987654320987652"/>
    <x v="0"/>
    <x v="28"/>
  </r>
  <r>
    <x v="2574"/>
    <x v="2571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6"/>
    <x v="21"/>
  </r>
  <r>
    <x v="2575"/>
    <x v="2572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6"/>
    <x v="21"/>
  </r>
  <r>
    <x v="2576"/>
    <x v="2573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6"/>
    <x v="30"/>
  </r>
  <r>
    <x v="2577"/>
    <x v="2574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3"/>
    <x v="6"/>
  </r>
  <r>
    <x v="2578"/>
    <x v="2575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.1140000000000001"/>
    <n v="38.860465116279073"/>
    <x v="3"/>
    <x v="6"/>
  </r>
  <r>
    <x v="2579"/>
    <x v="2576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6"/>
    <x v="12"/>
  </r>
  <r>
    <x v="2580"/>
    <x v="2577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6"/>
    <x v="13"/>
  </r>
  <r>
    <x v="2581"/>
    <x v="2578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6"/>
    <x v="21"/>
  </r>
  <r>
    <x v="2582"/>
    <x v="2579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6"/>
    <x v="12"/>
  </r>
  <r>
    <x v="2583"/>
    <x v="2580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0.27100000000000002"/>
    <n v="38.714285714285715"/>
    <x v="2"/>
    <x v="5"/>
  </r>
  <r>
    <x v="2584"/>
    <x v="2581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.2775000000000001"/>
    <n v="38.712121212121211"/>
    <x v="2"/>
    <x v="5"/>
  </r>
  <r>
    <x v="2585"/>
    <x v="2582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"/>
    <n v="38.65"/>
    <x v="2"/>
    <x v="5"/>
  </r>
  <r>
    <x v="2586"/>
    <x v="2583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.02"/>
    <n v="38.6"/>
    <x v="1"/>
    <x v="26"/>
  </r>
  <r>
    <x v="2587"/>
    <x v="2584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.0033333333333334"/>
    <n v="38.589743589743591"/>
    <x v="2"/>
    <x v="5"/>
  </r>
  <r>
    <x v="2588"/>
    <x v="2585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.08"/>
    <n v="38.571428571428569"/>
    <x v="2"/>
    <x v="5"/>
  </r>
  <r>
    <x v="2589"/>
    <x v="2586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4"/>
    <x v="19"/>
  </r>
  <r>
    <x v="2590"/>
    <x v="2587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6"/>
    <x v="21"/>
  </r>
  <r>
    <x v="2591"/>
    <x v="2588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6"/>
    <x v="21"/>
  </r>
  <r>
    <x v="2592"/>
    <x v="2589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2"/>
    <x v="5"/>
  </r>
  <r>
    <x v="2593"/>
    <x v="2590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7.7000000000000002E-3"/>
    <n v="38.5"/>
    <x v="4"/>
    <x v="7"/>
  </r>
  <r>
    <x v="2594"/>
    <x v="2591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1"/>
    <x v="8"/>
  </r>
  <r>
    <x v="2595"/>
    <x v="2592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4"/>
    <x v="34"/>
  </r>
  <r>
    <x v="2596"/>
    <x v="2593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0"/>
    <x v="24"/>
  </r>
  <r>
    <x v="2597"/>
    <x v="2594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2"/>
    <x v="18"/>
  </r>
  <r>
    <x v="2598"/>
    <x v="2595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1"/>
    <x v="17"/>
  </r>
  <r>
    <x v="2599"/>
    <x v="2596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x v="5"/>
  </r>
  <r>
    <x v="2600"/>
    <x v="2597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2"/>
    <x v="5"/>
  </r>
  <r>
    <x v="2601"/>
    <x v="2598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2"/>
    <x v="5"/>
  </r>
  <r>
    <x v="2602"/>
    <x v="2599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x v="5"/>
  </r>
  <r>
    <x v="2603"/>
    <x v="2600"/>
    <s v="A razor sharp satire to darken your Christmas."/>
    <n v="1500"/>
    <n v="1950"/>
    <x v="2"/>
    <x v="4"/>
    <s v="GBP"/>
    <n v="1414927775"/>
    <n v="1412332175"/>
    <b v="1"/>
    <n v="51"/>
    <b v="1"/>
    <s v="theater/plays"/>
    <n v="1.3"/>
    <n v="38.235294117647058"/>
    <x v="2"/>
    <x v="5"/>
  </r>
  <r>
    <x v="2604"/>
    <x v="2601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6"/>
    <x v="21"/>
  </r>
  <r>
    <x v="2605"/>
    <x v="2602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2"/>
    <x v="5"/>
  </r>
  <r>
    <x v="2606"/>
    <x v="2603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37"/>
  </r>
  <r>
    <x v="2607"/>
    <x v="2604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6"/>
    <x v="12"/>
  </r>
  <r>
    <x v="2608"/>
    <x v="2605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0"/>
    <x v="24"/>
  </r>
  <r>
    <x v="2609"/>
    <x v="2606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2"/>
    <x v="5"/>
  </r>
  <r>
    <x v="2610"/>
    <x v="2607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.6054999999999999"/>
    <n v="37.776470588235291"/>
    <x v="3"/>
    <x v="6"/>
  </r>
  <r>
    <x v="2611"/>
    <x v="2608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x v="18"/>
  </r>
  <r>
    <x v="2612"/>
    <x v="2609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6"/>
    <x v="12"/>
  </r>
  <r>
    <x v="2613"/>
    <x v="2610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2.6076923076923077E-2"/>
    <n v="37.666666666666664"/>
    <x v="7"/>
    <x v="23"/>
  </r>
  <r>
    <x v="2614"/>
    <x v="2611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.1299999999999999"/>
    <n v="37.666666666666664"/>
    <x v="2"/>
    <x v="18"/>
  </r>
  <r>
    <x v="2615"/>
    <x v="2612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6"/>
    <x v="12"/>
  </r>
  <r>
    <x v="2616"/>
    <x v="2613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2"/>
    <x v="18"/>
  </r>
  <r>
    <x v="2617"/>
    <x v="2614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6"/>
    <x v="21"/>
  </r>
  <r>
    <x v="2618"/>
    <x v="2615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0.13307692307692306"/>
    <n v="37.608695652173914"/>
    <x v="3"/>
    <x v="6"/>
  </r>
  <r>
    <x v="2619"/>
    <x v="2616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2"/>
    <x v="5"/>
  </r>
  <r>
    <x v="2620"/>
    <x v="2617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1"/>
    <x v="17"/>
  </r>
  <r>
    <x v="2621"/>
    <x v="2618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9.7600000000000006E-2"/>
    <n v="37.53846153846154"/>
    <x v="2"/>
    <x v="5"/>
  </r>
  <r>
    <x v="2622"/>
    <x v="2619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0"/>
    <x v="24"/>
  </r>
  <r>
    <x v="2623"/>
    <x v="2544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x v="5"/>
  </r>
  <r>
    <x v="2624"/>
    <x v="2620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6"/>
    <x v="15"/>
  </r>
  <r>
    <x v="2625"/>
    <x v="2621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10"/>
  </r>
  <r>
    <x v="2626"/>
    <x v="2622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38"/>
  </r>
  <r>
    <x v="2627"/>
    <x v="2623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x v="3"/>
  </r>
  <r>
    <x v="2628"/>
    <x v="2624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.2035999999999998"/>
    <n v="37.476190476190474"/>
    <x v="7"/>
    <x v="22"/>
  </r>
  <r>
    <x v="2629"/>
    <x v="2625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4"/>
    <x v="19"/>
  </r>
  <r>
    <x v="2630"/>
    <x v="2626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0"/>
    <x v="28"/>
  </r>
  <r>
    <x v="2631"/>
    <x v="2627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4"/>
    <x v="19"/>
  </r>
  <r>
    <x v="2632"/>
    <x v="2628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0"/>
    <x v="0"/>
  </r>
  <r>
    <x v="2633"/>
    <x v="2629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1"/>
    <x v="26"/>
  </r>
  <r>
    <x v="2634"/>
    <x v="2630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.3045"/>
    <n v="37.271428571428572"/>
    <x v="6"/>
    <x v="40"/>
  </r>
  <r>
    <x v="2635"/>
    <x v="2631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2"/>
    <x v="3"/>
  </r>
  <r>
    <x v="2636"/>
    <x v="2632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2"/>
    <x v="3"/>
  </r>
  <r>
    <x v="2637"/>
    <x v="2633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2"/>
    <x v="5"/>
  </r>
  <r>
    <x v="2638"/>
    <x v="2634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7"/>
    <x v="22"/>
  </r>
  <r>
    <x v="2639"/>
    <x v="2635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6"/>
    <x v="12"/>
  </r>
  <r>
    <x v="2640"/>
    <x v="2636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x v="5"/>
  </r>
  <r>
    <x v="2641"/>
    <x v="2637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2"/>
    <x v="5"/>
  </r>
  <r>
    <x v="2642"/>
    <x v="2638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6"/>
    <x v="12"/>
  </r>
  <r>
    <x v="2643"/>
    <x v="2639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.7949999999999999"/>
    <n v="37.11904761904762"/>
    <x v="7"/>
    <x v="22"/>
  </r>
  <r>
    <x v="2644"/>
    <x v="2640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.0680000000000001"/>
    <n v="37.083333333333336"/>
    <x v="2"/>
    <x v="5"/>
  </r>
  <r>
    <x v="2645"/>
    <x v="2641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6"/>
    <x v="21"/>
  </r>
  <r>
    <x v="2646"/>
    <x v="2642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6"/>
    <x v="12"/>
  </r>
  <r>
    <x v="2647"/>
    <x v="2643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0"/>
    <x v="4"/>
  </r>
  <r>
    <x v="2648"/>
    <x v="2644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2"/>
    <x v="5"/>
  </r>
  <r>
    <x v="2649"/>
    <x v="2645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2"/>
    <x v="5"/>
  </r>
  <r>
    <x v="2650"/>
    <x v="2646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0"/>
    <x v="28"/>
  </r>
  <r>
    <x v="2651"/>
    <x v="2647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7"/>
  </r>
  <r>
    <x v="2652"/>
    <x v="2648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3.6666666666666666E-3"/>
    <n v="36.666666666666664"/>
    <x v="2"/>
    <x v="18"/>
  </r>
  <r>
    <x v="2653"/>
    <x v="2649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2"/>
    <x v="5"/>
  </r>
  <r>
    <x v="2654"/>
    <x v="2650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6"/>
    <x v="40"/>
  </r>
  <r>
    <x v="2655"/>
    <x v="2651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1"/>
    <x v="9"/>
  </r>
  <r>
    <x v="2656"/>
    <x v="2652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.0342499999999999"/>
    <n v="36.610619469026545"/>
    <x v="2"/>
    <x v="5"/>
  </r>
  <r>
    <x v="2657"/>
    <x v="2653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6"/>
    <x v="21"/>
  </r>
  <r>
    <x v="2658"/>
    <x v="2654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x v="5"/>
  </r>
  <r>
    <x v="2659"/>
    <x v="2655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4"/>
    <x v="19"/>
  </r>
  <r>
    <x v="2660"/>
    <x v="2656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2"/>
    <x v="5"/>
  </r>
  <r>
    <x v="2661"/>
    <x v="2657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.014"/>
    <n v="36.474820143884891"/>
    <x v="2"/>
    <x v="5"/>
  </r>
  <r>
    <x v="2662"/>
    <x v="2658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.3333333333333333"/>
    <n v="36.363636363636367"/>
    <x v="2"/>
    <x v="18"/>
  </r>
  <r>
    <x v="2663"/>
    <x v="2659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3333333333336"/>
    <x v="7"/>
    <x v="23"/>
  </r>
  <r>
    <x v="2664"/>
    <x v="2660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.0900000000000001"/>
    <n v="36.333333333333336"/>
    <x v="2"/>
    <x v="5"/>
  </r>
  <r>
    <x v="2665"/>
    <x v="2661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0"/>
    <x v="4"/>
  </r>
  <r>
    <x v="2666"/>
    <x v="2662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6"/>
    <x v="13"/>
  </r>
  <r>
    <x v="2667"/>
    <x v="2663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.3715000000000002"/>
    <n v="36.206106870229007"/>
    <x v="6"/>
    <x v="25"/>
  </r>
  <r>
    <x v="2668"/>
    <x v="2664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6"/>
    <x v="12"/>
  </r>
  <r>
    <x v="2669"/>
    <x v="2665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2"/>
    <x v="5"/>
  </r>
  <r>
    <x v="2670"/>
    <x v="2666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.01"/>
    <n v="36.071428571428569"/>
    <x v="2"/>
    <x v="5"/>
  </r>
  <r>
    <x v="2671"/>
    <x v="2667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2"/>
    <x v="5"/>
  </r>
  <r>
    <x v="2672"/>
    <x v="2668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0"/>
    <x v="4"/>
  </r>
  <r>
    <x v="2673"/>
    <x v="2669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.1000000000000001"/>
    <n v="35.96153846153846"/>
    <x v="2"/>
    <x v="5"/>
  </r>
  <r>
    <x v="2674"/>
    <x v="2670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.0066666666666666"/>
    <n v="35.952380952380949"/>
    <x v="2"/>
    <x v="5"/>
  </r>
  <r>
    <x v="2675"/>
    <x v="2671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x v="5"/>
  </r>
  <r>
    <x v="2676"/>
    <x v="2672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.1973333333333334"/>
    <n v="35.92"/>
    <x v="7"/>
    <x v="22"/>
  </r>
  <r>
    <x v="2677"/>
    <x v="2673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1"/>
    <x v="17"/>
  </r>
  <r>
    <x v="2678"/>
    <x v="2674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6"/>
    <x v="12"/>
  </r>
  <r>
    <x v="2679"/>
    <x v="2675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1"/>
    <x v="8"/>
  </r>
  <r>
    <x v="2680"/>
    <x v="2676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0.21309523809523809"/>
    <n v="35.799999999999997"/>
    <x v="3"/>
    <x v="6"/>
  </r>
  <r>
    <x v="2681"/>
    <x v="2677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2"/>
    <x v="5"/>
  </r>
  <r>
    <x v="2682"/>
    <x v="2678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.15"/>
    <n v="35.795454545454547"/>
    <x v="2"/>
    <x v="5"/>
  </r>
  <r>
    <x v="2683"/>
    <x v="2679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6"/>
    <x v="12"/>
  </r>
  <r>
    <x v="2684"/>
    <x v="2680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6"/>
    <x v="21"/>
  </r>
  <r>
    <x v="2685"/>
    <x v="2681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.1459999999999999"/>
    <n v="35.766666666666666"/>
    <x v="2"/>
    <x v="5"/>
  </r>
  <r>
    <x v="2686"/>
    <x v="2682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6"/>
    <x v="25"/>
  </r>
  <r>
    <x v="2687"/>
    <x v="2683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37"/>
  </r>
  <r>
    <x v="2688"/>
    <x v="2684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6"/>
    <x v="12"/>
  </r>
  <r>
    <x v="2689"/>
    <x v="2685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2.5000000000000001E-2"/>
    <n v="35.714285714285715"/>
    <x v="2"/>
    <x v="5"/>
  </r>
  <r>
    <x v="2690"/>
    <x v="2686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.0526315789473684E-2"/>
    <n v="35.714285714285715"/>
    <x v="5"/>
    <x v="38"/>
  </r>
  <r>
    <x v="2691"/>
    <x v="2687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"/>
    <n v="35.714285714285715"/>
    <x v="2"/>
    <x v="3"/>
  </r>
  <r>
    <x v="2692"/>
    <x v="2688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"/>
    <n v="35.714285714285715"/>
    <x v="2"/>
    <x v="5"/>
  </r>
  <r>
    <x v="2693"/>
    <x v="2689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6"/>
    <x v="21"/>
  </r>
  <r>
    <x v="2694"/>
    <x v="2690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6"/>
    <x v="12"/>
  </r>
  <r>
    <x v="2695"/>
    <x v="2691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6"/>
    <x v="30"/>
  </r>
  <r>
    <x v="2696"/>
    <x v="2692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6"/>
    <x v="12"/>
  </r>
  <r>
    <x v="2697"/>
    <x v="2693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0"/>
    <x v="28"/>
  </r>
  <r>
    <x v="2698"/>
    <x v="2694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0"/>
    <x v="28"/>
  </r>
  <r>
    <x v="2699"/>
    <x v="2695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0.34079999999999999"/>
    <n v="35.5"/>
    <x v="2"/>
    <x v="5"/>
  </r>
  <r>
    <x v="2700"/>
    <x v="1635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2"/>
    <x v="5"/>
  </r>
  <r>
    <x v="2701"/>
    <x v="2696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1"/>
    <x v="26"/>
  </r>
  <r>
    <x v="2702"/>
    <x v="2697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4"/>
    <x v="34"/>
  </r>
  <r>
    <x v="2703"/>
    <x v="2698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x v="5"/>
  </r>
  <r>
    <x v="2704"/>
    <x v="2699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3"/>
    <x v="6"/>
  </r>
  <r>
    <x v="2705"/>
    <x v="2700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10"/>
  </r>
  <r>
    <x v="2706"/>
    <x v="2701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0"/>
    <x v="0"/>
  </r>
  <r>
    <x v="2707"/>
    <x v="2702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x v="5"/>
  </r>
  <r>
    <x v="2708"/>
    <x v="2703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0"/>
    <x v="0"/>
  </r>
  <r>
    <x v="2709"/>
    <x v="2704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.9849999999999999"/>
    <n v="35.117647058823529"/>
    <x v="7"/>
    <x v="22"/>
  </r>
  <r>
    <x v="2710"/>
    <x v="2705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2"/>
    <x v="18"/>
  </r>
  <r>
    <x v="2711"/>
    <x v="2706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.0651999999999999"/>
    <n v="35.039473684210527"/>
    <x v="2"/>
    <x v="5"/>
  </r>
  <r>
    <x v="2712"/>
    <x v="2707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0"/>
    <x v="4"/>
  </r>
  <r>
    <x v="2713"/>
    <x v="2708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6"/>
    <x v="39"/>
  </r>
  <r>
    <x v="2714"/>
    <x v="2709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6"/>
    <x v="12"/>
  </r>
  <r>
    <x v="2715"/>
    <x v="2710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37"/>
  </r>
  <r>
    <x v="2716"/>
    <x v="2711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0.26727272727272727"/>
    <n v="35"/>
    <x v="2"/>
    <x v="5"/>
  </r>
  <r>
    <x v="2717"/>
    <x v="27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6"/>
    <x v="12"/>
  </r>
  <r>
    <x v="2718"/>
    <x v="2713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2"/>
    <x v="5"/>
  </r>
  <r>
    <x v="2719"/>
    <x v="2714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0"/>
    <x v="24"/>
  </r>
  <r>
    <x v="2720"/>
    <x v="2715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23"/>
  </r>
  <r>
    <x v="2721"/>
    <x v="2716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0"/>
    <x v="24"/>
  </r>
  <r>
    <x v="2722"/>
    <x v="2717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.3333333333333338E-2"/>
    <n v="35"/>
    <x v="6"/>
    <x v="15"/>
  </r>
  <r>
    <x v="2723"/>
    <x v="2718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2"/>
    <x v="5"/>
  </r>
  <r>
    <x v="2724"/>
    <x v="2719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x v="5"/>
  </r>
  <r>
    <x v="2725"/>
    <x v="2720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.0039275000000001"/>
    <n v="34.91921739130435"/>
    <x v="2"/>
    <x v="5"/>
  </r>
  <r>
    <x v="2726"/>
    <x v="2721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0"/>
    <x v="28"/>
  </r>
  <r>
    <x v="2727"/>
    <x v="2722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23"/>
  </r>
  <r>
    <x v="2728"/>
    <x v="2723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4"/>
    <x v="34"/>
  </r>
  <r>
    <x v="2729"/>
    <x v="2724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.0595454545454546"/>
    <n v="34.791044776119406"/>
    <x v="2"/>
    <x v="5"/>
  </r>
  <r>
    <x v="2730"/>
    <x v="2725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6"/>
    <x v="27"/>
  </r>
  <r>
    <x v="2731"/>
    <x v="2726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.0249999999999999"/>
    <n v="34.745762711864408"/>
    <x v="2"/>
    <x v="5"/>
  </r>
  <r>
    <x v="2732"/>
    <x v="2727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.6016666666666666"/>
    <n v="34.68888888888889"/>
    <x v="3"/>
    <x v="6"/>
  </r>
  <r>
    <x v="2733"/>
    <x v="2728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23"/>
  </r>
  <r>
    <x v="2734"/>
    <x v="2729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6"/>
    <x v="21"/>
  </r>
  <r>
    <x v="2735"/>
    <x v="2730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.038"/>
    <n v="34.6"/>
    <x v="2"/>
    <x v="5"/>
  </r>
  <r>
    <x v="2736"/>
    <x v="2731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10"/>
  </r>
  <r>
    <x v="2737"/>
    <x v="2732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2"/>
    <x v="5"/>
  </r>
  <r>
    <x v="2738"/>
    <x v="2733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6"/>
    <x v="13"/>
  </r>
  <r>
    <x v="2739"/>
    <x v="2734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0"/>
    <x v="0"/>
  </r>
  <r>
    <x v="2740"/>
    <x v="2735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.2786666666666666"/>
    <n v="34.25"/>
    <x v="2"/>
    <x v="5"/>
  </r>
  <r>
    <x v="2741"/>
    <x v="2736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0.28842857142857142"/>
    <n v="34.220338983050844"/>
    <x v="7"/>
    <x v="23"/>
  </r>
  <r>
    <x v="2742"/>
    <x v="2737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4"/>
    <x v="19"/>
  </r>
  <r>
    <x v="2743"/>
    <x v="2738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6"/>
    <x v="27"/>
  </r>
  <r>
    <x v="2744"/>
    <x v="2739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6"/>
    <x v="21"/>
  </r>
  <r>
    <x v="2745"/>
    <x v="2740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0.46176470588235297"/>
    <n v="34.130434782608695"/>
    <x v="2"/>
    <x v="3"/>
  </r>
  <r>
    <x v="2746"/>
    <x v="2741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23"/>
  </r>
  <r>
    <x v="2747"/>
    <x v="2742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5"/>
    <x v="29"/>
  </r>
  <r>
    <x v="2748"/>
    <x v="2743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0"/>
    <x v="2"/>
  </r>
  <r>
    <x v="2749"/>
    <x v="2744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6"/>
    <x v="21"/>
  </r>
  <r>
    <x v="2750"/>
    <x v="2745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6"/>
    <x v="15"/>
  </r>
  <r>
    <x v="2751"/>
    <x v="2746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6"/>
    <x v="40"/>
  </r>
  <r>
    <x v="2752"/>
    <x v="2747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0.2"/>
    <n v="34"/>
    <x v="2"/>
    <x v="5"/>
  </r>
  <r>
    <x v="2753"/>
    <x v="2748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36"/>
  </r>
  <r>
    <x v="2754"/>
    <x v="2749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6.7999999999999996E-3"/>
    <n v="34"/>
    <x v="6"/>
    <x v="15"/>
  </r>
  <r>
    <x v="2755"/>
    <x v="2750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0"/>
    <x v="24"/>
  </r>
  <r>
    <x v="2756"/>
    <x v="2751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6"/>
    <x v="12"/>
  </r>
  <r>
    <x v="2757"/>
    <x v="2752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2"/>
    <x v="5"/>
  </r>
  <r>
    <x v="2758"/>
    <x v="2753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.0183333333333333"/>
    <n v="33.944444444444443"/>
    <x v="2"/>
    <x v="5"/>
  </r>
  <r>
    <x v="2759"/>
    <x v="2754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0"/>
    <x v="14"/>
  </r>
  <r>
    <x v="2760"/>
    <x v="2755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x v="5"/>
  </r>
  <r>
    <x v="2761"/>
    <x v="2756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.08"/>
    <n v="33.75"/>
    <x v="2"/>
    <x v="5"/>
  </r>
  <r>
    <x v="2762"/>
    <x v="2757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6"/>
    <x v="13"/>
  </r>
  <r>
    <x v="2763"/>
    <x v="2758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.08"/>
    <n v="33.75"/>
    <x v="2"/>
    <x v="5"/>
  </r>
  <r>
    <x v="2764"/>
    <x v="2759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x v="5"/>
  </r>
  <r>
    <x v="2765"/>
    <x v="2760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7.6129032258064515E-3"/>
    <n v="33.714285714285715"/>
    <x v="3"/>
    <x v="20"/>
  </r>
  <r>
    <x v="2766"/>
    <x v="2761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0.36359999999999998"/>
    <n v="33.666666666666664"/>
    <x v="2"/>
    <x v="5"/>
  </r>
  <r>
    <x v="2767"/>
    <x v="2762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.212"/>
    <n v="33.666666666666664"/>
    <x v="2"/>
    <x v="5"/>
  </r>
  <r>
    <x v="2768"/>
    <x v="2763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2"/>
    <x v="5"/>
  </r>
  <r>
    <x v="2769"/>
    <x v="2764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.0071428571428571"/>
    <n v="33.571428571428569"/>
    <x v="2"/>
    <x v="5"/>
  </r>
  <r>
    <x v="2770"/>
    <x v="2765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.0776923076923079"/>
    <n v="33.550632911392405"/>
    <x v="7"/>
    <x v="22"/>
  </r>
  <r>
    <x v="2771"/>
    <x v="2766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x v="5"/>
  </r>
  <r>
    <x v="2772"/>
    <x v="2767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10"/>
  </r>
  <r>
    <x v="2773"/>
    <x v="2768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"/>
    <n v="33.333333333333336"/>
    <x v="2"/>
    <x v="5"/>
  </r>
  <r>
    <x v="2774"/>
    <x v="2769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6"/>
    <x v="21"/>
  </r>
  <r>
    <x v="2775"/>
    <x v="2770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2"/>
    <x v="3"/>
  </r>
  <r>
    <x v="2776"/>
    <x v="2771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0"/>
    <x v="0"/>
  </r>
  <r>
    <x v="2777"/>
    <x v="2772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8"/>
    <x v="32"/>
  </r>
  <r>
    <x v="2778"/>
    <x v="2773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6"/>
    <x v="25"/>
  </r>
  <r>
    <x v="2779"/>
    <x v="2774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4"/>
    <x v="34"/>
  </r>
  <r>
    <x v="2780"/>
    <x v="2775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0.34399999999999997"/>
    <n v="33.07692307692308"/>
    <x v="2"/>
    <x v="5"/>
  </r>
  <r>
    <x v="2781"/>
    <x v="2776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4"/>
    <x v="19"/>
  </r>
  <r>
    <x v="2782"/>
    <x v="2777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.7173333333333334"/>
    <n v="33.025641025641029"/>
    <x v="2"/>
    <x v="5"/>
  </r>
  <r>
    <x v="2783"/>
    <x v="2778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0.17652941176470588"/>
    <n v="32.978021978021978"/>
    <x v="2"/>
    <x v="5"/>
  </r>
  <r>
    <x v="2784"/>
    <x v="2779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2"/>
    <x v="5"/>
  </r>
  <r>
    <x v="2785"/>
    <x v="2780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31"/>
  </r>
  <r>
    <x v="2786"/>
    <x v="2781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7"/>
    <x v="22"/>
  </r>
  <r>
    <x v="2787"/>
    <x v="2782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0.15411764705882353"/>
    <n v="32.75"/>
    <x v="2"/>
    <x v="5"/>
  </r>
  <r>
    <x v="2788"/>
    <x v="2783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0.1048"/>
    <n v="32.75"/>
    <x v="1"/>
    <x v="1"/>
  </r>
  <r>
    <x v="2789"/>
    <x v="2784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6"/>
    <x v="12"/>
  </r>
  <r>
    <x v="2790"/>
    <x v="2785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6"/>
    <x v="27"/>
  </r>
  <r>
    <x v="2791"/>
    <x v="2786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8.666666666666667E-2"/>
    <n v="32.5"/>
    <x v="2"/>
    <x v="5"/>
  </r>
  <r>
    <x v="2792"/>
    <x v="2787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1"/>
    <x v="1"/>
  </r>
  <r>
    <x v="2793"/>
    <x v="2788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6"/>
    <x v="27"/>
  </r>
  <r>
    <x v="2794"/>
    <x v="2789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6"/>
    <x v="27"/>
  </r>
  <r>
    <x v="2795"/>
    <x v="2790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.04"/>
    <n v="32.5"/>
    <x v="6"/>
    <x v="21"/>
  </r>
  <r>
    <x v="2796"/>
    <x v="2791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0.3775"/>
    <n v="32.357142857142854"/>
    <x v="2"/>
    <x v="5"/>
  </r>
  <r>
    <x v="2797"/>
    <x v="2792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x v="5"/>
  </r>
  <r>
    <x v="2798"/>
    <x v="2793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.1499999999999999"/>
    <n v="32.34375"/>
    <x v="3"/>
    <x v="6"/>
  </r>
  <r>
    <x v="2799"/>
    <x v="2794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6"/>
    <x v="25"/>
  </r>
  <r>
    <x v="2800"/>
    <x v="2795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6"/>
    <x v="12"/>
  </r>
  <r>
    <x v="2801"/>
    <x v="2796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3"/>
    <x v="6"/>
  </r>
  <r>
    <x v="2802"/>
    <x v="2797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.0165"/>
    <n v="32.269841269841272"/>
    <x v="2"/>
    <x v="5"/>
  </r>
  <r>
    <x v="2803"/>
    <x v="2798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0.51600000000000001"/>
    <n v="32.25"/>
    <x v="2"/>
    <x v="5"/>
  </r>
  <r>
    <x v="2804"/>
    <x v="2799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1"/>
    <x v="9"/>
  </r>
  <r>
    <x v="2805"/>
    <x v="2800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4"/>
    <x v="19"/>
  </r>
  <r>
    <x v="2806"/>
    <x v="2801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6"/>
    <x v="13"/>
  </r>
  <r>
    <x v="2807"/>
    <x v="2802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6"/>
    <x v="27"/>
  </r>
  <r>
    <x v="2808"/>
    <x v="2803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.071"/>
    <n v="31.970149253731343"/>
    <x v="2"/>
    <x v="5"/>
  </r>
  <r>
    <x v="2809"/>
    <x v="2804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0"/>
    <x v="28"/>
  </r>
  <r>
    <x v="2810"/>
    <x v="2805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.1975"/>
    <n v="31.933333333333334"/>
    <x v="2"/>
    <x v="5"/>
  </r>
  <r>
    <x v="2811"/>
    <x v="2806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6"/>
    <x v="40"/>
  </r>
  <r>
    <x v="2812"/>
    <x v="2807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36"/>
  </r>
  <r>
    <x v="2813"/>
    <x v="2808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6"/>
    <x v="12"/>
  </r>
  <r>
    <x v="2814"/>
    <x v="2809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6"/>
    <x v="21"/>
  </r>
  <r>
    <x v="2815"/>
    <x v="2810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0"/>
    <x v="28"/>
  </r>
  <r>
    <x v="2816"/>
    <x v="2811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4"/>
    <x v="19"/>
  </r>
  <r>
    <x v="2817"/>
    <x v="2812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37"/>
  </r>
  <r>
    <x v="2818"/>
    <x v="2813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.0799999999999998E-2"/>
    <n v="31.75"/>
    <x v="3"/>
    <x v="20"/>
  </r>
  <r>
    <x v="2819"/>
    <x v="2814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5"/>
    <x v="29"/>
  </r>
  <r>
    <x v="2820"/>
    <x v="2815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0"/>
    <x v="0"/>
  </r>
  <r>
    <x v="2821"/>
    <x v="2816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6"/>
    <x v="12"/>
  </r>
  <r>
    <x v="2822"/>
    <x v="2817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.2333333333333334"/>
    <n v="31.623931623931625"/>
    <x v="1"/>
    <x v="11"/>
  </r>
  <r>
    <x v="2823"/>
    <x v="2818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2"/>
    <x v="5"/>
  </r>
  <r>
    <x v="2824"/>
    <x v="2819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2"/>
    <x v="5"/>
  </r>
  <r>
    <x v="2825"/>
    <x v="2820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7"/>
    <x v="22"/>
  </r>
  <r>
    <x v="2826"/>
    <x v="2821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23"/>
  </r>
  <r>
    <x v="2827"/>
    <x v="2822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2"/>
    <x v="5"/>
  </r>
  <r>
    <x v="2828"/>
    <x v="2823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1"/>
    <x v="11"/>
  </r>
  <r>
    <x v="2829"/>
    <x v="2824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0"/>
    <x v="28"/>
  </r>
  <r>
    <x v="2830"/>
    <x v="2825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1"/>
    <x v="26"/>
  </r>
  <r>
    <x v="2831"/>
    <x v="2826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2"/>
    <x v="5"/>
  </r>
  <r>
    <x v="2832"/>
    <x v="2391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6"/>
    <x v="12"/>
  </r>
  <r>
    <x v="2833"/>
    <x v="2827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6"/>
    <x v="12"/>
  </r>
  <r>
    <x v="2834"/>
    <x v="2828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31"/>
  </r>
  <r>
    <x v="2835"/>
    <x v="2829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2"/>
    <x v="5"/>
  </r>
  <r>
    <x v="2836"/>
    <x v="2830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.885046"/>
    <n v="31.209370860927152"/>
    <x v="2"/>
    <x v="5"/>
  </r>
  <r>
    <x v="2837"/>
    <x v="2831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0.47631578947368419"/>
    <n v="31.206896551724139"/>
    <x v="3"/>
    <x v="6"/>
  </r>
  <r>
    <x v="2838"/>
    <x v="2832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0"/>
    <x v="0"/>
  </r>
  <r>
    <x v="2839"/>
    <x v="2833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6"/>
    <x v="21"/>
  </r>
  <r>
    <x v="2840"/>
    <x v="2834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6"/>
    <x v="21"/>
  </r>
  <r>
    <x v="2841"/>
    <x v="2835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6"/>
    <x v="25"/>
  </r>
  <r>
    <x v="2842"/>
    <x v="2836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3"/>
    <x v="16"/>
  </r>
  <r>
    <x v="2843"/>
    <x v="2837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6"/>
    <x v="12"/>
  </r>
  <r>
    <x v="2844"/>
    <x v="2838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4"/>
    <x v="34"/>
  </r>
  <r>
    <x v="2845"/>
    <x v="2839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.2845"/>
    <n v="30.951807228915662"/>
    <x v="2"/>
    <x v="5"/>
  </r>
  <r>
    <x v="2846"/>
    <x v="2840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.155"/>
    <n v="30.9375"/>
    <x v="2"/>
    <x v="5"/>
  </r>
  <r>
    <x v="2847"/>
    <x v="2841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.0825"/>
    <n v="30.928571428571427"/>
    <x v="2"/>
    <x v="5"/>
  </r>
  <r>
    <x v="2848"/>
    <x v="2842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0.33416666666666667"/>
    <n v="30.846153846153847"/>
    <x v="1"/>
    <x v="1"/>
  </r>
  <r>
    <x v="2849"/>
    <x v="2843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2"/>
    <x v="5"/>
  </r>
  <r>
    <x v="2850"/>
    <x v="2844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2"/>
    <x v="5"/>
  </r>
  <r>
    <x v="2851"/>
    <x v="2845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x v="5"/>
  </r>
  <r>
    <x v="2852"/>
    <x v="2846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.2912912912912913"/>
    <n v="30.714285714285715"/>
    <x v="2"/>
    <x v="5"/>
  </r>
  <r>
    <x v="2853"/>
    <x v="2847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.84"/>
    <n v="30.666666666666668"/>
    <x v="2"/>
    <x v="5"/>
  </r>
  <r>
    <x v="2854"/>
    <x v="2848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1"/>
    <x v="26"/>
  </r>
  <r>
    <x v="2855"/>
    <x v="2849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1"/>
    <x v="9"/>
  </r>
  <r>
    <x v="2856"/>
    <x v="2850"/>
    <s v="A psychedelic post rock masterpiece!"/>
    <n v="2000"/>
    <n v="4067"/>
    <x v="2"/>
    <x v="4"/>
    <s v="GBP"/>
    <n v="1470075210"/>
    <n v="1468779210"/>
    <b v="0"/>
    <n v="133"/>
    <b v="1"/>
    <s v="music/rock"/>
    <n v="2.0335000000000001"/>
    <n v="30.578947368421051"/>
    <x v="6"/>
    <x v="21"/>
  </r>
  <r>
    <x v="2857"/>
    <x v="2851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0"/>
    <x v="0"/>
  </r>
  <r>
    <x v="2858"/>
    <x v="2852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0"/>
    <x v="24"/>
  </r>
  <r>
    <x v="2859"/>
    <x v="2853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6"/>
    <x v="12"/>
  </r>
  <r>
    <x v="2860"/>
    <x v="2854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7.9909090909090902E-3"/>
    <n v="30.310344827586206"/>
    <x v="0"/>
    <x v="0"/>
  </r>
  <r>
    <x v="2861"/>
    <x v="2855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.24E-2"/>
    <n v="30.285714285714285"/>
    <x v="0"/>
    <x v="0"/>
  </r>
  <r>
    <x v="2862"/>
    <x v="2856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0"/>
    <x v="0"/>
  </r>
  <r>
    <x v="2863"/>
    <x v="2857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7"/>
    <x v="22"/>
  </r>
  <r>
    <x v="2864"/>
    <x v="2858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.1471959999999999"/>
    <n v="30.189368421052631"/>
    <x v="2"/>
    <x v="5"/>
  </r>
  <r>
    <x v="2865"/>
    <x v="2859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.0854949999999999"/>
    <n v="30.152638888888887"/>
    <x v="2"/>
    <x v="5"/>
  </r>
  <r>
    <x v="2866"/>
    <x v="2860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2"/>
    <x v="18"/>
  </r>
  <r>
    <x v="2867"/>
    <x v="2861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6"/>
    <x v="39"/>
  </r>
  <r>
    <x v="2868"/>
    <x v="2862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x v="3"/>
  </r>
  <r>
    <x v="2869"/>
    <x v="2863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6"/>
    <x v="30"/>
  </r>
  <r>
    <x v="2870"/>
    <x v="2864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.272727272727273E-2"/>
    <n v="30"/>
    <x v="0"/>
    <x v="24"/>
  </r>
  <r>
    <x v="2871"/>
    <x v="2865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1.8749999999999999E-3"/>
    <n v="30"/>
    <x v="0"/>
    <x v="24"/>
  </r>
  <r>
    <x v="2872"/>
    <x v="2866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0"/>
    <x v="2"/>
  </r>
  <r>
    <x v="2873"/>
    <x v="2867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6.6055045871559637E-2"/>
    <n v="30"/>
    <x v="4"/>
    <x v="7"/>
  </r>
  <r>
    <x v="2874"/>
    <x v="2868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.4545454545454543E-2"/>
    <n v="30"/>
    <x v="2"/>
    <x v="5"/>
  </r>
  <r>
    <x v="2875"/>
    <x v="2869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x v="5"/>
  </r>
  <r>
    <x v="2876"/>
    <x v="2870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1"/>
    <x v="8"/>
  </r>
  <r>
    <x v="2877"/>
    <x v="2871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1.7999999999999999E-2"/>
    <n v="30"/>
    <x v="2"/>
    <x v="5"/>
  </r>
  <r>
    <x v="2878"/>
    <x v="2872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6"/>
    <x v="12"/>
  </r>
  <r>
    <x v="2879"/>
    <x v="2873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6"/>
    <x v="27"/>
  </r>
  <r>
    <x v="2880"/>
    <x v="2874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1"/>
    <x v="1"/>
  </r>
  <r>
    <x v="2881"/>
    <x v="2875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6"/>
    <x v="27"/>
  </r>
  <r>
    <x v="2882"/>
    <x v="2876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37"/>
  </r>
  <r>
    <x v="2883"/>
    <x v="2877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10"/>
  </r>
  <r>
    <x v="2884"/>
    <x v="2878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5"/>
    <x v="29"/>
  </r>
  <r>
    <x v="2885"/>
    <x v="2879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.125"/>
    <n v="30"/>
    <x v="2"/>
    <x v="5"/>
  </r>
  <r>
    <x v="2886"/>
    <x v="2880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6"/>
    <x v="40"/>
  </r>
  <r>
    <x v="2887"/>
    <x v="2881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2"/>
    <x v="18"/>
  </r>
  <r>
    <x v="2888"/>
    <x v="2882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0"/>
    <x v="0"/>
  </r>
  <r>
    <x v="2889"/>
    <x v="2883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0.41699999999999998"/>
    <n v="29.785714285714285"/>
    <x v="2"/>
    <x v="5"/>
  </r>
  <r>
    <x v="2890"/>
    <x v="2884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2"/>
    <x v="5"/>
  </r>
  <r>
    <x v="2891"/>
    <x v="2885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.1866666666666668"/>
    <n v="29.666666666666668"/>
    <x v="2"/>
    <x v="5"/>
  </r>
  <r>
    <x v="2892"/>
    <x v="2886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"/>
    <n v="29.62962962962963"/>
    <x v="2"/>
    <x v="5"/>
  </r>
  <r>
    <x v="2893"/>
    <x v="2887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0"/>
    <x v="2"/>
  </r>
  <r>
    <x v="2894"/>
    <x v="2888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.3864000000000001"/>
    <n v="29.623931623931625"/>
    <x v="6"/>
    <x v="21"/>
  </r>
  <r>
    <x v="2895"/>
    <x v="2889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.1844444444444444"/>
    <n v="29.611111111111111"/>
    <x v="6"/>
    <x v="30"/>
  </r>
  <r>
    <x v="2896"/>
    <x v="2890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.1833333333333333"/>
    <n v="29.583333333333332"/>
    <x v="2"/>
    <x v="5"/>
  </r>
  <r>
    <x v="2897"/>
    <x v="2891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x v="5"/>
  </r>
  <r>
    <x v="2898"/>
    <x v="2892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10"/>
  </r>
  <r>
    <x v="2899"/>
    <x v="2893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37"/>
  </r>
  <r>
    <x v="2900"/>
    <x v="2894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.236"/>
    <n v="29.428571428571427"/>
    <x v="2"/>
    <x v="5"/>
  </r>
  <r>
    <x v="2901"/>
    <x v="2895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x v="5"/>
  </r>
  <r>
    <x v="2902"/>
    <x v="2896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"/>
    <n v="29.411764705882351"/>
    <x v="2"/>
    <x v="5"/>
  </r>
  <r>
    <x v="2903"/>
    <x v="2897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.4660000000000002"/>
    <n v="29.310782241014799"/>
    <x v="0"/>
    <x v="4"/>
  </r>
  <r>
    <x v="2904"/>
    <x v="2898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6"/>
    <x v="12"/>
  </r>
  <r>
    <x v="2905"/>
    <x v="2899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.0867285714285715"/>
    <n v="29.258076923076924"/>
    <x v="2"/>
    <x v="5"/>
  </r>
  <r>
    <x v="2906"/>
    <x v="2900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0"/>
    <x v="0"/>
  </r>
  <r>
    <x v="2907"/>
    <x v="2901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8"/>
    <x v="32"/>
  </r>
  <r>
    <x v="2908"/>
    <x v="2902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x v="5"/>
  </r>
  <r>
    <x v="2909"/>
    <x v="2903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4"/>
    <x v="34"/>
  </r>
  <r>
    <x v="2910"/>
    <x v="2904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x v="5"/>
  </r>
  <r>
    <x v="2911"/>
    <x v="2905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.75"/>
    <n v="29.166666666666668"/>
    <x v="2"/>
    <x v="5"/>
  </r>
  <r>
    <x v="2912"/>
    <x v="2906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10"/>
  </r>
  <r>
    <x v="2913"/>
    <x v="2907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0.32"/>
    <n v="29.09090909090909"/>
    <x v="2"/>
    <x v="5"/>
  </r>
  <r>
    <x v="2914"/>
    <x v="2908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.1074999999999999"/>
    <n v="29.068965517241381"/>
    <x v="2"/>
    <x v="5"/>
  </r>
  <r>
    <x v="2915"/>
    <x v="2909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.278"/>
    <n v="29.045454545454547"/>
    <x v="2"/>
    <x v="5"/>
  </r>
  <r>
    <x v="2916"/>
    <x v="2910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23"/>
  </r>
  <r>
    <x v="2917"/>
    <x v="2911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6"/>
    <x v="12"/>
  </r>
  <r>
    <x v="2918"/>
    <x v="2912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.267605633802817E-2"/>
    <n v="29"/>
    <x v="2"/>
    <x v="18"/>
  </r>
  <r>
    <x v="2919"/>
    <x v="2913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x v="5"/>
  </r>
  <r>
    <x v="2920"/>
    <x v="29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.4236363636363636"/>
    <n v="29"/>
    <x v="2"/>
    <x v="5"/>
  </r>
  <r>
    <x v="2921"/>
    <x v="2915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.0545454545454545"/>
    <n v="29"/>
    <x v="2"/>
    <x v="5"/>
  </r>
  <r>
    <x v="2922"/>
    <x v="2916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4"/>
    <x v="34"/>
  </r>
  <r>
    <x v="2923"/>
    <x v="2917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1"/>
    <x v="9"/>
  </r>
  <r>
    <x v="2924"/>
    <x v="2918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6"/>
    <x v="12"/>
  </r>
  <r>
    <x v="2925"/>
    <x v="2919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0"/>
    <x v="2"/>
  </r>
  <r>
    <x v="2926"/>
    <x v="2920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2"/>
    <x v="5"/>
  </r>
  <r>
    <x v="2927"/>
    <x v="2921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6"/>
    <x v="12"/>
  </r>
  <r>
    <x v="2928"/>
    <x v="2922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1"/>
    <x v="26"/>
  </r>
  <r>
    <x v="2929"/>
    <x v="2923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6"/>
    <x v="21"/>
  </r>
  <r>
    <x v="2930"/>
    <x v="2924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6"/>
    <x v="12"/>
  </r>
  <r>
    <x v="2931"/>
    <x v="2925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.2598333333333334"/>
    <n v="28.632575757575758"/>
    <x v="4"/>
    <x v="19"/>
  </r>
  <r>
    <x v="2932"/>
    <x v="2926"/>
    <s v="What was the greatest record shop ever?  DOBELLS!"/>
    <n v="3152"/>
    <n v="1286"/>
    <x v="1"/>
    <x v="4"/>
    <s v="GBP"/>
    <n v="1359978927"/>
    <n v="1357127727"/>
    <b v="0"/>
    <n v="45"/>
    <b v="0"/>
    <s v="music/jazz"/>
    <n v="0.40799492385786801"/>
    <n v="28.577777777777779"/>
    <x v="6"/>
    <x v="27"/>
  </r>
  <r>
    <x v="2933"/>
    <x v="2927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1"/>
    <x v="9"/>
  </r>
  <r>
    <x v="2934"/>
    <x v="2928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6"/>
    <x v="12"/>
  </r>
  <r>
    <x v="2935"/>
    <x v="2929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"/>
    <n v="28.571428571428573"/>
    <x v="2"/>
    <x v="5"/>
  </r>
  <r>
    <x v="2936"/>
    <x v="2930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.2200090909090908"/>
    <n v="28.553404255319148"/>
    <x v="6"/>
    <x v="40"/>
  </r>
  <r>
    <x v="2937"/>
    <x v="2931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.38"/>
    <n v="28.411764705882351"/>
    <x v="2"/>
    <x v="5"/>
  </r>
  <r>
    <x v="2938"/>
    <x v="2932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.0509999999999999"/>
    <n v="28.405405405405407"/>
    <x v="2"/>
    <x v="5"/>
  </r>
  <r>
    <x v="2939"/>
    <x v="2933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7"/>
    <x v="23"/>
  </r>
  <r>
    <x v="2940"/>
    <x v="2934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3"/>
    <x v="35"/>
  </r>
  <r>
    <x v="2941"/>
    <x v="2935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.3757142857142857"/>
    <n v="28.323529411764707"/>
    <x v="2"/>
    <x v="5"/>
  </r>
  <r>
    <x v="2942"/>
    <x v="2936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1"/>
    <x v="8"/>
  </r>
  <r>
    <x v="2943"/>
    <x v="2937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.0763636363636364"/>
    <n v="28.19047619047619"/>
    <x v="2"/>
    <x v="5"/>
  </r>
  <r>
    <x v="2944"/>
    <x v="2938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6"/>
    <x v="21"/>
  </r>
  <r>
    <x v="2945"/>
    <x v="2939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6"/>
    <x v="15"/>
  </r>
  <r>
    <x v="2946"/>
    <x v="2940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1"/>
    <x v="11"/>
  </r>
  <r>
    <x v="2947"/>
    <x v="2941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7"/>
    <x v="22"/>
  </r>
  <r>
    <x v="2948"/>
    <x v="2942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0"/>
    <x v="0"/>
  </r>
  <r>
    <x v="2949"/>
    <x v="2943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5.5999999999999995E-4"/>
    <n v="28"/>
    <x v="1"/>
    <x v="17"/>
  </r>
  <r>
    <x v="2950"/>
    <x v="2944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6"/>
    <x v="12"/>
  </r>
  <r>
    <x v="2951"/>
    <x v="2945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6"/>
    <x v="12"/>
  </r>
  <r>
    <x v="2952"/>
    <x v="2946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.0515384615384615"/>
    <n v="27.897959183673468"/>
    <x v="1"/>
    <x v="26"/>
  </r>
  <r>
    <x v="2953"/>
    <x v="2947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.5375"/>
    <n v="27.861111111111111"/>
    <x v="6"/>
    <x v="13"/>
  </r>
  <r>
    <x v="2954"/>
    <x v="2948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6"/>
    <x v="12"/>
  </r>
  <r>
    <x v="2955"/>
    <x v="2949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6"/>
    <x v="12"/>
  </r>
  <r>
    <x v="2956"/>
    <x v="2950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"/>
    <n v="27.777777777777779"/>
    <x v="2"/>
    <x v="5"/>
  </r>
  <r>
    <x v="2957"/>
    <x v="2951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.22"/>
    <n v="27.727272727272727"/>
    <x v="2"/>
    <x v="5"/>
  </r>
  <r>
    <x v="2958"/>
    <x v="2952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6"/>
    <x v="21"/>
  </r>
  <r>
    <x v="2959"/>
    <x v="2953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0"/>
    <x v="28"/>
  </r>
  <r>
    <x v="2960"/>
    <x v="2954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.56"/>
    <n v="27.576923076923077"/>
    <x v="0"/>
    <x v="28"/>
  </r>
  <r>
    <x v="2961"/>
    <x v="2955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6"/>
    <x v="12"/>
  </r>
  <r>
    <x v="2962"/>
    <x v="2956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6.875E-3"/>
    <n v="27.5"/>
    <x v="0"/>
    <x v="24"/>
  </r>
  <r>
    <x v="2963"/>
    <x v="2957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33"/>
  </r>
  <r>
    <x v="2964"/>
    <x v="2958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x v="5"/>
  </r>
  <r>
    <x v="2965"/>
    <x v="2959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x v="5"/>
  </r>
  <r>
    <x v="2966"/>
    <x v="2960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7"/>
  </r>
  <r>
    <x v="2967"/>
    <x v="2961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10"/>
  </r>
  <r>
    <x v="2968"/>
    <x v="2962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0"/>
    <x v="24"/>
  </r>
  <r>
    <x v="2969"/>
    <x v="2963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.2833333333333334"/>
    <n v="27.5"/>
    <x v="2"/>
    <x v="5"/>
  </r>
  <r>
    <x v="2970"/>
    <x v="2964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.1916666666666667"/>
    <n v="27.5"/>
    <x v="2"/>
    <x v="5"/>
  </r>
  <r>
    <x v="2971"/>
    <x v="2965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0"/>
    <x v="4"/>
  </r>
  <r>
    <x v="2972"/>
    <x v="2966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6"/>
    <x v="12"/>
  </r>
  <r>
    <x v="2973"/>
    <x v="2967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0"/>
    <x v="0"/>
  </r>
  <r>
    <x v="2974"/>
    <x v="2968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6"/>
    <x v="21"/>
  </r>
  <r>
    <x v="2975"/>
    <x v="2969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6"/>
    <x v="25"/>
  </r>
  <r>
    <x v="2976"/>
    <x v="2970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x v="5"/>
  </r>
  <r>
    <x v="2977"/>
    <x v="2971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"/>
    <n v="27.272727272727273"/>
    <x v="1"/>
    <x v="11"/>
  </r>
  <r>
    <x v="2978"/>
    <x v="2972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"/>
    <n v="27.272727272727273"/>
    <x v="6"/>
    <x v="21"/>
  </r>
  <r>
    <x v="2979"/>
    <x v="2973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6"/>
    <x v="12"/>
  </r>
  <r>
    <x v="2980"/>
    <x v="2974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7"/>
    <x v="22"/>
  </r>
  <r>
    <x v="2981"/>
    <x v="2975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6"/>
    <x v="21"/>
  </r>
  <r>
    <x v="2982"/>
    <x v="2976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2"/>
    <x v="5"/>
  </r>
  <r>
    <x v="2983"/>
    <x v="2977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7"/>
    <x v="22"/>
  </r>
  <r>
    <x v="2984"/>
    <x v="2978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6"/>
    <x v="27"/>
  </r>
  <r>
    <x v="2985"/>
    <x v="2979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.0375000000000001"/>
    <n v="27.065217391304348"/>
    <x v="2"/>
    <x v="5"/>
  </r>
  <r>
    <x v="2986"/>
    <x v="2980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x v="5"/>
  </r>
  <r>
    <x v="2987"/>
    <x v="2981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33"/>
  </r>
  <r>
    <x v="2988"/>
    <x v="2982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x v="5"/>
  </r>
  <r>
    <x v="2989"/>
    <x v="2983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3.5666666666666666E-2"/>
    <n v="26.75"/>
    <x v="3"/>
    <x v="6"/>
  </r>
  <r>
    <x v="2990"/>
    <x v="2984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.0285857142857142"/>
    <n v="26.667037037037037"/>
    <x v="2"/>
    <x v="5"/>
  </r>
  <r>
    <x v="2991"/>
    <x v="2985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66666666666668"/>
    <x v="2"/>
    <x v="5"/>
  </r>
  <r>
    <x v="2992"/>
    <x v="2986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.3304200000000002"/>
    <n v="26.608400000000003"/>
    <x v="2"/>
    <x v="5"/>
  </r>
  <r>
    <x v="2993"/>
    <x v="2987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0.28405999999999998"/>
    <n v="26.59737827715356"/>
    <x v="7"/>
    <x v="23"/>
  </r>
  <r>
    <x v="2994"/>
    <x v="2988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.3118399999999999"/>
    <n v="26.591351351351353"/>
    <x v="0"/>
    <x v="28"/>
  </r>
  <r>
    <x v="2995"/>
    <x v="2989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6"/>
    <x v="12"/>
  </r>
  <r>
    <x v="2996"/>
    <x v="2990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.1020000000000001"/>
    <n v="26.554216867469879"/>
    <x v="6"/>
    <x v="13"/>
  </r>
  <r>
    <x v="2997"/>
    <x v="2991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.0880000000000001"/>
    <n v="26.536585365853657"/>
    <x v="2"/>
    <x v="5"/>
  </r>
  <r>
    <x v="2998"/>
    <x v="2992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3.0285714285714286E-3"/>
    <n v="26.5"/>
    <x v="0"/>
    <x v="0"/>
  </r>
  <r>
    <x v="2999"/>
    <x v="2993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0"/>
    <x v="0"/>
  </r>
  <r>
    <x v="3000"/>
    <x v="2994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x v="5"/>
  </r>
  <r>
    <x v="3001"/>
    <x v="2995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x v="5"/>
  </r>
  <r>
    <x v="3002"/>
    <x v="2996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0.28899999999999998"/>
    <n v="26.272727272727273"/>
    <x v="3"/>
    <x v="35"/>
  </r>
  <r>
    <x v="3003"/>
    <x v="2997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6"/>
    <x v="12"/>
  </r>
  <r>
    <x v="3004"/>
    <x v="2998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6"/>
    <x v="12"/>
  </r>
  <r>
    <x v="3005"/>
    <x v="2999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0"/>
    <x v="0"/>
  </r>
  <r>
    <x v="3006"/>
    <x v="3000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6"/>
    <x v="13"/>
  </r>
  <r>
    <x v="3007"/>
    <x v="3001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6"/>
    <x v="25"/>
  </r>
  <r>
    <x v="3008"/>
    <x v="3002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.3940000000000001"/>
    <n v="26.021739130434781"/>
    <x v="2"/>
    <x v="5"/>
  </r>
  <r>
    <x v="3009"/>
    <x v="3003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x v="5"/>
  </r>
  <r>
    <x v="3010"/>
    <x v="3004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7.8E-2"/>
    <n v="26"/>
    <x v="3"/>
    <x v="20"/>
  </r>
  <r>
    <x v="3011"/>
    <x v="3005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0"/>
    <x v="0"/>
  </r>
  <r>
    <x v="3012"/>
    <x v="3006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0"/>
    <x v="24"/>
  </r>
  <r>
    <x v="3013"/>
    <x v="3007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.04"/>
    <n v="26"/>
    <x v="2"/>
    <x v="5"/>
  </r>
  <r>
    <x v="3014"/>
    <x v="3008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1"/>
    <x v="1"/>
  </r>
  <r>
    <x v="3015"/>
    <x v="3009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.2589999999999999"/>
    <n v="25.693877551020407"/>
    <x v="2"/>
    <x v="5"/>
  </r>
  <r>
    <x v="3016"/>
    <x v="3010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2"/>
    <x v="5"/>
  </r>
  <r>
    <x v="3017"/>
    <x v="3011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x v="5"/>
  </r>
  <r>
    <x v="3018"/>
    <x v="3012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.1083333333333334"/>
    <n v="25.576923076923077"/>
    <x v="3"/>
    <x v="6"/>
  </r>
  <r>
    <x v="3019"/>
    <x v="3013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x v="5"/>
  </r>
  <r>
    <x v="3020"/>
    <x v="3014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x v="3"/>
  </r>
  <r>
    <x v="3021"/>
    <x v="3015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10"/>
  </r>
  <r>
    <x v="3022"/>
    <x v="3016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x v="5"/>
  </r>
  <r>
    <x v="3023"/>
    <x v="3017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.4000000000000002E-2"/>
    <n v="25.5"/>
    <x v="1"/>
    <x v="1"/>
  </r>
  <r>
    <x v="3024"/>
    <x v="3018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1"/>
    <x v="8"/>
  </r>
  <r>
    <x v="3025"/>
    <x v="3019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6"/>
    <x v="15"/>
  </r>
  <r>
    <x v="3026"/>
    <x v="3020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0.20733333333333334"/>
    <n v="25.491803278688526"/>
    <x v="5"/>
    <x v="29"/>
  </r>
  <r>
    <x v="3027"/>
    <x v="3021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.2963636363636364"/>
    <n v="25.464285714285715"/>
    <x v="2"/>
    <x v="18"/>
  </r>
  <r>
    <x v="3028"/>
    <x v="3022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31"/>
  </r>
  <r>
    <x v="3029"/>
    <x v="3023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7"/>
    <x v="22"/>
  </r>
  <r>
    <x v="3030"/>
    <x v="3024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.27"/>
    <n v="25.4"/>
    <x v="2"/>
    <x v="5"/>
  </r>
  <r>
    <x v="3031"/>
    <x v="3025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.2267999999999999"/>
    <n v="25.347107438016529"/>
    <x v="4"/>
    <x v="19"/>
  </r>
  <r>
    <x v="3032"/>
    <x v="3026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2"/>
    <x v="5"/>
  </r>
  <r>
    <x v="3033"/>
    <x v="3027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23"/>
  </r>
  <r>
    <x v="3034"/>
    <x v="3028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.0773333333333333"/>
    <n v="25.25"/>
    <x v="2"/>
    <x v="5"/>
  </r>
  <r>
    <x v="3035"/>
    <x v="3029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0"/>
    <x v="28"/>
  </r>
  <r>
    <x v="3036"/>
    <x v="3030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0"/>
    <x v="0"/>
  </r>
  <r>
    <x v="3037"/>
    <x v="3031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1"/>
    <x v="17"/>
  </r>
  <r>
    <x v="3038"/>
    <x v="3032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.00644"/>
    <n v="25.161000000000001"/>
    <x v="2"/>
    <x v="5"/>
  </r>
  <r>
    <x v="3039"/>
    <x v="3033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.4156666666666666"/>
    <n v="25.130177514792898"/>
    <x v="2"/>
    <x v="5"/>
  </r>
  <r>
    <x v="3040"/>
    <x v="3034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7"/>
    <x v="22"/>
  </r>
  <r>
    <x v="3041"/>
    <x v="3035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6"/>
    <x v="12"/>
  </r>
  <r>
    <x v="3042"/>
    <x v="3036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2"/>
    <x v="18"/>
  </r>
  <r>
    <x v="3043"/>
    <x v="3037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6"/>
    <x v="39"/>
  </r>
  <r>
    <x v="3044"/>
    <x v="3038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7.4999999999999997E-3"/>
    <n v="25"/>
    <x v="5"/>
    <x v="10"/>
  </r>
  <r>
    <x v="3045"/>
    <x v="3039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0"/>
    <x v="24"/>
  </r>
  <r>
    <x v="3046"/>
    <x v="3040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0"/>
    <x v="24"/>
  </r>
  <r>
    <x v="3047"/>
    <x v="3041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0.125"/>
    <n v="25"/>
    <x v="3"/>
    <x v="20"/>
  </r>
  <r>
    <x v="3048"/>
    <x v="3042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0.12"/>
    <n v="25"/>
    <x v="2"/>
    <x v="3"/>
  </r>
  <r>
    <x v="3049"/>
    <x v="3043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3.8860103626943004E-2"/>
    <n v="25"/>
    <x v="2"/>
    <x v="5"/>
  </r>
  <r>
    <x v="3050"/>
    <x v="3044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x v="5"/>
  </r>
  <r>
    <x v="3051"/>
    <x v="3045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.3076923076923078E-2"/>
    <n v="25"/>
    <x v="3"/>
    <x v="16"/>
  </r>
  <r>
    <x v="3052"/>
    <x v="3046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37"/>
  </r>
  <r>
    <x v="3053"/>
    <x v="3047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x v="5"/>
  </r>
  <r>
    <x v="3054"/>
    <x v="3048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6"/>
    <x v="27"/>
  </r>
  <r>
    <x v="3055"/>
    <x v="3049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0.01"/>
    <n v="25"/>
    <x v="2"/>
    <x v="5"/>
  </r>
  <r>
    <x v="3056"/>
    <x v="3050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x v="5"/>
  </r>
  <r>
    <x v="3057"/>
    <x v="3051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x v="5"/>
  </r>
  <r>
    <x v="3058"/>
    <x v="3052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37"/>
  </r>
  <r>
    <x v="3059"/>
    <x v="3053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36"/>
  </r>
  <r>
    <x v="3060"/>
    <x v="3054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10"/>
  </r>
  <r>
    <x v="3061"/>
    <x v="3055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x v="5"/>
  </r>
  <r>
    <x v="3062"/>
    <x v="3056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0"/>
    <x v="24"/>
  </r>
  <r>
    <x v="3063"/>
    <x v="3057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5.0000000000000001E-3"/>
    <n v="25"/>
    <x v="7"/>
    <x v="23"/>
  </r>
  <r>
    <x v="3064"/>
    <x v="3058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3"/>
    <x v="20"/>
  </r>
  <r>
    <x v="3065"/>
    <x v="3059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6"/>
    <x v="27"/>
  </r>
  <r>
    <x v="3066"/>
    <x v="3060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1.6666666666666668E-3"/>
    <n v="25"/>
    <x v="7"/>
    <x v="23"/>
  </r>
  <r>
    <x v="3067"/>
    <x v="3061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x v="5"/>
  </r>
  <r>
    <x v="3068"/>
    <x v="3062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10"/>
  </r>
  <r>
    <x v="3069"/>
    <x v="3063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0"/>
    <x v="2"/>
  </r>
  <r>
    <x v="3070"/>
    <x v="3064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x v="5"/>
  </r>
  <r>
    <x v="3071"/>
    <x v="3065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1"/>
    <x v="8"/>
  </r>
  <r>
    <x v="3072"/>
    <x v="306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x v="3"/>
  </r>
  <r>
    <x v="3073"/>
    <x v="3067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x v="5"/>
  </r>
  <r>
    <x v="3074"/>
    <x v="3068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7"/>
  </r>
  <r>
    <x v="3075"/>
    <x v="3069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.5"/>
    <n v="25"/>
    <x v="2"/>
    <x v="5"/>
  </r>
  <r>
    <x v="3076"/>
    <x v="3070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6"/>
    <x v="21"/>
  </r>
  <r>
    <x v="3077"/>
    <x v="3071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6"/>
    <x v="21"/>
  </r>
  <r>
    <x v="3078"/>
    <x v="3072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.4600000000000001E-2"/>
    <n v="24.777777777777779"/>
    <x v="0"/>
    <x v="24"/>
  </r>
  <r>
    <x v="3079"/>
    <x v="3073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7"/>
    <x v="22"/>
  </r>
  <r>
    <x v="3080"/>
    <x v="3074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0.11533333333333333"/>
    <n v="24.714285714285715"/>
    <x v="2"/>
    <x v="5"/>
  </r>
  <r>
    <x v="3081"/>
    <x v="3075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7"/>
  </r>
  <r>
    <x v="3082"/>
    <x v="3076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0.22363636363636363"/>
    <n v="24.6"/>
    <x v="6"/>
    <x v="27"/>
  </r>
  <r>
    <x v="3083"/>
    <x v="3077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6"/>
    <x v="21"/>
  </r>
  <r>
    <x v="3084"/>
    <x v="3078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.0125"/>
    <n v="24.545454545454547"/>
    <x v="2"/>
    <x v="5"/>
  </r>
  <r>
    <x v="3085"/>
    <x v="3079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.3270833333333334E-2"/>
    <n v="24.5"/>
    <x v="0"/>
    <x v="2"/>
  </r>
  <r>
    <x v="3086"/>
    <x v="3080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0.1174"/>
    <n v="24.458333333333332"/>
    <x v="2"/>
    <x v="18"/>
  </r>
  <r>
    <x v="3087"/>
    <x v="3081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.1000000000000001"/>
    <n v="24.444444444444443"/>
    <x v="2"/>
    <x v="5"/>
  </r>
  <r>
    <x v="3088"/>
    <x v="3082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.3025"/>
    <n v="24.421875"/>
    <x v="4"/>
    <x v="19"/>
  </r>
  <r>
    <x v="3089"/>
    <x v="3083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x v="5"/>
  </r>
  <r>
    <x v="3090"/>
    <x v="3084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x v="5"/>
  </r>
  <r>
    <x v="3091"/>
    <x v="3085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10"/>
  </r>
  <r>
    <x v="3092"/>
    <x v="3086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.02"/>
    <n v="24.285714285714285"/>
    <x v="2"/>
    <x v="5"/>
  </r>
  <r>
    <x v="3093"/>
    <x v="3087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7"/>
    <x v="22"/>
  </r>
  <r>
    <x v="3094"/>
    <x v="3088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.84"/>
    <n v="24.210526315789473"/>
    <x v="2"/>
    <x v="5"/>
  </r>
  <r>
    <x v="3095"/>
    <x v="3089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.42"/>
    <n v="24.2"/>
    <x v="2"/>
    <x v="5"/>
  </r>
  <r>
    <x v="3096"/>
    <x v="3090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.0915999999999999"/>
    <n v="24.150442477876105"/>
    <x v="6"/>
    <x v="21"/>
  </r>
  <r>
    <x v="3097"/>
    <x v="3091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0"/>
    <x v="0"/>
  </r>
  <r>
    <x v="3098"/>
    <x v="3092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6"/>
    <x v="15"/>
  </r>
  <r>
    <x v="3099"/>
    <x v="3093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9.5999999999999992E-3"/>
    <n v="24"/>
    <x v="2"/>
    <x v="5"/>
  </r>
  <r>
    <x v="3100"/>
    <x v="3094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6"/>
    <x v="25"/>
  </r>
  <r>
    <x v="3101"/>
    <x v="3095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7.8266666666666665E-2"/>
    <n v="23.959183673469386"/>
    <x v="7"/>
    <x v="23"/>
  </r>
  <r>
    <x v="3102"/>
    <x v="3096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0.22092500000000001"/>
    <n v="23.948509485094849"/>
    <x v="0"/>
    <x v="0"/>
  </r>
  <r>
    <x v="3103"/>
    <x v="3097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x v="5"/>
  </r>
  <r>
    <x v="3104"/>
    <x v="3098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.0293749999999999"/>
    <n v="23.869565217391305"/>
    <x v="2"/>
    <x v="5"/>
  </r>
  <r>
    <x v="3105"/>
    <x v="3099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7"/>
    <x v="22"/>
  </r>
  <r>
    <x v="3106"/>
    <x v="3100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.1140954545454547"/>
    <n v="23.796213592233013"/>
    <x v="3"/>
    <x v="6"/>
  </r>
  <r>
    <x v="3107"/>
    <x v="3101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x v="5"/>
  </r>
  <r>
    <x v="3108"/>
    <x v="3102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10"/>
  </r>
  <r>
    <x v="3109"/>
    <x v="3103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x v="3"/>
  </r>
  <r>
    <x v="3110"/>
    <x v="3104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0"/>
    <x v="4"/>
  </r>
  <r>
    <x v="3111"/>
    <x v="3105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.3"/>
    <n v="23.636363636363637"/>
    <x v="2"/>
    <x v="5"/>
  </r>
  <r>
    <x v="3112"/>
    <x v="3106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0.23628571428571429"/>
    <n v="23.62857142857143"/>
    <x v="2"/>
    <x v="3"/>
  </r>
  <r>
    <x v="3113"/>
    <x v="3107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x v="5"/>
  </r>
  <r>
    <x v="3114"/>
    <x v="3108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23"/>
  </r>
  <r>
    <x v="3115"/>
    <x v="3109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0"/>
    <x v="0"/>
  </r>
  <r>
    <x v="3116"/>
    <x v="3110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3"/>
    <x v="35"/>
  </r>
  <r>
    <x v="3117"/>
    <x v="3111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10"/>
  </r>
  <r>
    <x v="3118"/>
    <x v="3112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6"/>
    <x v="12"/>
  </r>
  <r>
    <x v="3119"/>
    <x v="3113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.4E-2"/>
    <n v="23.333333333333332"/>
    <x v="0"/>
    <x v="24"/>
  </r>
  <r>
    <x v="3120"/>
    <x v="3114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x v="5"/>
  </r>
  <r>
    <x v="3121"/>
    <x v="3115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.4"/>
    <n v="23.333333333333332"/>
    <x v="2"/>
    <x v="5"/>
  </r>
  <r>
    <x v="3122"/>
    <x v="3116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.577466666666667"/>
    <n v="23.275254237288134"/>
    <x v="2"/>
    <x v="3"/>
  </r>
  <r>
    <x v="3123"/>
    <x v="3117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31"/>
  </r>
  <r>
    <x v="3124"/>
    <x v="3118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23"/>
  </r>
  <r>
    <x v="3125"/>
    <x v="3119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4"/>
    <x v="34"/>
  </r>
  <r>
    <x v="3126"/>
    <x v="3120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6"/>
    <x v="12"/>
  </r>
  <r>
    <x v="3127"/>
    <x v="3121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5"/>
  </r>
  <r>
    <x v="3128"/>
    <x v="3122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6"/>
    <x v="30"/>
  </r>
  <r>
    <x v="3129"/>
    <x v="3123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.0626666666666666"/>
    <n v="23.10144927536232"/>
    <x v="2"/>
    <x v="5"/>
  </r>
  <r>
    <x v="3130"/>
    <x v="3124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10"/>
  </r>
  <r>
    <x v="3131"/>
    <x v="3125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23"/>
  </r>
  <r>
    <x v="3132"/>
    <x v="3126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.1818181818181817E-2"/>
    <n v="23"/>
    <x v="2"/>
    <x v="5"/>
  </r>
  <r>
    <x v="3133"/>
    <x v="3127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.3E-2"/>
    <n v="23"/>
    <x v="7"/>
    <x v="23"/>
  </r>
  <r>
    <x v="3134"/>
    <x v="3128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.44"/>
    <n v="22.90909090909091"/>
    <x v="2"/>
    <x v="5"/>
  </r>
  <r>
    <x v="3135"/>
    <x v="3129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x v="5"/>
  </r>
  <r>
    <x v="3136"/>
    <x v="313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0"/>
    <x v="28"/>
  </r>
  <r>
    <x v="3137"/>
    <x v="3131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.4125000000000003E-2"/>
    <n v="22.75"/>
    <x v="2"/>
    <x v="18"/>
  </r>
  <r>
    <x v="3138"/>
    <x v="3132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.4400583333333332"/>
    <n v="22.737763157894737"/>
    <x v="6"/>
    <x v="40"/>
  </r>
  <r>
    <x v="3139"/>
    <x v="3133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x v="5"/>
  </r>
  <r>
    <x v="3140"/>
    <x v="3134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6"/>
    <x v="25"/>
  </r>
  <r>
    <x v="3141"/>
    <x v="3135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.266"/>
    <n v="22.607142857142858"/>
    <x v="2"/>
    <x v="5"/>
  </r>
  <r>
    <x v="3142"/>
    <x v="3136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6"/>
    <x v="27"/>
  </r>
  <r>
    <x v="3143"/>
    <x v="3137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x v="5"/>
  </r>
  <r>
    <x v="3144"/>
    <x v="3138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0"/>
    <x v="0"/>
  </r>
  <r>
    <x v="3145"/>
    <x v="3139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x v="5"/>
  </r>
  <r>
    <x v="3146"/>
    <x v="3140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1"/>
    <x v="8"/>
  </r>
  <r>
    <x v="3147"/>
    <x v="3141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3.8461538461538462E-4"/>
    <n v="22.5"/>
    <x v="5"/>
    <x v="10"/>
  </r>
  <r>
    <x v="3148"/>
    <x v="3142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6"/>
    <x v="21"/>
  </r>
  <r>
    <x v="3149"/>
    <x v="3143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10"/>
  </r>
  <r>
    <x v="3150"/>
    <x v="3144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2"/>
    <x v="5"/>
  </r>
  <r>
    <x v="3151"/>
    <x v="3145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.8409090909090908"/>
    <n v="22.120418848167539"/>
    <x v="0"/>
    <x v="4"/>
  </r>
  <r>
    <x v="3152"/>
    <x v="3146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7"/>
    <x v="22"/>
  </r>
  <r>
    <x v="3153"/>
    <x v="3147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6"/>
    <x v="25"/>
  </r>
  <r>
    <x v="3154"/>
    <x v="3148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6"/>
    <x v="15"/>
  </r>
  <r>
    <x v="3155"/>
    <x v="3149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1"/>
    <x v="26"/>
  </r>
  <r>
    <x v="3156"/>
    <x v="3150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0"/>
    <x v="28"/>
  </r>
  <r>
    <x v="3157"/>
    <x v="3151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6"/>
    <x v="21"/>
  </r>
  <r>
    <x v="3158"/>
    <x v="3152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6"/>
    <x v="27"/>
  </r>
  <r>
    <x v="3159"/>
    <x v="3153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.0660000000000001"/>
    <n v="21.755102040816325"/>
    <x v="1"/>
    <x v="11"/>
  </r>
  <r>
    <x v="3160"/>
    <x v="3154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23"/>
  </r>
  <r>
    <x v="3161"/>
    <x v="3155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"/>
    <n v="21.666666666666668"/>
    <x v="2"/>
    <x v="5"/>
  </r>
  <r>
    <x v="3162"/>
    <x v="3156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.04"/>
    <n v="21.666666666666668"/>
    <x v="1"/>
    <x v="26"/>
  </r>
  <r>
    <x v="3163"/>
    <x v="3157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.7813466666666677"/>
    <n v="21.640147492625371"/>
    <x v="0"/>
    <x v="4"/>
  </r>
  <r>
    <x v="3164"/>
    <x v="3158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6"/>
    <x v="12"/>
  </r>
  <r>
    <x v="3165"/>
    <x v="3159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0"/>
    <x v="28"/>
  </r>
  <r>
    <x v="3166"/>
    <x v="3160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.4333333333333333"/>
    <n v="21.5"/>
    <x v="2"/>
    <x v="5"/>
  </r>
  <r>
    <x v="3167"/>
    <x v="3161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7"/>
    <x v="22"/>
  </r>
  <r>
    <x v="3168"/>
    <x v="3162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6"/>
    <x v="27"/>
  </r>
  <r>
    <x v="3169"/>
    <x v="3163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.454"/>
    <n v="21.382352941176471"/>
    <x v="6"/>
    <x v="21"/>
  </r>
  <r>
    <x v="3170"/>
    <x v="3164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.2270833333333333"/>
    <n v="21.38"/>
    <x v="7"/>
    <x v="22"/>
  </r>
  <r>
    <x v="3171"/>
    <x v="3165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6"/>
    <x v="25"/>
  </r>
  <r>
    <x v="3172"/>
    <x v="3166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23"/>
  </r>
  <r>
    <x v="3173"/>
    <x v="3167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6"/>
    <x v="15"/>
  </r>
  <r>
    <x v="3174"/>
    <x v="3168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0"/>
    <x v="2"/>
  </r>
  <r>
    <x v="3175"/>
    <x v="3169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23"/>
  </r>
  <r>
    <x v="3176"/>
    <x v="3170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5"/>
    <x v="29"/>
  </r>
  <r>
    <x v="3177"/>
    <x v="3171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.3203999999999998"/>
    <n v="21.230179028132991"/>
    <x v="7"/>
    <x v="22"/>
  </r>
  <r>
    <x v="3178"/>
    <x v="3172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6"/>
    <x v="21"/>
  </r>
  <r>
    <x v="3179"/>
    <x v="3173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.2716666666666667"/>
    <n v="21.194444444444443"/>
    <x v="1"/>
    <x v="26"/>
  </r>
  <r>
    <x v="3180"/>
    <x v="3174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.0549000000000002"/>
    <n v="21.098000000000003"/>
    <x v="2"/>
    <x v="5"/>
  </r>
  <r>
    <x v="3181"/>
    <x v="3175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.3399999999999999E-2"/>
    <n v="20.875"/>
    <x v="2"/>
    <x v="3"/>
  </r>
  <r>
    <x v="3182"/>
    <x v="3176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7.8378378378378383E-2"/>
    <n v="20.714285714285715"/>
    <x v="2"/>
    <x v="5"/>
  </r>
  <r>
    <x v="3183"/>
    <x v="3177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1"/>
    <x v="8"/>
  </r>
  <r>
    <x v="3184"/>
    <x v="3178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0"/>
    <x v="24"/>
  </r>
  <r>
    <x v="3185"/>
    <x v="3179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3"/>
    <x v="16"/>
  </r>
  <r>
    <x v="3186"/>
    <x v="3180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0"/>
    <x v="24"/>
  </r>
  <r>
    <x v="3187"/>
    <x v="3181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0"/>
    <x v="4"/>
  </r>
  <r>
    <x v="3188"/>
    <x v="3182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0.46379999999999999"/>
    <n v="20.342105263157894"/>
    <x v="0"/>
    <x v="0"/>
  </r>
  <r>
    <x v="3189"/>
    <x v="3183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1"/>
    <x v="8"/>
  </r>
  <r>
    <x v="3190"/>
    <x v="3184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1"/>
    <x v="17"/>
  </r>
  <r>
    <x v="3191"/>
    <x v="3185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x v="3"/>
  </r>
  <r>
    <x v="3192"/>
    <x v="3186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.8709899999999999"/>
    <n v="20.118172043010752"/>
    <x v="2"/>
    <x v="5"/>
  </r>
  <r>
    <x v="3193"/>
    <x v="3187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.0954545454545455"/>
    <n v="20.083333333333332"/>
    <x v="2"/>
    <x v="5"/>
  </r>
  <r>
    <x v="3194"/>
    <x v="3188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0.03"/>
    <n v="20"/>
    <x v="0"/>
    <x v="24"/>
  </r>
  <r>
    <x v="3195"/>
    <x v="3189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6.6115702479338841E-3"/>
    <n v="20"/>
    <x v="4"/>
    <x v="33"/>
  </r>
  <r>
    <x v="3196"/>
    <x v="3190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1"/>
    <x v="17"/>
  </r>
  <r>
    <x v="3197"/>
    <x v="3191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0.04"/>
    <n v="20"/>
    <x v="3"/>
    <x v="35"/>
  </r>
  <r>
    <x v="3198"/>
    <x v="3192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6"/>
    <x v="27"/>
  </r>
  <r>
    <x v="3199"/>
    <x v="3193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3"/>
    <x v="6"/>
  </r>
  <r>
    <x v="3200"/>
    <x v="3194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x v="5"/>
  </r>
  <r>
    <x v="3201"/>
    <x v="3195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x v="5"/>
  </r>
  <r>
    <x v="3202"/>
    <x v="3196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6"/>
    <x v="27"/>
  </r>
  <r>
    <x v="3203"/>
    <x v="3197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8.0000000000000002E-3"/>
    <n v="20"/>
    <x v="0"/>
    <x v="24"/>
  </r>
  <r>
    <x v="3204"/>
    <x v="3198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7.1556350626118068E-3"/>
    <n v="20"/>
    <x v="0"/>
    <x v="24"/>
  </r>
  <r>
    <x v="3205"/>
    <x v="3199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6.6666666666666671E-3"/>
    <n v="20"/>
    <x v="7"/>
    <x v="31"/>
  </r>
  <r>
    <x v="3206"/>
    <x v="3200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6"/>
    <x v="15"/>
  </r>
  <r>
    <x v="3207"/>
    <x v="3201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1"/>
    <x v="1"/>
  </r>
  <r>
    <x v="3208"/>
    <x v="3202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x v="5"/>
  </r>
  <r>
    <x v="3209"/>
    <x v="3203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x v="5"/>
  </r>
  <r>
    <x v="3210"/>
    <x v="3204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x v="5"/>
  </r>
  <r>
    <x v="3211"/>
    <x v="3205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.1333333333333333"/>
    <n v="20"/>
    <x v="2"/>
    <x v="5"/>
  </r>
  <r>
    <x v="3212"/>
    <x v="3206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2"/>
    <x v="5"/>
  </r>
  <r>
    <x v="3213"/>
    <x v="3207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.04"/>
    <n v="19.696969696969695"/>
    <x v="2"/>
    <x v="5"/>
  </r>
  <r>
    <x v="3214"/>
    <x v="3208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23"/>
  </r>
  <r>
    <x v="3215"/>
    <x v="3209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23"/>
  </r>
  <r>
    <x v="3216"/>
    <x v="3210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.0256410256410255E-2"/>
    <n v="19.600000000000001"/>
    <x v="6"/>
    <x v="27"/>
  </r>
  <r>
    <x v="3217"/>
    <x v="3211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.52"/>
    <n v="19.487179487179485"/>
    <x v="2"/>
    <x v="5"/>
  </r>
  <r>
    <x v="3218"/>
    <x v="3212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.1293199999999999"/>
    <n v="19.471034482758618"/>
    <x v="1"/>
    <x v="26"/>
  </r>
  <r>
    <x v="3219"/>
    <x v="3213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.1800000000000002"/>
    <n v="19.464285714285715"/>
    <x v="6"/>
    <x v="40"/>
  </r>
  <r>
    <x v="3220"/>
    <x v="3214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0"/>
    <x v="0"/>
  </r>
  <r>
    <x v="3221"/>
    <x v="3215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6"/>
    <x v="39"/>
  </r>
  <r>
    <x v="3222"/>
    <x v="3216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.9"/>
    <n v="19.333333333333332"/>
    <x v="3"/>
    <x v="6"/>
  </r>
  <r>
    <x v="3223"/>
    <x v="3217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.8613861386138613"/>
    <n v="19.266666666666666"/>
    <x v="2"/>
    <x v="5"/>
  </r>
  <r>
    <x v="3224"/>
    <x v="3218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0"/>
    <x v="0"/>
  </r>
  <r>
    <x v="3225"/>
    <x v="3219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36"/>
  </r>
  <r>
    <x v="3226"/>
    <x v="3220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.3818181818181818E-2"/>
    <n v="19"/>
    <x v="3"/>
    <x v="6"/>
  </r>
  <r>
    <x v="3227"/>
    <x v="3221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6"/>
    <x v="12"/>
  </r>
  <r>
    <x v="3228"/>
    <x v="3222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2"/>
    <x v="3"/>
  </r>
  <r>
    <x v="3229"/>
    <x v="3223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.145"/>
    <n v="18.770491803278688"/>
    <x v="2"/>
    <x v="5"/>
  </r>
  <r>
    <x v="3230"/>
    <x v="3224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0.05"/>
    <n v="18.75"/>
    <x v="2"/>
    <x v="5"/>
  </r>
  <r>
    <x v="3231"/>
    <x v="3225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0.22500000000000001"/>
    <n v="18.75"/>
    <x v="2"/>
    <x v="5"/>
  </r>
  <r>
    <x v="3232"/>
    <x v="3226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6"/>
    <x v="40"/>
  </r>
  <r>
    <x v="3233"/>
    <x v="3227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6.5500000000000003E-2"/>
    <n v="18.714285714285715"/>
    <x v="6"/>
    <x v="27"/>
  </r>
  <r>
    <x v="3234"/>
    <x v="3228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23"/>
  </r>
  <r>
    <x v="3235"/>
    <x v="3229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x v="3"/>
  </r>
  <r>
    <x v="3236"/>
    <x v="3230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23"/>
  </r>
  <r>
    <x v="3237"/>
    <x v="3231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x v="5"/>
  </r>
  <r>
    <x v="3238"/>
    <x v="3232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0"/>
    <x v="24"/>
  </r>
  <r>
    <x v="3239"/>
    <x v="3233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x v="18"/>
  </r>
  <r>
    <x v="3240"/>
    <x v="3234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1.8333333333333333E-2"/>
    <n v="18.333333333333332"/>
    <x v="2"/>
    <x v="5"/>
  </r>
  <r>
    <x v="3241"/>
    <x v="3235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x v="5"/>
  </r>
  <r>
    <x v="3242"/>
    <x v="3236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.0049999999999999"/>
    <n v="18.272727272727273"/>
    <x v="2"/>
    <x v="5"/>
  </r>
  <r>
    <x v="3243"/>
    <x v="3237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0"/>
    <x v="4"/>
  </r>
  <r>
    <x v="3244"/>
    <x v="3238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6"/>
    <x v="12"/>
  </r>
  <r>
    <x v="3245"/>
    <x v="3239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6"/>
    <x v="27"/>
  </r>
  <r>
    <x v="3246"/>
    <x v="3240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10"/>
  </r>
  <r>
    <x v="3247"/>
    <x v="3241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4.4999999999999997E-3"/>
    <n v="18"/>
    <x v="7"/>
    <x v="31"/>
  </r>
  <r>
    <x v="3248"/>
    <x v="3242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3.5999999999999999E-3"/>
    <n v="18"/>
    <x v="6"/>
    <x v="15"/>
  </r>
  <r>
    <x v="3249"/>
    <x v="3243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.5942857142857143"/>
    <n v="18"/>
    <x v="2"/>
    <x v="5"/>
  </r>
  <r>
    <x v="3250"/>
    <x v="3244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23"/>
  </r>
  <r>
    <x v="3251"/>
    <x v="3245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23"/>
  </r>
  <r>
    <x v="3252"/>
    <x v="3246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.0475000000000001"/>
    <n v="17.829787234042552"/>
    <x v="2"/>
    <x v="5"/>
  </r>
  <r>
    <x v="3253"/>
    <x v="3247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.2048000000000001"/>
    <n v="17.822485207100591"/>
    <x v="4"/>
    <x v="19"/>
  </r>
  <r>
    <x v="3254"/>
    <x v="3248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23"/>
  </r>
  <r>
    <x v="3255"/>
    <x v="3249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0"/>
    <x v="28"/>
  </r>
  <r>
    <x v="3256"/>
    <x v="3250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.262"/>
    <n v="17.527777777777779"/>
    <x v="2"/>
    <x v="5"/>
  </r>
  <r>
    <x v="3257"/>
    <x v="3251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2"/>
    <x v="18"/>
  </r>
  <r>
    <x v="3258"/>
    <x v="3252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0.35"/>
    <n v="17.5"/>
    <x v="2"/>
    <x v="5"/>
  </r>
  <r>
    <x v="3259"/>
    <x v="3253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.1000000000000001E-2"/>
    <n v="17.5"/>
    <x v="4"/>
    <x v="36"/>
  </r>
  <r>
    <x v="3260"/>
    <x v="3254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10"/>
  </r>
  <r>
    <x v="3261"/>
    <x v="3255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x v="18"/>
  </r>
  <r>
    <x v="3262"/>
    <x v="3256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10"/>
  </r>
  <r>
    <x v="3263"/>
    <x v="3257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5.3846153846153844E-4"/>
    <n v="17.5"/>
    <x v="5"/>
    <x v="10"/>
  </r>
  <r>
    <x v="3264"/>
    <x v="3258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4"/>
    <x v="37"/>
  </r>
  <r>
    <x v="3265"/>
    <x v="3259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.1891891891891893"/>
    <n v="17.254901960784313"/>
    <x v="2"/>
    <x v="5"/>
  </r>
  <r>
    <x v="3266"/>
    <x v="3260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1"/>
    <x v="8"/>
  </r>
  <r>
    <x v="3267"/>
    <x v="3261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.6742857142857144"/>
    <n v="17.235294117647058"/>
    <x v="6"/>
    <x v="21"/>
  </r>
  <r>
    <x v="3268"/>
    <x v="3262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38"/>
  </r>
  <r>
    <x v="3269"/>
    <x v="3263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31"/>
  </r>
  <r>
    <x v="3270"/>
    <x v="3264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0"/>
    <x v="2"/>
  </r>
  <r>
    <x v="3271"/>
    <x v="3265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0.16833333333333333"/>
    <n v="16.833333333333332"/>
    <x v="5"/>
    <x v="10"/>
  </r>
  <r>
    <x v="3272"/>
    <x v="3266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.2100000000000006E-2"/>
    <n v="16.755102040816325"/>
    <x v="1"/>
    <x v="8"/>
  </r>
  <r>
    <x v="3273"/>
    <x v="3267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x v="5"/>
  </r>
  <r>
    <x v="3274"/>
    <x v="3268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.3333333333333333E-2"/>
    <n v="16.666666666666668"/>
    <x v="1"/>
    <x v="8"/>
  </r>
  <r>
    <x v="3275"/>
    <x v="3269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2"/>
    <x v="3"/>
  </r>
  <r>
    <x v="3276"/>
    <x v="3270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1"/>
    <x v="8"/>
  </r>
  <r>
    <x v="3277"/>
    <x v="3271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0.23"/>
    <n v="16.428571428571427"/>
    <x v="0"/>
    <x v="24"/>
  </r>
  <r>
    <x v="3278"/>
    <x v="3272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1"/>
    <x v="8"/>
  </r>
  <r>
    <x v="3279"/>
    <x v="3273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0"/>
    <x v="24"/>
  </r>
  <r>
    <x v="3280"/>
    <x v="3274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31"/>
  </r>
  <r>
    <x v="3281"/>
    <x v="3275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x v="5"/>
  </r>
  <r>
    <x v="3282"/>
    <x v="3276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38"/>
  </r>
  <r>
    <x v="3283"/>
    <x v="3277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.3"/>
    <n v="16.25"/>
    <x v="2"/>
    <x v="5"/>
  </r>
  <r>
    <x v="3284"/>
    <x v="3278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7"/>
    <x v="23"/>
  </r>
  <r>
    <x v="3285"/>
    <x v="3279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23"/>
  </r>
  <r>
    <x v="3286"/>
    <x v="3280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8.5129023676509714E-3"/>
    <n v="16"/>
    <x v="4"/>
    <x v="36"/>
  </r>
  <r>
    <x v="3287"/>
    <x v="3281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36"/>
  </r>
  <r>
    <x v="3288"/>
    <x v="3282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x v="5"/>
  </r>
  <r>
    <x v="3289"/>
    <x v="3283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x v="5"/>
  </r>
  <r>
    <x v="3290"/>
    <x v="3284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.0249999999999999"/>
    <n v="15.76923076923077"/>
    <x v="1"/>
    <x v="26"/>
  </r>
  <r>
    <x v="3291"/>
    <x v="3285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.1000000000000001E-2"/>
    <n v="15.75"/>
    <x v="2"/>
    <x v="5"/>
  </r>
  <r>
    <x v="3292"/>
    <x v="3286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7"/>
    <x v="22"/>
  </r>
  <r>
    <x v="3293"/>
    <x v="3287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2.75E-2"/>
    <n v="15.714285714285714"/>
    <x v="1"/>
    <x v="1"/>
  </r>
  <r>
    <x v="3294"/>
    <x v="3288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x v="5"/>
  </r>
  <r>
    <x v="3295"/>
    <x v="3289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0"/>
    <x v="24"/>
  </r>
  <r>
    <x v="3296"/>
    <x v="3290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5.7142857142857143E-3"/>
    <n v="15.428571428571429"/>
    <x v="0"/>
    <x v="24"/>
  </r>
  <r>
    <x v="3297"/>
    <x v="3291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1"/>
    <x v="17"/>
  </r>
  <r>
    <x v="3298"/>
    <x v="3292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1"/>
    <x v="8"/>
  </r>
  <r>
    <x v="3299"/>
    <x v="3293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.3633666666666666"/>
    <n v="15.148518518518518"/>
    <x v="2"/>
    <x v="5"/>
  </r>
  <r>
    <x v="3300"/>
    <x v="3294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.4888888888888889"/>
    <n v="15.129032258064516"/>
    <x v="2"/>
    <x v="5"/>
  </r>
  <r>
    <x v="3301"/>
    <x v="3295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.8271818181818182"/>
    <n v="15.035357142857142"/>
    <x v="6"/>
    <x v="25"/>
  </r>
  <r>
    <x v="3302"/>
    <x v="3296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0"/>
    <x v="24"/>
  </r>
  <r>
    <x v="3303"/>
    <x v="3297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8"/>
    <x v="32"/>
  </r>
  <r>
    <x v="3304"/>
    <x v="3298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8.5714285714285719E-3"/>
    <n v="15"/>
    <x v="4"/>
    <x v="7"/>
  </r>
  <r>
    <x v="3305"/>
    <x v="3299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1"/>
    <x v="17"/>
  </r>
  <r>
    <x v="3306"/>
    <x v="3300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0.06"/>
    <n v="15"/>
    <x v="2"/>
    <x v="18"/>
  </r>
  <r>
    <x v="3307"/>
    <x v="3301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0.06"/>
    <n v="15"/>
    <x v="2"/>
    <x v="5"/>
  </r>
  <r>
    <x v="3308"/>
    <x v="3302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23"/>
  </r>
  <r>
    <x v="3309"/>
    <x v="3303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4.4999999999999998E-2"/>
    <n v="15"/>
    <x v="4"/>
    <x v="7"/>
  </r>
  <r>
    <x v="3310"/>
    <x v="3304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.214285714285714E-2"/>
    <n v="15"/>
    <x v="2"/>
    <x v="5"/>
  </r>
  <r>
    <x v="3311"/>
    <x v="3305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.4E-2"/>
    <n v="15"/>
    <x v="2"/>
    <x v="5"/>
  </r>
  <r>
    <x v="3312"/>
    <x v="3306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.4210526315789474E-2"/>
    <n v="15"/>
    <x v="2"/>
    <x v="5"/>
  </r>
  <r>
    <x v="3313"/>
    <x v="3307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0"/>
    <x v="28"/>
  </r>
  <r>
    <x v="3314"/>
    <x v="3308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6"/>
    <x v="27"/>
  </r>
  <r>
    <x v="3315"/>
    <x v="3309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36"/>
  </r>
  <r>
    <x v="3316"/>
    <x v="3310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6.0000000000000001E-3"/>
    <n v="15"/>
    <x v="5"/>
    <x v="38"/>
  </r>
  <r>
    <x v="3317"/>
    <x v="3311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23"/>
  </r>
  <r>
    <x v="3318"/>
    <x v="3312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2"/>
    <x v="5"/>
  </r>
  <r>
    <x v="3319"/>
    <x v="3313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10"/>
  </r>
  <r>
    <x v="3320"/>
    <x v="3314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7.5000000000000002E-4"/>
    <n v="15"/>
    <x v="3"/>
    <x v="16"/>
  </r>
  <r>
    <x v="3321"/>
    <x v="3315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1.6363636363636365E-2"/>
    <n v="15"/>
    <x v="2"/>
    <x v="5"/>
  </r>
  <r>
    <x v="3322"/>
    <x v="3316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.05"/>
    <n v="15"/>
    <x v="1"/>
    <x v="11"/>
  </r>
  <r>
    <x v="3323"/>
    <x v="3317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.2366666666666666"/>
    <n v="14.84"/>
    <x v="2"/>
    <x v="3"/>
  </r>
  <r>
    <x v="3324"/>
    <x v="3318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0.65"/>
    <n v="14.444444444444445"/>
    <x v="2"/>
    <x v="18"/>
  </r>
  <r>
    <x v="3325"/>
    <x v="3319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0.13466666666666666"/>
    <n v="14.428571428571429"/>
    <x v="3"/>
    <x v="35"/>
  </r>
  <r>
    <x v="3326"/>
    <x v="3320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7"/>
    <x v="22"/>
  </r>
  <r>
    <x v="3327"/>
    <x v="3321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0.28666666666666668"/>
    <n v="14.333333333333334"/>
    <x v="2"/>
    <x v="5"/>
  </r>
  <r>
    <x v="3328"/>
    <x v="3322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6"/>
    <x v="12"/>
  </r>
  <r>
    <x v="3329"/>
    <x v="3323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33"/>
  </r>
  <r>
    <x v="3330"/>
    <x v="3324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0"/>
    <x v="24"/>
  </r>
  <r>
    <x v="3331"/>
    <x v="3325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.36"/>
    <n v="13.6"/>
    <x v="2"/>
    <x v="5"/>
  </r>
  <r>
    <x v="3332"/>
    <x v="3326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1.8625E-3"/>
    <n v="13.545454545454545"/>
    <x v="1"/>
    <x v="8"/>
  </r>
  <r>
    <x v="3333"/>
    <x v="3327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5"/>
    <x v="29"/>
  </r>
  <r>
    <x v="3334"/>
    <x v="3328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.5333333333333334"/>
    <n v="13.529411764705882"/>
    <x v="2"/>
    <x v="5"/>
  </r>
  <r>
    <x v="3335"/>
    <x v="3329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1"/>
    <x v="17"/>
  </r>
  <r>
    <x v="3336"/>
    <x v="3330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2"/>
    <x v="18"/>
  </r>
  <r>
    <x v="3337"/>
    <x v="3331"/>
    <s v="Accessible, original theatre for all!"/>
    <n v="2500"/>
    <n v="40"/>
    <x v="1"/>
    <x v="4"/>
    <s v="GBP"/>
    <n v="1437139080"/>
    <n v="1434552207"/>
    <b v="0"/>
    <n v="3"/>
    <b v="0"/>
    <s v="theater/plays"/>
    <n v="1.6E-2"/>
    <n v="13.333333333333334"/>
    <x v="2"/>
    <x v="5"/>
  </r>
  <r>
    <x v="3338"/>
    <x v="3332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10"/>
  </r>
  <r>
    <x v="3339"/>
    <x v="3333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x v="3"/>
  </r>
  <r>
    <x v="3340"/>
    <x v="3334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37"/>
  </r>
  <r>
    <x v="3341"/>
    <x v="3335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23"/>
  </r>
  <r>
    <x v="3342"/>
    <x v="3336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0"/>
    <x v="0"/>
  </r>
  <r>
    <x v="3343"/>
    <x v="3337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x v="5"/>
  </r>
  <r>
    <x v="3344"/>
    <x v="3338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10"/>
  </r>
  <r>
    <x v="3345"/>
    <x v="3339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0"/>
    <x v="24"/>
  </r>
  <r>
    <x v="3346"/>
    <x v="3340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23"/>
  </r>
  <r>
    <x v="3347"/>
    <x v="3341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2.6866666666666667E-2"/>
    <n v="13"/>
    <x v="0"/>
    <x v="0"/>
  </r>
  <r>
    <x v="3348"/>
    <x v="3342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10"/>
  </r>
  <r>
    <x v="3349"/>
    <x v="3343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0"/>
    <x v="0"/>
  </r>
  <r>
    <x v="3350"/>
    <x v="3344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x v="5"/>
  </r>
  <r>
    <x v="3351"/>
    <x v="3345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23"/>
  </r>
  <r>
    <x v="3352"/>
    <x v="3346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10"/>
  </r>
  <r>
    <x v="3353"/>
    <x v="3347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0"/>
    <x v="24"/>
  </r>
  <r>
    <x v="3354"/>
    <x v="3348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0"/>
    <x v="0"/>
  </r>
  <r>
    <x v="3355"/>
    <x v="3349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1.0399999999999999E-3"/>
    <n v="13"/>
    <x v="4"/>
    <x v="7"/>
  </r>
  <r>
    <x v="3356"/>
    <x v="3350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x v="3"/>
  </r>
  <r>
    <x v="3357"/>
    <x v="3351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1"/>
    <x v="8"/>
  </r>
  <r>
    <x v="3358"/>
    <x v="3352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x v="5"/>
  </r>
  <r>
    <x v="3359"/>
    <x v="3353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31"/>
  </r>
  <r>
    <x v="3360"/>
    <x v="3354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1"/>
    <x v="11"/>
  </r>
  <r>
    <x v="3361"/>
    <x v="3355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9.8461538461538464E-5"/>
    <n v="12.8"/>
    <x v="2"/>
    <x v="3"/>
  </r>
  <r>
    <x v="3362"/>
    <x v="3356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.1875000000000001E-2"/>
    <n v="12.75"/>
    <x v="3"/>
    <x v="20"/>
  </r>
  <r>
    <x v="3363"/>
    <x v="3357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.0200000000000001E-2"/>
    <n v="12.75"/>
    <x v="2"/>
    <x v="18"/>
  </r>
  <r>
    <x v="3364"/>
    <x v="3358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23"/>
  </r>
  <r>
    <x v="3365"/>
    <x v="3359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1.7538461538461537E-2"/>
    <n v="12.666666666666666"/>
    <x v="1"/>
    <x v="8"/>
  </r>
  <r>
    <x v="3366"/>
    <x v="3360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.1279999999999999"/>
    <n v="12.533333333333333"/>
    <x v="6"/>
    <x v="13"/>
  </r>
  <r>
    <x v="3367"/>
    <x v="3361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0.125"/>
    <n v="12.5"/>
    <x v="7"/>
    <x v="23"/>
  </r>
  <r>
    <x v="3368"/>
    <x v="3362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x v="3"/>
  </r>
  <r>
    <x v="3369"/>
    <x v="3363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.2500000000000001E-2"/>
    <n v="12.5"/>
    <x v="2"/>
    <x v="18"/>
  </r>
  <r>
    <x v="3370"/>
    <x v="3364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0.01"/>
    <n v="12.5"/>
    <x v="2"/>
    <x v="5"/>
  </r>
  <r>
    <x v="3371"/>
    <x v="3365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x v="5"/>
  </r>
  <r>
    <x v="3372"/>
    <x v="3366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1"/>
    <x v="8"/>
  </r>
  <r>
    <x v="3373"/>
    <x v="3367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23"/>
  </r>
  <r>
    <x v="3374"/>
    <x v="3368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3"/>
    <x v="6"/>
  </r>
  <r>
    <x v="3375"/>
    <x v="3369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3.0999999999999999E-3"/>
    <n v="12.4"/>
    <x v="6"/>
    <x v="27"/>
  </r>
  <r>
    <x v="3376"/>
    <x v="3370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5.6666666666666664E-2"/>
    <n v="12.142857142857142"/>
    <x v="5"/>
    <x v="10"/>
  </r>
  <r>
    <x v="3377"/>
    <x v="3371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.44E-2"/>
    <n v="12"/>
    <x v="0"/>
    <x v="28"/>
  </r>
  <r>
    <x v="3378"/>
    <x v="3372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.1999999999999995E-2"/>
    <n v="12"/>
    <x v="4"/>
    <x v="7"/>
  </r>
  <r>
    <x v="3379"/>
    <x v="3373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10"/>
  </r>
  <r>
    <x v="3380"/>
    <x v="3374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.8"/>
    <n v="12"/>
    <x v="2"/>
    <x v="5"/>
  </r>
  <r>
    <x v="3381"/>
    <x v="3375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23"/>
  </r>
  <r>
    <x v="3382"/>
    <x v="3376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1"/>
    <x v="8"/>
  </r>
  <r>
    <x v="3383"/>
    <x v="3377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7"/>
    <x v="22"/>
  </r>
  <r>
    <x v="3384"/>
    <x v="3378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0.14000000000000001"/>
    <n v="11.666666666666666"/>
    <x v="1"/>
    <x v="17"/>
  </r>
  <r>
    <x v="3385"/>
    <x v="3379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4.6666666666666669E-2"/>
    <n v="11.666666666666666"/>
    <x v="3"/>
    <x v="35"/>
  </r>
  <r>
    <x v="3386"/>
    <x v="3380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6"/>
    <x v="15"/>
  </r>
  <r>
    <x v="3387"/>
    <x v="338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10"/>
  </r>
  <r>
    <x v="3388"/>
    <x v="3382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.1200000000000001"/>
    <n v="11.666666666666666"/>
    <x v="2"/>
    <x v="5"/>
  </r>
  <r>
    <x v="3389"/>
    <x v="3383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1.7457500000000001E-2"/>
    <n v="11.638333333333334"/>
    <x v="3"/>
    <x v="6"/>
  </r>
  <r>
    <x v="3390"/>
    <x v="3384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0.3775"/>
    <n v="11.615384615384615"/>
    <x v="2"/>
    <x v="5"/>
  </r>
  <r>
    <x v="3391"/>
    <x v="338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5"/>
    <x v="29"/>
  </r>
  <r>
    <x v="3392"/>
    <x v="3386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"/>
    <n v="11.363636363636363"/>
    <x v="2"/>
    <x v="5"/>
  </r>
  <r>
    <x v="3393"/>
    <x v="3387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8.5000000000000006E-3"/>
    <n v="11.333333333333334"/>
    <x v="4"/>
    <x v="37"/>
  </r>
  <r>
    <x v="3394"/>
    <x v="3388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x v="5"/>
  </r>
  <r>
    <x v="3395"/>
    <x v="3389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37"/>
  </r>
  <r>
    <x v="3396"/>
    <x v="3390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23"/>
  </r>
  <r>
    <x v="3397"/>
    <x v="3391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0.128"/>
    <n v="10.666666666666666"/>
    <x v="7"/>
    <x v="23"/>
  </r>
  <r>
    <x v="3398"/>
    <x v="3392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x v="5"/>
  </r>
  <r>
    <x v="3399"/>
    <x v="3393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0.14083333333333334"/>
    <n v="10.5625"/>
    <x v="7"/>
    <x v="23"/>
  </r>
  <r>
    <x v="3400"/>
    <x v="3394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0"/>
    <x v="0"/>
  </r>
  <r>
    <x v="3401"/>
    <x v="3395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.6828125"/>
    <n v="10.507317073170732"/>
    <x v="0"/>
    <x v="4"/>
  </r>
  <r>
    <x v="3402"/>
    <x v="3396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10"/>
  </r>
  <r>
    <x v="3403"/>
    <x v="3397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10"/>
  </r>
  <r>
    <x v="3404"/>
    <x v="3398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6"/>
    <x v="27"/>
  </r>
  <r>
    <x v="3405"/>
    <x v="3399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4.1999999999999997E-3"/>
    <n v="10.5"/>
    <x v="2"/>
    <x v="5"/>
  </r>
  <r>
    <x v="3406"/>
    <x v="3400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4.1999999999999997E-3"/>
    <n v="10.5"/>
    <x v="2"/>
    <x v="5"/>
  </r>
  <r>
    <x v="3407"/>
    <x v="3401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0"/>
    <x v="2"/>
  </r>
  <r>
    <x v="3408"/>
    <x v="3402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31"/>
  </r>
  <r>
    <x v="3409"/>
    <x v="3403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.3000000000000004E-2"/>
    <n v="10.375"/>
    <x v="7"/>
    <x v="23"/>
  </r>
  <r>
    <x v="3410"/>
    <x v="3404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1"/>
    <x v="8"/>
  </r>
  <r>
    <x v="3411"/>
    <x v="3405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.1000000000000002E-2"/>
    <n v="10.25"/>
    <x v="2"/>
    <x v="3"/>
  </r>
  <r>
    <x v="3412"/>
    <x v="3406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x v="5"/>
  </r>
  <r>
    <x v="3413"/>
    <x v="3407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x v="5"/>
  </r>
  <r>
    <x v="3414"/>
    <x v="3408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.64"/>
    <n v="10.040816326530612"/>
    <x v="0"/>
    <x v="28"/>
  </r>
  <r>
    <x v="3415"/>
    <x v="3409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8"/>
    <x v="32"/>
  </r>
  <r>
    <x v="3416"/>
    <x v="3410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6.6666666666666671E-3"/>
    <n v="10"/>
    <x v="2"/>
    <x v="3"/>
  </r>
  <r>
    <x v="3417"/>
    <x v="3411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1"/>
    <x v="17"/>
  </r>
  <r>
    <x v="3418"/>
    <x v="3412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2E-3"/>
    <n v="10"/>
    <x v="0"/>
    <x v="24"/>
  </r>
  <r>
    <x v="3419"/>
    <x v="3413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2E-3"/>
    <n v="10"/>
    <x v="0"/>
    <x v="24"/>
  </r>
  <r>
    <x v="3420"/>
    <x v="3414"/>
    <s v="New collection of music by Scott Evan Davis!"/>
    <n v="5000"/>
    <n v="10"/>
    <x v="0"/>
    <x v="4"/>
    <s v="GBP"/>
    <n v="1410191405"/>
    <n v="1408031405"/>
    <b v="0"/>
    <n v="1"/>
    <b v="0"/>
    <s v="theater/musical"/>
    <n v="2E-3"/>
    <n v="10"/>
    <x v="2"/>
    <x v="18"/>
  </r>
  <r>
    <x v="3421"/>
    <x v="3415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33"/>
  </r>
  <r>
    <x v="3422"/>
    <x v="3416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0"/>
    <x v="24"/>
  </r>
  <r>
    <x v="3423"/>
    <x v="3417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2"/>
    <x v="18"/>
  </r>
  <r>
    <x v="3424"/>
    <x v="3418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0"/>
    <x v="24"/>
  </r>
  <r>
    <x v="3425"/>
    <x v="3419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1.4285714285714287E-4"/>
    <n v="10"/>
    <x v="1"/>
    <x v="17"/>
  </r>
  <r>
    <x v="3426"/>
    <x v="3420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1"/>
    <x v="17"/>
  </r>
  <r>
    <x v="3427"/>
    <x v="3421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0.14000000000000001"/>
    <n v="10"/>
    <x v="2"/>
    <x v="5"/>
  </r>
  <r>
    <x v="3428"/>
    <x v="3422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0.13333333333333333"/>
    <n v="10"/>
    <x v="2"/>
    <x v="5"/>
  </r>
  <r>
    <x v="3429"/>
    <x v="3423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23"/>
  </r>
  <r>
    <x v="3430"/>
    <x v="3424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x v="5"/>
  </r>
  <r>
    <x v="3431"/>
    <x v="3425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x v="5"/>
  </r>
  <r>
    <x v="3432"/>
    <x v="3426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2.5000000000000001E-2"/>
    <n v="10"/>
    <x v="7"/>
    <x v="23"/>
  </r>
  <r>
    <x v="3433"/>
    <x v="3427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0.02"/>
    <n v="10"/>
    <x v="2"/>
    <x v="5"/>
  </r>
  <r>
    <x v="3434"/>
    <x v="3428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23"/>
  </r>
  <r>
    <x v="3435"/>
    <x v="3429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x v="5"/>
  </r>
  <r>
    <x v="3436"/>
    <x v="3430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6"/>
    <x v="12"/>
  </r>
  <r>
    <x v="3437"/>
    <x v="3431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0.01"/>
    <n v="10"/>
    <x v="2"/>
    <x v="5"/>
  </r>
  <r>
    <x v="3438"/>
    <x v="3432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1"/>
    <x v="8"/>
  </r>
  <r>
    <x v="3439"/>
    <x v="3433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6.6666666666666671E-3"/>
    <n v="10"/>
    <x v="2"/>
    <x v="5"/>
  </r>
  <r>
    <x v="3440"/>
    <x v="3434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3"/>
    <x v="6"/>
  </r>
  <r>
    <x v="3441"/>
    <x v="3435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3"/>
    <x v="35"/>
  </r>
  <r>
    <x v="3442"/>
    <x v="3436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37"/>
  </r>
  <r>
    <x v="3443"/>
    <x v="3437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2"/>
    <x v="5"/>
  </r>
  <r>
    <x v="3444"/>
    <x v="3438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2.8571428571428571E-3"/>
    <n v="10"/>
    <x v="2"/>
    <x v="5"/>
  </r>
  <r>
    <x v="3445"/>
    <x v="3439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x v="5"/>
  </r>
  <r>
    <x v="3446"/>
    <x v="3440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0"/>
    <x v="24"/>
  </r>
  <r>
    <x v="3447"/>
    <x v="3441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2.2727272727272726E-3"/>
    <n v="10"/>
    <x v="1"/>
    <x v="1"/>
  </r>
  <r>
    <x v="3448"/>
    <x v="3442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2E-3"/>
    <n v="10"/>
    <x v="1"/>
    <x v="8"/>
  </r>
  <r>
    <x v="3449"/>
    <x v="3443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0"/>
    <x v="24"/>
  </r>
  <r>
    <x v="3450"/>
    <x v="3444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x v="5"/>
  </r>
  <r>
    <x v="3451"/>
    <x v="3445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x v="5"/>
  </r>
  <r>
    <x v="3452"/>
    <x v="3446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1"/>
    <x v="8"/>
  </r>
  <r>
    <x v="3453"/>
    <x v="3447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31"/>
  </r>
  <r>
    <x v="3454"/>
    <x v="3448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x v="3"/>
  </r>
  <r>
    <x v="3455"/>
    <x v="3449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36"/>
  </r>
  <r>
    <x v="3456"/>
    <x v="3450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2.3529411764705883E-4"/>
    <n v="10"/>
    <x v="0"/>
    <x v="2"/>
  </r>
  <r>
    <x v="3457"/>
    <x v="3451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10"/>
  </r>
  <r>
    <x v="3458"/>
    <x v="3452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5"/>
    <x v="10"/>
  </r>
  <r>
    <x v="3459"/>
    <x v="345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5"/>
  </r>
  <r>
    <x v="3460"/>
    <x v="345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5"/>
  </r>
  <r>
    <x v="3461"/>
    <x v="3455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6"/>
    <x v="25"/>
  </r>
  <r>
    <x v="3462"/>
    <x v="3456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6"/>
    <x v="40"/>
  </r>
  <r>
    <x v="3463"/>
    <x v="3457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x v="5"/>
  </r>
  <r>
    <x v="3464"/>
    <x v="3458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.3333333333333339E-2"/>
    <n v="9.5"/>
    <x v="2"/>
    <x v="5"/>
  </r>
  <r>
    <x v="3465"/>
    <x v="3459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x v="5"/>
  </r>
  <r>
    <x v="3466"/>
    <x v="3460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x v="5"/>
  </r>
  <r>
    <x v="3467"/>
    <x v="3461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23"/>
  </r>
  <r>
    <x v="3468"/>
    <x v="3462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.2499999999999999E-2"/>
    <n v="9"/>
    <x v="1"/>
    <x v="8"/>
  </r>
  <r>
    <x v="3469"/>
    <x v="3463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6"/>
    <x v="27"/>
  </r>
  <r>
    <x v="3470"/>
    <x v="3464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37"/>
  </r>
  <r>
    <x v="3471"/>
    <x v="3465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8.9999999999999998E-4"/>
    <n v="9"/>
    <x v="0"/>
    <x v="24"/>
  </r>
  <r>
    <x v="3472"/>
    <x v="3466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.24"/>
    <n v="8.8571428571428577"/>
    <x v="2"/>
    <x v="5"/>
  </r>
  <r>
    <x v="3473"/>
    <x v="3467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7.0000000000000001E-3"/>
    <n v="8.75"/>
    <x v="0"/>
    <x v="24"/>
  </r>
  <r>
    <x v="3474"/>
    <x v="3468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6"/>
    <x v="15"/>
  </r>
  <r>
    <x v="3475"/>
    <x v="3469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37"/>
  </r>
  <r>
    <x v="3476"/>
    <x v="3470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.7142857142857142"/>
    <n v="8.5714285714285712"/>
    <x v="2"/>
    <x v="5"/>
  </r>
  <r>
    <x v="3477"/>
    <x v="3471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0"/>
    <x v="28"/>
  </r>
  <r>
    <x v="3478"/>
    <x v="3472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x v="5"/>
  </r>
  <r>
    <x v="3479"/>
    <x v="3473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2.7199999999999998E-2"/>
    <n v="8.5"/>
    <x v="0"/>
    <x v="24"/>
  </r>
  <r>
    <x v="3480"/>
    <x v="3474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23"/>
  </r>
  <r>
    <x v="3481"/>
    <x v="3475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23"/>
  </r>
  <r>
    <x v="3482"/>
    <x v="3476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10"/>
  </r>
  <r>
    <x v="3483"/>
    <x v="3477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0"/>
    <x v="0"/>
  </r>
  <r>
    <x v="3484"/>
    <x v="3478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x v="5"/>
  </r>
  <r>
    <x v="3485"/>
    <x v="3479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10"/>
  </r>
  <r>
    <x v="3486"/>
    <x v="3480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3"/>
    <x v="6"/>
  </r>
  <r>
    <x v="3487"/>
    <x v="3481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.1428571428571429E-2"/>
    <n v="7.5"/>
    <x v="2"/>
    <x v="18"/>
  </r>
  <r>
    <x v="3488"/>
    <x v="3482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7"/>
  </r>
  <r>
    <x v="3489"/>
    <x v="3483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4"/>
    <x v="7"/>
  </r>
  <r>
    <x v="3490"/>
    <x v="3484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23"/>
  </r>
  <r>
    <x v="3491"/>
    <x v="3485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0"/>
    <x v="0"/>
  </r>
  <r>
    <x v="3492"/>
    <x v="3486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3"/>
    <x v="6"/>
  </r>
  <r>
    <x v="3493"/>
    <x v="3487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8.8000000000000003E-4"/>
    <n v="7.333333333333333"/>
    <x v="2"/>
    <x v="3"/>
  </r>
  <r>
    <x v="3494"/>
    <x v="3488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x v="5"/>
  </r>
  <r>
    <x v="3495"/>
    <x v="3489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6"/>
    <x v="30"/>
  </r>
  <r>
    <x v="3496"/>
    <x v="3490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.9687520259319289"/>
    <n v="7.1902649656526005"/>
    <x v="0"/>
    <x v="4"/>
  </r>
  <r>
    <x v="3497"/>
    <x v="3491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x v="5"/>
  </r>
  <r>
    <x v="3498"/>
    <x v="3492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36"/>
  </r>
  <r>
    <x v="3499"/>
    <x v="3493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x v="5"/>
  </r>
  <r>
    <x v="3500"/>
    <x v="3494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x v="5"/>
  </r>
  <r>
    <x v="3501"/>
    <x v="3495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23"/>
  </r>
  <r>
    <x v="3502"/>
    <x v="3496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x v="5"/>
  </r>
  <r>
    <x v="3503"/>
    <x v="3497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23"/>
  </r>
  <r>
    <x v="3504"/>
    <x v="3498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2"/>
    <x v="3"/>
  </r>
  <r>
    <x v="3505"/>
    <x v="3499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6.5299999999999997E-2"/>
    <n v="6.4975124378109452"/>
    <x v="0"/>
    <x v="0"/>
  </r>
  <r>
    <x v="3506"/>
    <x v="3500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3"/>
    <x v="6"/>
  </r>
  <r>
    <x v="3507"/>
    <x v="3501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7"/>
  </r>
  <r>
    <x v="3508"/>
    <x v="3502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2E-3"/>
    <n v="6"/>
    <x v="4"/>
    <x v="7"/>
  </r>
  <r>
    <x v="3509"/>
    <x v="3503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23"/>
  </r>
  <r>
    <x v="3510"/>
    <x v="3504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x v="5"/>
  </r>
  <r>
    <x v="3511"/>
    <x v="3505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x v="5"/>
  </r>
  <r>
    <x v="3512"/>
    <x v="3506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10"/>
  </r>
  <r>
    <x v="3513"/>
    <x v="3507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1"/>
    <x v="1"/>
  </r>
  <r>
    <x v="3514"/>
    <x v="3508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x v="5"/>
  </r>
  <r>
    <x v="3515"/>
    <x v="3509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x v="3"/>
  </r>
  <r>
    <x v="3516"/>
    <x v="3510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6"/>
    <x v="15"/>
  </r>
  <r>
    <x v="3517"/>
    <x v="3511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x v="5"/>
  </r>
  <r>
    <x v="3518"/>
    <x v="3512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1"/>
    <x v="8"/>
  </r>
  <r>
    <x v="3519"/>
    <x v="3513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x v="5"/>
  </r>
  <r>
    <x v="3520"/>
    <x v="3514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1"/>
    <x v="1"/>
  </r>
  <r>
    <x v="3521"/>
    <x v="3515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23"/>
  </r>
  <r>
    <x v="3522"/>
    <x v="3516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23"/>
  </r>
  <r>
    <x v="3523"/>
    <x v="3517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10"/>
  </r>
  <r>
    <x v="3524"/>
    <x v="3518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6.41025641025641E-3"/>
    <n v="5"/>
    <x v="0"/>
    <x v="24"/>
  </r>
  <r>
    <x v="3525"/>
    <x v="3519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6"/>
    <x v="39"/>
  </r>
  <r>
    <x v="3526"/>
    <x v="3520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x v="5"/>
  </r>
  <r>
    <x v="3527"/>
    <x v="3521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1.6666666666666666E-2"/>
    <n v="5"/>
    <x v="2"/>
    <x v="18"/>
  </r>
  <r>
    <x v="3528"/>
    <x v="3522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0"/>
    <x v="24"/>
  </r>
  <r>
    <x v="3529"/>
    <x v="3523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0.01"/>
    <n v="5"/>
    <x v="2"/>
    <x v="5"/>
  </r>
  <r>
    <x v="3530"/>
    <x v="3524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37"/>
  </r>
  <r>
    <x v="3531"/>
    <x v="3525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5.0000000000000001E-3"/>
    <n v="5"/>
    <x v="7"/>
    <x v="23"/>
  </r>
  <r>
    <x v="3532"/>
    <x v="3526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31"/>
  </r>
  <r>
    <x v="3533"/>
    <x v="3527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5.0000000000000001E-3"/>
    <n v="5"/>
    <x v="3"/>
    <x v="16"/>
  </r>
  <r>
    <x v="3534"/>
    <x v="3528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31"/>
  </r>
  <r>
    <x v="3535"/>
    <x v="3529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3.3333333333333335E-3"/>
    <n v="5"/>
    <x v="2"/>
    <x v="5"/>
  </r>
  <r>
    <x v="3536"/>
    <x v="3530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36"/>
  </r>
  <r>
    <x v="3537"/>
    <x v="3531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x v="5"/>
  </r>
  <r>
    <x v="3538"/>
    <x v="3532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x v="5"/>
  </r>
  <r>
    <x v="3539"/>
    <x v="3532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x v="5"/>
  </r>
  <r>
    <x v="3540"/>
    <x v="3533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23"/>
  </r>
  <r>
    <x v="3541"/>
    <x v="3534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2E-3"/>
    <n v="5"/>
    <x v="5"/>
    <x v="10"/>
  </r>
  <r>
    <x v="3542"/>
    <x v="3535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6"/>
    <x v="15"/>
  </r>
  <r>
    <x v="3543"/>
    <x v="3536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1.6666666666666668E-3"/>
    <n v="5"/>
    <x v="5"/>
    <x v="10"/>
  </r>
  <r>
    <x v="3544"/>
    <x v="3537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x v="5"/>
  </r>
  <r>
    <x v="3545"/>
    <x v="3538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x v="5"/>
  </r>
  <r>
    <x v="3546"/>
    <x v="3539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4"/>
    <x v="7"/>
  </r>
  <r>
    <x v="3547"/>
    <x v="3540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1.1655011655011655E-3"/>
    <n v="5"/>
    <x v="4"/>
    <x v="36"/>
  </r>
  <r>
    <x v="3548"/>
    <x v="3541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1"/>
    <x v="8"/>
  </r>
  <r>
    <x v="3549"/>
    <x v="3542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1E-3"/>
    <n v="5"/>
    <x v="1"/>
    <x v="8"/>
  </r>
  <r>
    <x v="3550"/>
    <x v="3543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36"/>
  </r>
  <r>
    <x v="3551"/>
    <x v="3544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2"/>
    <x v="5"/>
  </r>
  <r>
    <x v="3552"/>
    <x v="3545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2"/>
    <x v="18"/>
  </r>
  <r>
    <x v="3553"/>
    <x v="3546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31"/>
  </r>
  <r>
    <x v="3554"/>
    <x v="3547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23"/>
  </r>
  <r>
    <x v="3555"/>
    <x v="3548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x v="3"/>
  </r>
  <r>
    <x v="3556"/>
    <x v="3549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x v="3"/>
  </r>
  <r>
    <x v="3557"/>
    <x v="3550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7"/>
    <x v="23"/>
  </r>
  <r>
    <x v="3558"/>
    <x v="3551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10"/>
  </r>
  <r>
    <x v="3559"/>
    <x v="3552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1.6666666666666666E-4"/>
    <n v="5"/>
    <x v="1"/>
    <x v="8"/>
  </r>
  <r>
    <x v="3560"/>
    <x v="3553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1"/>
    <x v="1"/>
  </r>
  <r>
    <x v="3561"/>
    <x v="3554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1E-4"/>
    <n v="5"/>
    <x v="5"/>
    <x v="10"/>
  </r>
  <r>
    <x v="3562"/>
    <x v="3555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10"/>
  </r>
  <r>
    <x v="3563"/>
    <x v="3556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6"/>
    <x v="15"/>
  </r>
  <r>
    <x v="3564"/>
    <x v="3557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.6"/>
    <n v="4.9230769230769234"/>
    <x v="4"/>
    <x v="19"/>
  </r>
  <r>
    <x v="3565"/>
    <x v="3558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1"/>
    <x v="8"/>
  </r>
  <r>
    <x v="3566"/>
    <x v="3559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1"/>
    <x v="8"/>
  </r>
  <r>
    <x v="3567"/>
    <x v="3560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7.5999999999999998E-2"/>
    <n v="4.75"/>
    <x v="2"/>
    <x v="5"/>
  </r>
  <r>
    <x v="3568"/>
    <x v="3561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7"/>
    <x v="22"/>
  </r>
  <r>
    <x v="3569"/>
    <x v="3562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1"/>
    <x v="17"/>
  </r>
  <r>
    <x v="3570"/>
    <x v="3563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2E-3"/>
    <n v="4"/>
    <x v="0"/>
    <x v="24"/>
  </r>
  <r>
    <x v="3571"/>
    <x v="3564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.2E-2"/>
    <n v="4"/>
    <x v="0"/>
    <x v="2"/>
  </r>
  <r>
    <x v="3572"/>
    <x v="3565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1.2E-4"/>
    <n v="4"/>
    <x v="0"/>
    <x v="24"/>
  </r>
  <r>
    <x v="3573"/>
    <x v="3566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0"/>
    <x v="28"/>
  </r>
  <r>
    <x v="3574"/>
    <x v="3567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1"/>
    <x v="8"/>
  </r>
  <r>
    <x v="3575"/>
    <x v="3568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23"/>
  </r>
  <r>
    <x v="3576"/>
    <x v="3569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31"/>
  </r>
  <r>
    <x v="3577"/>
    <x v="3570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1.6666666666666668E-3"/>
    <n v="3.3333333333333335"/>
    <x v="7"/>
    <x v="23"/>
  </r>
  <r>
    <x v="3578"/>
    <x v="3571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2"/>
    <x v="5"/>
  </r>
  <r>
    <x v="3579"/>
    <x v="3572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8"/>
    <x v="32"/>
  </r>
  <r>
    <x v="3580"/>
    <x v="3573"/>
    <s v="O0"/>
    <n v="200000"/>
    <n v="18"/>
    <x v="0"/>
    <x v="13"/>
    <s v="EUR"/>
    <n v="1490447662"/>
    <n v="1485267262"/>
    <b v="0"/>
    <n v="6"/>
    <b v="0"/>
    <s v="technology/web"/>
    <n v="9.0000000000000006E-5"/>
    <n v="3"/>
    <x v="0"/>
    <x v="24"/>
  </r>
  <r>
    <x v="3581"/>
    <x v="3574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0"/>
    <x v="24"/>
  </r>
  <r>
    <x v="3582"/>
    <x v="3575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23"/>
  </r>
  <r>
    <x v="3583"/>
    <x v="3576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x v="5"/>
  </r>
  <r>
    <x v="3584"/>
    <x v="3577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1.1999999999999999E-3"/>
    <n v="3"/>
    <x v="7"/>
    <x v="31"/>
  </r>
  <r>
    <x v="3585"/>
    <x v="3578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3"/>
    <x v="35"/>
  </r>
  <r>
    <x v="3586"/>
    <x v="3579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0"/>
    <x v="24"/>
  </r>
  <r>
    <x v="3587"/>
    <x v="3580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23"/>
  </r>
  <r>
    <x v="3588"/>
    <x v="3581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1"/>
    <x v="8"/>
  </r>
  <r>
    <x v="3589"/>
    <x v="3582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x v="5"/>
  </r>
  <r>
    <x v="3590"/>
    <x v="3583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0"/>
    <x v="0"/>
  </r>
  <r>
    <x v="3591"/>
    <x v="3584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x v="3"/>
  </r>
  <r>
    <x v="3592"/>
    <x v="3585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2.3333333333333335E-3"/>
    <n v="2.3333333333333335"/>
    <x v="4"/>
    <x v="7"/>
  </r>
  <r>
    <x v="3593"/>
    <x v="3586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x v="5"/>
  </r>
  <r>
    <x v="3594"/>
    <x v="3587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4.0000000000000002E-4"/>
    <n v="2"/>
    <x v="0"/>
    <x v="24"/>
  </r>
  <r>
    <x v="3595"/>
    <x v="3588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0"/>
    <x v="24"/>
  </r>
  <r>
    <x v="3596"/>
    <x v="3589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0"/>
    <x v="2"/>
  </r>
  <r>
    <x v="3597"/>
    <x v="3590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36"/>
  </r>
  <r>
    <x v="3598"/>
    <x v="3591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4.0000000000000001E-3"/>
    <n v="2"/>
    <x v="2"/>
    <x v="5"/>
  </r>
  <r>
    <x v="3599"/>
    <x v="3592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1.12E-4"/>
    <n v="2"/>
    <x v="0"/>
    <x v="24"/>
  </r>
  <r>
    <x v="3600"/>
    <x v="3593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x v="5"/>
  </r>
  <r>
    <x v="3601"/>
    <x v="3594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0"/>
    <x v="0"/>
  </r>
  <r>
    <x v="3602"/>
    <x v="3595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3.6363636363636364E-5"/>
    <n v="2"/>
    <x v="7"/>
    <x v="31"/>
  </r>
  <r>
    <x v="3603"/>
    <x v="3596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3"/>
    <x v="6"/>
  </r>
  <r>
    <x v="3604"/>
    <x v="3597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0"/>
    <x v="24"/>
  </r>
  <r>
    <x v="3605"/>
    <x v="3598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x v="5"/>
  </r>
  <r>
    <x v="3606"/>
    <x v="3599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x v="5"/>
  </r>
  <r>
    <x v="3607"/>
    <x v="3600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x v="18"/>
  </r>
  <r>
    <x v="3608"/>
    <x v="3601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10"/>
  </r>
  <r>
    <x v="3609"/>
    <x v="3602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0"/>
    <x v="24"/>
  </r>
  <r>
    <x v="3610"/>
    <x v="3603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1E-3"/>
    <n v="1"/>
    <x v="0"/>
    <x v="24"/>
  </r>
  <r>
    <x v="3611"/>
    <x v="3604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8"/>
    <x v="32"/>
  </r>
  <r>
    <x v="3612"/>
    <x v="3605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1"/>
    <x v="17"/>
  </r>
  <r>
    <x v="3613"/>
    <x v="3606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0"/>
    <x v="24"/>
  </r>
  <r>
    <x v="3614"/>
    <x v="3607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7"/>
  </r>
  <r>
    <x v="3615"/>
    <x v="3608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0"/>
    <x v="0"/>
  </r>
  <r>
    <x v="3616"/>
    <x v="3609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0"/>
    <x v="24"/>
  </r>
  <r>
    <x v="3617"/>
    <x v="3610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0"/>
    <x v="24"/>
  </r>
  <r>
    <x v="3618"/>
    <x v="3611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7"/>
  </r>
  <r>
    <x v="3619"/>
    <x v="3612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0.02"/>
    <n v="1"/>
    <x v="7"/>
    <x v="23"/>
  </r>
  <r>
    <x v="3620"/>
    <x v="3613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23"/>
  </r>
  <r>
    <x v="3621"/>
    <x v="3614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10"/>
  </r>
  <r>
    <x v="3622"/>
    <x v="3615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2.5000000000000001E-3"/>
    <n v="1"/>
    <x v="4"/>
    <x v="37"/>
  </r>
  <r>
    <x v="3623"/>
    <x v="3616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7"/>
  </r>
  <r>
    <x v="3624"/>
    <x v="3617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10"/>
  </r>
  <r>
    <x v="3625"/>
    <x v="3618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x v="5"/>
  </r>
  <r>
    <x v="3626"/>
    <x v="3619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x v="5"/>
  </r>
  <r>
    <x v="3627"/>
    <x v="3620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1.8867924528301887E-3"/>
    <n v="1"/>
    <x v="4"/>
    <x v="37"/>
  </r>
  <r>
    <x v="3628"/>
    <x v="3621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3"/>
    <x v="20"/>
  </r>
  <r>
    <x v="3629"/>
    <x v="3622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3"/>
    <x v="16"/>
  </r>
  <r>
    <x v="3630"/>
    <x v="3623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1.1999999999999999E-3"/>
    <n v="1"/>
    <x v="1"/>
    <x v="1"/>
  </r>
  <r>
    <x v="3631"/>
    <x v="3624"/>
    <s v="#havingfunFTW"/>
    <n v="1000"/>
    <n v="1"/>
    <x v="1"/>
    <x v="4"/>
    <s v="GBP"/>
    <n v="1407425717"/>
    <n v="1404833717"/>
    <b v="0"/>
    <n v="1"/>
    <b v="0"/>
    <s v="games/mobile games"/>
    <n v="1E-3"/>
    <n v="1"/>
    <x v="7"/>
    <x v="31"/>
  </r>
  <r>
    <x v="3632"/>
    <x v="3625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6"/>
    <x v="15"/>
  </r>
  <r>
    <x v="3633"/>
    <x v="3626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1E-3"/>
    <n v="1"/>
    <x v="2"/>
    <x v="3"/>
  </r>
  <r>
    <x v="3634"/>
    <x v="3627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1E-3"/>
    <n v="1"/>
    <x v="2"/>
    <x v="3"/>
  </r>
  <r>
    <x v="3635"/>
    <x v="3628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1E-3"/>
    <n v="1"/>
    <x v="2"/>
    <x v="18"/>
  </r>
  <r>
    <x v="3636"/>
    <x v="3629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9.9009900990099011E-4"/>
    <n v="1"/>
    <x v="1"/>
    <x v="8"/>
  </r>
  <r>
    <x v="3637"/>
    <x v="3630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x v="5"/>
  </r>
  <r>
    <x v="3638"/>
    <x v="3631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x v="5"/>
  </r>
  <r>
    <x v="3639"/>
    <x v="3632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5.0000000000000001E-4"/>
    <n v="1"/>
    <x v="3"/>
    <x v="20"/>
  </r>
  <r>
    <x v="3640"/>
    <x v="3633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0"/>
    <x v="0"/>
  </r>
  <r>
    <x v="3641"/>
    <x v="3634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23"/>
  </r>
  <r>
    <x v="3642"/>
    <x v="3635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x v="5"/>
  </r>
  <r>
    <x v="3643"/>
    <x v="3636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2"/>
    <x v="5"/>
  </r>
  <r>
    <x v="3644"/>
    <x v="3637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6"/>
    <x v="15"/>
  </r>
  <r>
    <x v="3645"/>
    <x v="3638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0"/>
    <x v="24"/>
  </r>
  <r>
    <x v="3646"/>
    <x v="3639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3"/>
    <x v="35"/>
  </r>
  <r>
    <x v="3647"/>
    <x v="3640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3.3333333333333332E-4"/>
    <n v="1"/>
    <x v="6"/>
    <x v="15"/>
  </r>
  <r>
    <x v="3648"/>
    <x v="3641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3.3333333333333332E-4"/>
    <n v="1"/>
    <x v="2"/>
    <x v="18"/>
  </r>
  <r>
    <x v="3649"/>
    <x v="3642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1"/>
    <x v="8"/>
  </r>
  <r>
    <x v="3650"/>
    <x v="3643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10"/>
  </r>
  <r>
    <x v="3651"/>
    <x v="3644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6"/>
    <x v="15"/>
  </r>
  <r>
    <x v="3652"/>
    <x v="3645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0"/>
    <x v="24"/>
  </r>
  <r>
    <x v="3653"/>
    <x v="3646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23"/>
  </r>
  <r>
    <x v="3654"/>
    <x v="3647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10"/>
  </r>
  <r>
    <x v="3655"/>
    <x v="3648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x v="5"/>
  </r>
  <r>
    <x v="3656"/>
    <x v="3649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x v="5"/>
  </r>
  <r>
    <x v="3657"/>
    <x v="3650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2"/>
    <x v="5"/>
  </r>
  <r>
    <x v="3658"/>
    <x v="3651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0"/>
    <x v="0"/>
  </r>
  <r>
    <x v="3659"/>
    <x v="3652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4"/>
    <x v="7"/>
  </r>
  <r>
    <x v="3660"/>
    <x v="3653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10"/>
  </r>
  <r>
    <x v="3661"/>
    <x v="3654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2"/>
    <x v="3"/>
  </r>
  <r>
    <x v="3662"/>
    <x v="3655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x v="3"/>
  </r>
  <r>
    <x v="3663"/>
    <x v="3656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1"/>
    <x v="1"/>
  </r>
  <r>
    <x v="3664"/>
    <x v="3657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10"/>
  </r>
  <r>
    <x v="3665"/>
    <x v="3658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x v="5"/>
  </r>
  <r>
    <x v="3666"/>
    <x v="3659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3"/>
    <x v="16"/>
  </r>
  <r>
    <x v="3667"/>
    <x v="3660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0"/>
    <x v="24"/>
  </r>
  <r>
    <x v="3668"/>
    <x v="3661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3"/>
    <x v="16"/>
  </r>
  <r>
    <x v="3669"/>
    <x v="3662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x v="5"/>
  </r>
  <r>
    <x v="3670"/>
    <x v="3663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0"/>
    <x v="24"/>
  </r>
  <r>
    <x v="3671"/>
    <x v="3664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x v="5"/>
  </r>
  <r>
    <x v="3672"/>
    <x v="3665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1"/>
    <x v="1"/>
  </r>
  <r>
    <x v="3673"/>
    <x v="3666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4"/>
    <x v="7"/>
  </r>
  <r>
    <x v="3674"/>
    <x v="3667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0"/>
    <x v="24"/>
  </r>
  <r>
    <x v="3675"/>
    <x v="3668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36"/>
  </r>
  <r>
    <x v="3676"/>
    <x v="3669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x v="5"/>
  </r>
  <r>
    <x v="3677"/>
    <x v="3670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6"/>
    <x v="15"/>
  </r>
  <r>
    <x v="3678"/>
    <x v="3671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5.5555555555555558E-5"/>
    <n v="1"/>
    <x v="0"/>
    <x v="24"/>
  </r>
  <r>
    <x v="3679"/>
    <x v="3672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x v="3"/>
  </r>
  <r>
    <x v="3680"/>
    <x v="3673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x v="18"/>
  </r>
  <r>
    <x v="3681"/>
    <x v="3674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7"/>
    <x v="31"/>
  </r>
  <r>
    <x v="3682"/>
    <x v="3675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4.0000000000000003E-5"/>
    <n v="1"/>
    <x v="2"/>
    <x v="5"/>
  </r>
  <r>
    <x v="3683"/>
    <x v="3676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x v="3"/>
  </r>
  <r>
    <x v="3684"/>
    <x v="3677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x v="18"/>
  </r>
  <r>
    <x v="3685"/>
    <x v="3678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1"/>
    <x v="8"/>
  </r>
  <r>
    <x v="3686"/>
    <x v="3679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10"/>
  </r>
  <r>
    <x v="3687"/>
    <x v="3680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3.3333333333333335E-5"/>
    <n v="1"/>
    <x v="2"/>
    <x v="5"/>
  </r>
  <r>
    <x v="3688"/>
    <x v="3681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10"/>
  </r>
  <r>
    <x v="3689"/>
    <x v="3682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10"/>
  </r>
  <r>
    <x v="3690"/>
    <x v="3683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1"/>
    <x v="8"/>
  </r>
  <r>
    <x v="3691"/>
    <x v="3684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1"/>
    <x v="1"/>
  </r>
  <r>
    <x v="3692"/>
    <x v="3685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10"/>
  </r>
  <r>
    <x v="3693"/>
    <x v="3686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10"/>
  </r>
  <r>
    <x v="3694"/>
    <x v="3687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x v="18"/>
  </r>
  <r>
    <x v="3695"/>
    <x v="3688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1"/>
    <x v="8"/>
  </r>
  <r>
    <x v="3696"/>
    <x v="3689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0"/>
    <x v="24"/>
  </r>
  <r>
    <x v="3697"/>
    <x v="3690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10"/>
  </r>
  <r>
    <x v="3698"/>
    <x v="3691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10"/>
  </r>
  <r>
    <x v="3699"/>
    <x v="3692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7"/>
  </r>
  <r>
    <x v="3700"/>
    <x v="3693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5.7142857142857145E-6"/>
    <n v="1"/>
    <x v="0"/>
    <x v="0"/>
  </r>
  <r>
    <x v="3701"/>
    <x v="3694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2"/>
    <x v="5"/>
  </r>
  <r>
    <x v="3702"/>
    <x v="3695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0"/>
    <x v="24"/>
  </r>
  <r>
    <x v="3703"/>
    <x v="3696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x v="18"/>
  </r>
  <r>
    <x v="3704"/>
    <x v="3697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x v="3705"/>
    <x v="3698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x v="3706"/>
    <x v="3699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x v="3707"/>
    <x v="3700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x v="3708"/>
    <x v="3701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x v="3709"/>
    <x v="3702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x v="3710"/>
    <x v="3703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x v="3711"/>
    <x v="3704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x v="3712"/>
    <x v="3705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x v="3713"/>
    <x v="3706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x v="3714"/>
    <x v="3707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x v="3715"/>
    <x v="3708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x v="3716"/>
    <x v="3709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x v="3717"/>
    <x v="3710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x v="3718"/>
    <x v="3711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x v="3719"/>
    <x v="3712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x v="3720"/>
    <x v="3713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x v="3721"/>
    <x v="3714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x v="3722"/>
    <x v="3715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x v="3723"/>
    <x v="3716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x v="3724"/>
    <x v="3717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x v="3725"/>
    <x v="3718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x v="3726"/>
    <x v="3719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x v="3727"/>
    <x v="3720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x v="3728"/>
    <x v="3721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x v="3729"/>
    <x v="3722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x v="3730"/>
    <x v="3723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x v="3731"/>
    <x v="3724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x v="3732"/>
    <x v="3725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x v="3733"/>
    <x v="3726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x v="3734"/>
    <x v="3727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x v="3735"/>
    <x v="3728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x v="3736"/>
    <x v="3729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x v="3737"/>
    <x v="3730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x v="3738"/>
    <x v="3731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x v="3739"/>
    <x v="3732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x v="3740"/>
    <x v="3733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x v="3741"/>
    <x v="3734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x v="3742"/>
    <x v="3735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x v="3743"/>
    <x v="3736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x v="3744"/>
    <x v="3737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x v="3745"/>
    <x v="3738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x v="3746"/>
    <x v="3739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x v="3747"/>
    <x v="3740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x v="3748"/>
    <x v="3741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x v="3749"/>
    <x v="3742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x v="3750"/>
    <x v="3743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x v="3751"/>
    <x v="3744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x v="3752"/>
    <x v="3745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x v="3753"/>
    <x v="3746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x v="3754"/>
    <x v="3747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x v="3755"/>
    <x v="3748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x v="3756"/>
    <x v="3749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x v="3757"/>
    <x v="3750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x v="3758"/>
    <x v="3751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x v="3759"/>
    <x v="3752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x v="3760"/>
    <x v="3753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x v="3761"/>
    <x v="3754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x v="3762"/>
    <x v="3755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x v="3763"/>
    <x v="3756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x v="3764"/>
    <x v="3757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x v="3765"/>
    <x v="3758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x v="3766"/>
    <x v="3759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x v="3767"/>
    <x v="3760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x v="3768"/>
    <x v="3761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x v="3769"/>
    <x v="3762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x v="3770"/>
    <x v="3763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x v="3771"/>
    <x v="3764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x v="3772"/>
    <x v="3765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x v="3773"/>
    <x v="3766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x v="3774"/>
    <x v="3767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x v="3775"/>
    <x v="3768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x v="3776"/>
    <x v="3769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x v="3777"/>
    <x v="3770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x v="3778"/>
    <x v="3771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x v="3779"/>
    <x v="3772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x v="3780"/>
    <x v="3773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x v="3781"/>
    <x v="3774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x v="3782"/>
    <x v="3775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x v="3783"/>
    <x v="3776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x v="3784"/>
    <x v="3777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x v="3785"/>
    <x v="3778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x v="3786"/>
    <x v="3779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x v="3787"/>
    <x v="3780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x v="3788"/>
    <x v="3781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x v="3789"/>
    <x v="3782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x v="3790"/>
    <x v="3783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x v="3791"/>
    <x v="3784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x v="3792"/>
    <x v="3785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x v="3793"/>
    <x v="3786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x v="3794"/>
    <x v="3787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x v="3795"/>
    <x v="3788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x v="3796"/>
    <x v="3789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x v="3797"/>
    <x v="3790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x v="3798"/>
    <x v="3791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x v="3799"/>
    <x v="3792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x v="3800"/>
    <x v="3793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x v="3801"/>
    <x v="3794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x v="3802"/>
    <x v="3795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x v="3803"/>
    <x v="3796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x v="3804"/>
    <x v="3797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x v="3805"/>
    <x v="3798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x v="3806"/>
    <x v="3799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x v="3807"/>
    <x v="3800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x v="3808"/>
    <x v="3801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x v="3809"/>
    <x v="3802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x v="3810"/>
    <x v="3803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x v="3811"/>
    <x v="3804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x v="3812"/>
    <x v="3805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x v="3813"/>
    <x v="3806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x v="3814"/>
    <x v="3807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x v="3815"/>
    <x v="3808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x v="3816"/>
    <x v="3809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x v="3817"/>
    <x v="3810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x v="3818"/>
    <x v="3811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x v="3819"/>
    <x v="3812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x v="3820"/>
    <x v="3813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x v="3821"/>
    <x v="3814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x v="3822"/>
    <x v="3815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x v="3823"/>
    <x v="3816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x v="3824"/>
    <x v="3817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x v="3825"/>
    <x v="3818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x v="3826"/>
    <x v="3819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x v="3827"/>
    <x v="3820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x v="3828"/>
    <x v="3821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x v="3829"/>
    <x v="3822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x v="3830"/>
    <x v="3823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x v="3831"/>
    <x v="3824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x v="3832"/>
    <x v="3825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x v="3833"/>
    <x v="3826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x v="3834"/>
    <x v="3827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x v="3835"/>
    <x v="3828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x v="3836"/>
    <x v="3829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x v="3837"/>
    <x v="3830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x v="3838"/>
    <x v="3831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x v="3839"/>
    <x v="3832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x v="3840"/>
    <x v="3833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x v="3841"/>
    <x v="3834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x v="3842"/>
    <x v="3835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x v="3843"/>
    <x v="3836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x v="3844"/>
    <x v="3837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x v="3845"/>
    <x v="3838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x v="3846"/>
    <x v="3839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x v="3847"/>
    <x v="3840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x v="3848"/>
    <x v="3841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x v="3849"/>
    <x v="3842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x v="3850"/>
    <x v="3843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x v="3851"/>
    <x v="3844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x v="3852"/>
    <x v="3845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x v="3853"/>
    <x v="3846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x v="3854"/>
    <x v="3847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x v="3855"/>
    <x v="3848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x v="3856"/>
    <x v="3849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x v="3857"/>
    <x v="3850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x v="3858"/>
    <x v="3851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x v="3859"/>
    <x v="3852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x v="3860"/>
    <x v="3853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x v="3861"/>
    <x v="3854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x v="3862"/>
    <x v="3855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x v="3863"/>
    <x v="3856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x v="3864"/>
    <x v="3857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x v="3865"/>
    <x v="3858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x v="3866"/>
    <x v="3859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x v="3867"/>
    <x v="3860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x v="3868"/>
    <x v="3861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x v="3869"/>
    <x v="3862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x v="3870"/>
    <x v="3863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x v="3871"/>
    <x v="3864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x v="3872"/>
    <x v="3865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x v="3873"/>
    <x v="3866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x v="3874"/>
    <x v="3867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x v="3875"/>
    <x v="3868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x v="3876"/>
    <x v="3869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x v="3877"/>
    <x v="3870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x v="3878"/>
    <x v="3871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x v="3879"/>
    <x v="3872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x v="3880"/>
    <x v="3873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x v="3881"/>
    <x v="3874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x v="3882"/>
    <x v="3875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x v="3883"/>
    <x v="3876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x v="3884"/>
    <x v="3877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x v="3885"/>
    <x v="3878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x v="3886"/>
    <x v="3879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x v="3887"/>
    <x v="3880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x v="3888"/>
    <x v="3881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x v="3889"/>
    <x v="3882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x v="3890"/>
    <x v="3883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x v="3891"/>
    <x v="3884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x v="3892"/>
    <x v="3885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x v="3893"/>
    <x v="3886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x v="3894"/>
    <x v="3887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x v="3895"/>
    <x v="3888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x v="3896"/>
    <x v="3889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x v="3897"/>
    <x v="3890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x v="3898"/>
    <x v="3891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x v="3899"/>
    <x v="3892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x v="3900"/>
    <x v="3893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x v="3901"/>
    <x v="3894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x v="3902"/>
    <x v="3895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x v="3903"/>
    <x v="3896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x v="3904"/>
    <x v="3897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x v="3905"/>
    <x v="3898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x v="3906"/>
    <x v="3899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x v="3907"/>
    <x v="3900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x v="3908"/>
    <x v="3901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x v="3909"/>
    <x v="3902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x v="3910"/>
    <x v="3903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x v="3911"/>
    <x v="3904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x v="3912"/>
    <x v="3905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x v="3913"/>
    <x v="3906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x v="3914"/>
    <x v="3907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x v="3915"/>
    <x v="3908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x v="3916"/>
    <x v="3909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x v="3917"/>
    <x v="3910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x v="3918"/>
    <x v="3911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x v="3919"/>
    <x v="3912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x v="3920"/>
    <x v="3913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x v="3921"/>
    <x v="3914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x v="3922"/>
    <x v="3915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x v="3923"/>
    <x v="3916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x v="3924"/>
    <x v="3917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x v="3925"/>
    <x v="3918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x v="3926"/>
    <x v="3919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x v="3927"/>
    <x v="3920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x v="3928"/>
    <x v="3921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x v="3929"/>
    <x v="3922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x v="3930"/>
    <x v="3923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x v="3931"/>
    <x v="3924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x v="3932"/>
    <x v="3925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x v="3933"/>
    <x v="3926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x v="3934"/>
    <x v="3927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x v="3935"/>
    <x v="3928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x v="3936"/>
    <x v="3929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x v="3937"/>
    <x v="3930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x v="3938"/>
    <x v="3931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x v="3939"/>
    <x v="3932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x v="3940"/>
    <x v="3933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x v="3941"/>
    <x v="3934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x v="3942"/>
    <x v="3935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x v="3943"/>
    <x v="3936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x v="3944"/>
    <x v="3937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x v="3945"/>
    <x v="3938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x v="3946"/>
    <x v="3939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x v="3947"/>
    <x v="3940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x v="3948"/>
    <x v="3941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x v="3949"/>
    <x v="3942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x v="3950"/>
    <x v="3943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x v="3951"/>
    <x v="3944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x v="3952"/>
    <x v="3945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x v="3953"/>
    <x v="3946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x v="3954"/>
    <x v="3947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x v="3955"/>
    <x v="3948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x v="3956"/>
    <x v="3949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x v="3957"/>
    <x v="3950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x v="3958"/>
    <x v="3951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x v="3959"/>
    <x v="3952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x v="3960"/>
    <x v="3953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x v="3961"/>
    <x v="3954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x v="3962"/>
    <x v="3955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x v="3963"/>
    <x v="3956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x v="3964"/>
    <x v="3957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x v="3965"/>
    <x v="3958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x v="3966"/>
    <x v="3959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x v="3967"/>
    <x v="3960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x v="3968"/>
    <x v="3961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x v="3969"/>
    <x v="3962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x v="3970"/>
    <x v="3963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x v="3971"/>
    <x v="3964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x v="3972"/>
    <x v="3965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x v="3973"/>
    <x v="3966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x v="3974"/>
    <x v="3967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x v="3975"/>
    <x v="3968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x v="3976"/>
    <x v="3969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x v="3977"/>
    <x v="3970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x v="3978"/>
    <x v="3971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x v="3979"/>
    <x v="3972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x v="3980"/>
    <x v="3973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x v="3981"/>
    <x v="3974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x v="3982"/>
    <x v="3975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x v="3983"/>
    <x v="3976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x v="3984"/>
    <x v="3977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x v="3985"/>
    <x v="3978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x v="3986"/>
    <x v="3979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x v="3987"/>
    <x v="3980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x v="3988"/>
    <x v="3981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x v="3989"/>
    <x v="3982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x v="3990"/>
    <x v="3983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x v="3991"/>
    <x v="3984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x v="3992"/>
    <x v="3985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x v="3993"/>
    <x v="3986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x v="3994"/>
    <x v="3987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x v="3995"/>
    <x v="3988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x v="3996"/>
    <x v="3989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x v="3997"/>
    <x v="3990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x v="3998"/>
    <x v="3991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x v="3999"/>
    <x v="3992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x v="4000"/>
    <x v="3993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x v="4001"/>
    <x v="3994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x v="4002"/>
    <x v="3995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x v="4003"/>
    <x v="3996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x v="4004"/>
    <x v="3997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x v="4005"/>
    <x v="3998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x v="4006"/>
    <x v="3999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x v="4007"/>
    <x v="4000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x v="4008"/>
    <x v="4001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x v="4009"/>
    <x v="4002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x v="4010"/>
    <x v="4003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x v="4011"/>
    <x v="4004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x v="4012"/>
    <x v="4005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x v="4013"/>
    <x v="4006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x v="4014"/>
    <x v="4007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x v="4015"/>
    <x v="4008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x v="4016"/>
    <x v="4009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x v="4017"/>
    <x v="4010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x v="4018"/>
    <x v="4011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x v="4019"/>
    <x v="4012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x v="4020"/>
    <x v="4013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x v="4021"/>
    <x v="4014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  <r>
    <x v="4022"/>
    <x v="4015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x v="4023"/>
    <x v="4016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x v="4024"/>
    <x v="4017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x v="4025"/>
    <x v="4018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x v="4026"/>
    <x v="4019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x v="4027"/>
    <x v="4020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x v="4028"/>
    <x v="4021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x v="4029"/>
    <x v="4022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x v="4030"/>
    <x v="4023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x v="4031"/>
    <x v="4024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x v="4032"/>
    <x v="4025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x v="4033"/>
    <x v="4026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x v="4034"/>
    <x v="4027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x v="4035"/>
    <x v="4028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x v="4036"/>
    <x v="4029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x v="4037"/>
    <x v="4030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x v="4038"/>
    <x v="4031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x v="4039"/>
    <x v="4032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x v="4040"/>
    <x v="4033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x v="4041"/>
    <x v="4034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x v="4042"/>
    <x v="4035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x v="4043"/>
    <x v="4036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x v="4044"/>
    <x v="4037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x v="4045"/>
    <x v="4038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x v="4046"/>
    <x v="4039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x v="4047"/>
    <x v="4040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x v="4048"/>
    <x v="4041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x v="4049"/>
    <x v="4042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x v="4050"/>
    <x v="4043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x v="4051"/>
    <x v="4044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x v="4052"/>
    <x v="4045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x v="4053"/>
    <x v="4046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x v="4054"/>
    <x v="4047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x v="4055"/>
    <x v="4048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x v="4056"/>
    <x v="4049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x v="4057"/>
    <x v="4050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x v="4058"/>
    <x v="4051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x v="4059"/>
    <x v="4052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x v="4060"/>
    <x v="4053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x v="4061"/>
    <x v="4054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x v="4062"/>
    <x v="4055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x v="4063"/>
    <x v="4056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x v="4064"/>
    <x v="4057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x v="4065"/>
    <x v="4058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x v="4066"/>
    <x v="4059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x v="4067"/>
    <x v="4060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x v="4068"/>
    <x v="4061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x v="4069"/>
    <x v="4062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x v="4070"/>
    <x v="4063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x v="4071"/>
    <x v="4064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x v="4072"/>
    <x v="4065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x v="4073"/>
    <x v="4066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x v="4074"/>
    <x v="4067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x v="4075"/>
    <x v="4068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x v="4076"/>
    <x v="4069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x v="4077"/>
    <x v="4070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x v="4078"/>
    <x v="4071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x v="4079"/>
    <x v="4072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x v="4080"/>
    <x v="4073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x v="4081"/>
    <x v="4074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x v="4082"/>
    <x v="4075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x v="4083"/>
    <x v="4076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x v="4084"/>
    <x v="4077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x v="4085"/>
    <x v="4078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x v="4086"/>
    <x v="4079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x v="4087"/>
    <x v="4080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x v="4088"/>
    <x v="4081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x v="4089"/>
    <x v="4082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x v="4090"/>
    <x v="4083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x v="4091"/>
    <x v="4084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x v="4092"/>
    <x v="4085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x v="4093"/>
    <x v="4086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x v="4094"/>
    <x v="4087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x v="4095"/>
    <x v="4088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x v="4096"/>
    <x v="4089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x v="4097"/>
    <x v="4090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x v="4098"/>
    <x v="4091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x v="4099"/>
    <x v="4092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x v="4100"/>
    <x v="4093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x v="4101"/>
    <x v="4094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x v="4102"/>
    <x v="4095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x v="4103"/>
    <x v="4096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x v="4104"/>
    <x v="4097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x v="4105"/>
    <x v="4098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x v="4106"/>
    <x v="4099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x v="4107"/>
    <x v="4100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x v="4108"/>
    <x v="4101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x v="4109"/>
    <x v="4102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x v="4110"/>
    <x v="4103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x v="4111"/>
    <x v="4104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x v="4112"/>
    <x v="4105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x v="4113"/>
    <x v="4106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2FA5E-D438-4077-A244-38410BAD4EDD}" name="PivotTable4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7">
  <location ref="A3:F14" firstHeaderRow="1" firstDataRow="2" firstDataCol="1" rowPageCount="1" colPageCount="1"/>
  <pivotFields count="4">
    <pivotField axis="axisCol" allDrilled="1" showAll="0" defaultAttributeDrillState="1">
      <items count="5">
        <item x="3"/>
        <item x="1"/>
        <item x="0"/>
        <item x="2"/>
        <item t="default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5" name="[Range].[country].[All]" cap="All"/>
  </pageFields>
  <dataFields count="1">
    <dataField name="Count of state" fld="1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U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67A10-CE0D-43C3-9417-B5AC7F33FE1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1642"/>
        <item x="297"/>
        <item x="3322"/>
        <item x="1476"/>
        <item x="281"/>
        <item x="979"/>
        <item x="456"/>
        <item x="396"/>
        <item x="142"/>
        <item x="2828"/>
        <item x="403"/>
        <item x="1229"/>
        <item x="1780"/>
        <item x="734"/>
        <item x="451"/>
        <item x="3159"/>
        <item x="342"/>
        <item x="2449"/>
        <item x="982"/>
        <item x="1902"/>
        <item x="1239"/>
        <item x="263"/>
        <item x="2078"/>
        <item x="831"/>
        <item x="1558"/>
        <item x="1873"/>
        <item x="837"/>
        <item x="443"/>
        <item x="352"/>
        <item x="2822"/>
        <item x="1304"/>
        <item x="3360"/>
        <item x="119"/>
        <item x="1152"/>
        <item x="2178"/>
        <item x="1788"/>
        <item x="273"/>
        <item x="398"/>
        <item x="2462"/>
        <item x="431"/>
        <item x="581"/>
        <item x="796"/>
        <item x="655"/>
        <item x="657"/>
        <item x="536"/>
        <item x="906"/>
        <item x="270"/>
        <item x="1294"/>
        <item x="1882"/>
        <item x="502"/>
        <item x="2977"/>
        <item x="641"/>
        <item x="210"/>
        <item x="2946"/>
        <item x="272"/>
        <item x="565"/>
        <item x="2189"/>
        <item x="215"/>
        <item x="506"/>
        <item x="34"/>
        <item x="2407"/>
        <item x="118"/>
        <item x="928"/>
        <item x="2701"/>
        <item x="1102"/>
        <item x="546"/>
        <item x="1014"/>
        <item x="668"/>
        <item x="3179"/>
        <item x="1697"/>
        <item x="2633"/>
        <item x="1466"/>
        <item x="1837"/>
        <item x="2172"/>
        <item x="3218"/>
        <item x="1113"/>
        <item x="2854"/>
        <item x="1758"/>
        <item x="2586"/>
        <item x="2517"/>
        <item x="151"/>
        <item x="2010"/>
        <item x="2527"/>
        <item x="3290"/>
        <item x="1423"/>
        <item x="1414"/>
        <item x="92"/>
        <item x="812"/>
        <item x="1778"/>
        <item x="605"/>
        <item x="2830"/>
        <item x="1273"/>
        <item x="608"/>
        <item x="1368"/>
        <item x="3162"/>
        <item x="3155"/>
        <item x="2108"/>
        <item x="2007"/>
        <item x="1886"/>
        <item x="2496"/>
        <item x="277"/>
        <item x="881"/>
        <item x="644"/>
        <item x="2952"/>
        <item x="1777"/>
        <item x="2555"/>
        <item x="294"/>
        <item x="713"/>
        <item x="1264"/>
        <item x="2280"/>
        <item x="1580"/>
        <item x="838"/>
        <item x="1631"/>
        <item x="1030"/>
        <item x="1072"/>
        <item x="2928"/>
        <item x="1463"/>
        <item x="363"/>
        <item x="468"/>
        <item x="1001"/>
        <item x="3425"/>
        <item x="3612"/>
        <item x="3704"/>
        <item x="3037"/>
        <item x="3705"/>
        <item x="3384"/>
        <item x="784"/>
        <item x="2250"/>
        <item x="122"/>
        <item x="3706"/>
        <item x="3707"/>
        <item x="3708"/>
        <item x="961"/>
        <item x="3709"/>
        <item x="3710"/>
        <item x="1221"/>
        <item x="3711"/>
        <item x="3712"/>
        <item x="1208"/>
        <item x="53"/>
        <item x="3713"/>
        <item x="2299"/>
        <item x="3417"/>
        <item x="3714"/>
        <item x="1910"/>
        <item x="2620"/>
        <item x="2598"/>
        <item x="3715"/>
        <item x="3196"/>
        <item x="3297"/>
        <item x="66"/>
        <item x="2949"/>
        <item x="3305"/>
        <item x="2677"/>
        <item x="3335"/>
        <item x="3190"/>
        <item x="634"/>
        <item x="3569"/>
        <item x="3716"/>
        <item x="3426"/>
        <item x="3821"/>
        <item x="3560"/>
        <item x="2395"/>
        <item x="3822"/>
        <item x="1010"/>
        <item x="3823"/>
        <item x="1"/>
        <item x="3520"/>
        <item x="758"/>
        <item x="1906"/>
        <item x="2792"/>
        <item x="3691"/>
        <item x="3824"/>
        <item x="3825"/>
        <item x="3826"/>
        <item x="2177"/>
        <item x="3827"/>
        <item x="3014"/>
        <item x="3828"/>
        <item x="863"/>
        <item x="2848"/>
        <item x="311"/>
        <item x="3829"/>
        <item x="94"/>
        <item x="3023"/>
        <item x="217"/>
        <item x="3830"/>
        <item x="395"/>
        <item x="3831"/>
        <item x="1482"/>
        <item x="2155"/>
        <item x="1162"/>
        <item x="3513"/>
        <item x="3832"/>
        <item x="3630"/>
        <item x="3833"/>
        <item x="1290"/>
        <item x="2788"/>
        <item x="2289"/>
        <item x="3834"/>
        <item x="1095"/>
        <item x="1959"/>
        <item x="3835"/>
        <item x="983"/>
        <item x="649"/>
        <item x="1303"/>
        <item x="3836"/>
        <item x="377"/>
        <item x="3837"/>
        <item x="3838"/>
        <item x="1004"/>
        <item x="296"/>
        <item x="3663"/>
        <item x="3207"/>
        <item x="3672"/>
        <item x="3447"/>
        <item x="112"/>
        <item x="121"/>
        <item x="871"/>
        <item x="671"/>
        <item x="625"/>
        <item x="3839"/>
        <item x="1599"/>
        <item x="3840"/>
        <item x="3841"/>
        <item x="3842"/>
        <item x="598"/>
        <item x="3843"/>
        <item x="3844"/>
        <item x="3845"/>
        <item x="2880"/>
        <item x="3846"/>
        <item x="3293"/>
        <item x="3847"/>
        <item x="1236"/>
        <item x="3848"/>
        <item x="3849"/>
        <item x="2158"/>
        <item x="3850"/>
        <item x="2143"/>
        <item x="646"/>
        <item x="747"/>
        <item x="1386"/>
        <item x="1275"/>
        <item x="2256"/>
        <item x="1966"/>
        <item x="1494"/>
        <item x="761"/>
        <item x="39"/>
        <item x="2230"/>
        <item x="1397"/>
        <item x="1874"/>
        <item x="1120"/>
        <item x="226"/>
        <item x="1050"/>
        <item x="2329"/>
        <item x="1575"/>
        <item x="1542"/>
        <item x="1160"/>
        <item x="800"/>
        <item x="616"/>
        <item x="916"/>
        <item x="2476"/>
        <item x="2855"/>
        <item x="1603"/>
        <item x="945"/>
        <item x="2511"/>
        <item x="1267"/>
        <item x="2130"/>
        <item x="993"/>
        <item x="1855"/>
        <item x="739"/>
        <item x="1187"/>
        <item x="2316"/>
        <item x="1936"/>
        <item x="1585"/>
        <item x="954"/>
        <item x="1324"/>
        <item x="914"/>
        <item x="1091"/>
        <item x="1951"/>
        <item x="1147"/>
        <item x="170"/>
        <item x="841"/>
        <item x="1939"/>
        <item x="1879"/>
        <item x="614"/>
        <item x="1016"/>
        <item x="681"/>
        <item x="1519"/>
        <item x="2933"/>
        <item x="2276"/>
        <item x="418"/>
        <item x="255"/>
        <item x="882"/>
        <item x="857"/>
        <item x="201"/>
        <item x="483"/>
        <item x="1894"/>
        <item x="1380"/>
        <item x="1121"/>
        <item x="1715"/>
        <item x="985"/>
        <item x="2124"/>
        <item x="789"/>
        <item x="2062"/>
        <item x="2655"/>
        <item x="2425"/>
        <item x="1679"/>
        <item x="1038"/>
        <item x="2923"/>
        <item x="498"/>
        <item x="1721"/>
        <item x="1235"/>
        <item x="2804"/>
        <item x="256"/>
        <item x="764"/>
        <item x="948"/>
        <item x="2179"/>
        <item x="724"/>
        <item x="525"/>
        <item x="785"/>
        <item x="465"/>
        <item x="690"/>
        <item x="795"/>
        <item x="1431"/>
        <item x="455"/>
        <item x="392"/>
        <item x="412"/>
        <item x="1662"/>
        <item x="808"/>
        <item x="921"/>
        <item x="243"/>
        <item x="289"/>
        <item x="458"/>
        <item x="741"/>
        <item x="1795"/>
        <item x="912"/>
        <item x="1458"/>
        <item x="1391"/>
        <item x="460"/>
        <item x="1515"/>
        <item x="351"/>
        <item x="1829"/>
        <item x="626"/>
        <item x="886"/>
        <item x="1026"/>
        <item x="647"/>
        <item x="1105"/>
        <item x="1409"/>
        <item x="559"/>
        <item x="2347"/>
        <item x="2499"/>
        <item x="824"/>
        <item x="592"/>
        <item x="183"/>
        <item x="1253"/>
        <item x="1112"/>
        <item x="275"/>
        <item x="1144"/>
        <item x="493"/>
        <item x="733"/>
        <item x="495"/>
        <item x="104"/>
        <item x="1506"/>
        <item x="189"/>
        <item x="144"/>
        <item x="1101"/>
        <item x="1188"/>
        <item x="2415"/>
        <item x="31"/>
        <item x="387"/>
        <item x="2455"/>
        <item x="1041"/>
        <item x="2338"/>
        <item x="2416"/>
        <item x="1965"/>
        <item x="827"/>
        <item x="2513"/>
        <item x="660"/>
        <item x="680"/>
        <item x="815"/>
        <item x="1464"/>
        <item x="2409"/>
        <item x="1824"/>
        <item x="710"/>
        <item x="2296"/>
        <item x="469"/>
        <item x="1060"/>
        <item x="1190"/>
        <item x="1424"/>
        <item x="816"/>
        <item x="1024"/>
        <item x="408"/>
        <item x="798"/>
        <item x="1815"/>
        <item x="1194"/>
        <item x="1889"/>
        <item x="491"/>
        <item x="206"/>
        <item x="309"/>
        <item x="30"/>
        <item x="1570"/>
        <item x="1329"/>
        <item x="540"/>
        <item x="1937"/>
        <item x="1111"/>
        <item x="992"/>
        <item x="394"/>
        <item x="2319"/>
        <item x="304"/>
        <item x="591"/>
        <item x="1850"/>
        <item x="1266"/>
        <item x="1009"/>
        <item x="1509"/>
        <item x="2227"/>
        <item x="248"/>
        <item x="222"/>
        <item x="730"/>
        <item x="3565"/>
        <item x="2131"/>
        <item x="2679"/>
        <item x="3382"/>
        <item x="2493"/>
        <item x="3588"/>
        <item x="3276"/>
        <item x="3851"/>
        <item x="2042"/>
        <item x="3852"/>
        <item x="3566"/>
        <item x="2050"/>
        <item x="1427"/>
        <item x="3853"/>
        <item x="1685"/>
        <item x="3690"/>
        <item x="3854"/>
        <item x="3855"/>
        <item x="348"/>
        <item x="3856"/>
        <item x="3548"/>
        <item x="3857"/>
        <item x="83"/>
        <item x="3549"/>
        <item x="2145"/>
        <item x="3685"/>
        <item x="2236"/>
        <item x="3559"/>
        <item x="3183"/>
        <item x="3468"/>
        <item x="1888"/>
        <item x="3858"/>
        <item x="2530"/>
        <item x="3357"/>
        <item x="3278"/>
        <item x="3146"/>
        <item x="3189"/>
        <item x="3859"/>
        <item x="3272"/>
        <item x="3071"/>
        <item x="3372"/>
        <item x="3860"/>
        <item x="3861"/>
        <item x="697"/>
        <item x="3636"/>
        <item x="3266"/>
        <item x="3298"/>
        <item x="720"/>
        <item x="3862"/>
        <item x="3863"/>
        <item x="3024"/>
        <item x="2594"/>
        <item x="2942"/>
        <item x="1714"/>
        <item x="3649"/>
        <item x="3864"/>
        <item x="2548"/>
        <item x="3865"/>
        <item x="3866"/>
        <item x="1061"/>
        <item x="1926"/>
        <item x="1096"/>
        <item x="3452"/>
        <item x="2081"/>
        <item x="3332"/>
        <item x="1552"/>
        <item x="2165"/>
        <item x="3867"/>
        <item x="3868"/>
        <item x="1415"/>
        <item x="3869"/>
        <item x="3870"/>
        <item x="3871"/>
        <item x="3872"/>
        <item x="3410"/>
        <item x="3873"/>
        <item x="3695"/>
        <item x="3438"/>
        <item x="516"/>
        <item x="1374"/>
        <item x="1978"/>
        <item x="3874"/>
        <item x="1859"/>
        <item x="3365"/>
        <item x="1536"/>
        <item x="3574"/>
        <item x="179"/>
        <item x="1640"/>
        <item x="535"/>
        <item x="3448"/>
        <item x="3875"/>
        <item x="2876"/>
        <item x="3518"/>
        <item x="836"/>
        <item x="3274"/>
        <item x="28"/>
        <item x="3876"/>
        <item x="1500"/>
        <item x="3877"/>
        <item x="2560"/>
        <item x="436"/>
        <item x="978"/>
        <item x="716"/>
        <item x="1412"/>
        <item x="2905"/>
        <item x="14"/>
        <item x="1350"/>
        <item x="1647"/>
        <item x="2364"/>
        <item x="1100"/>
        <item x="583"/>
        <item x="564"/>
        <item x="1428"/>
        <item x="645"/>
        <item x="115"/>
        <item x="2731"/>
        <item x="858"/>
        <item x="2490"/>
        <item x="173"/>
        <item x="3038"/>
        <item x="3674"/>
        <item x="3062"/>
        <item x="3702"/>
        <item x="2721"/>
        <item x="3581"/>
        <item x="82"/>
        <item x="3012"/>
        <item x="3878"/>
        <item x="3471"/>
        <item x="3479"/>
        <item x="3473"/>
        <item x="524"/>
        <item x="3879"/>
        <item x="3186"/>
        <item x="1626"/>
        <item x="3880"/>
        <item x="260"/>
        <item x="1502"/>
        <item x="3881"/>
        <item x="2164"/>
        <item x="3572"/>
        <item x="2968"/>
        <item x="3882"/>
        <item x="2755"/>
        <item x="3678"/>
        <item x="3883"/>
        <item x="3652"/>
        <item x="3884"/>
        <item x="2199"/>
        <item x="3203"/>
        <item x="482"/>
        <item x="2014"/>
        <item x="3885"/>
        <item x="2596"/>
        <item x="3204"/>
        <item x="1610"/>
        <item x="3696"/>
        <item x="3449"/>
        <item x="3599"/>
        <item x="2719"/>
        <item x="3645"/>
        <item x="3886"/>
        <item x="3887"/>
        <item x="3670"/>
        <item x="3528"/>
        <item x="3888"/>
        <item x="3330"/>
        <item x="84"/>
        <item x="434"/>
        <item x="3667"/>
        <item x="3078"/>
        <item x="2858"/>
        <item x="178"/>
        <item x="3277"/>
        <item x="3353"/>
        <item x="2000"/>
        <item x="3586"/>
        <item x="3446"/>
        <item x="612"/>
        <item x="3295"/>
        <item x="860"/>
        <item x="3119"/>
        <item x="3717"/>
        <item x="2331"/>
        <item x="3718"/>
        <item x="3279"/>
        <item x="3418"/>
        <item x="3719"/>
        <item x="140"/>
        <item x="3524"/>
        <item x="3720"/>
        <item x="3721"/>
        <item x="3722"/>
        <item x="791"/>
        <item x="3723"/>
        <item x="3724"/>
        <item x="3725"/>
        <item x="3194"/>
        <item x="3726"/>
        <item x="3617"/>
        <item x="134"/>
        <item x="1098"/>
        <item x="2608"/>
        <item x="3727"/>
        <item x="3728"/>
        <item x="3729"/>
        <item x="712"/>
        <item x="1036"/>
        <item x="3730"/>
        <item x="663"/>
        <item x="3422"/>
        <item x="1299"/>
        <item x="3731"/>
        <item x="2180"/>
        <item x="3613"/>
        <item x="3595"/>
        <item x="3570"/>
        <item x="3732"/>
        <item x="3580"/>
        <item x="3616"/>
        <item x="2113"/>
        <item x="429"/>
        <item x="527"/>
        <item x="336"/>
        <item x="1373"/>
        <item x="3115"/>
        <item x="2564"/>
        <item x="589"/>
        <item x="5"/>
        <item x="2421"/>
        <item x="2708"/>
        <item x="190"/>
        <item x="770"/>
        <item x="944"/>
        <item x="2820"/>
        <item x="2414"/>
        <item x="606"/>
        <item x="282"/>
        <item x="740"/>
        <item x="473"/>
        <item x="1126"/>
        <item x="3400"/>
        <item x="2572"/>
        <item x="875"/>
        <item x="2838"/>
        <item x="414"/>
        <item x="3601"/>
        <item x="315"/>
        <item x="2973"/>
        <item x="6"/>
        <item x="1125"/>
        <item x="25"/>
        <item x="2123"/>
        <item x="1501"/>
        <item x="3491"/>
        <item x="2739"/>
        <item x="1722"/>
        <item x="539"/>
        <item x="1587"/>
        <item x="970"/>
        <item x="432"/>
        <item x="3640"/>
        <item x="3342"/>
        <item x="897"/>
        <item x="321"/>
        <item x="1931"/>
        <item x="3889"/>
        <item x="38"/>
        <item x="81"/>
        <item x="108"/>
        <item x="1395"/>
        <item x="3011"/>
        <item x="3505"/>
        <item x="629"/>
        <item x="1135"/>
        <item x="1019"/>
        <item x="3700"/>
        <item x="3188"/>
        <item x="46"/>
        <item x="620"/>
        <item x="3347"/>
        <item x="143"/>
        <item x="601"/>
        <item x="628"/>
        <item x="622"/>
        <item x="269"/>
        <item x="3890"/>
        <item x="648"/>
        <item x="3102"/>
        <item x="2857"/>
        <item x="3891"/>
        <item x="885"/>
        <item x="3005"/>
        <item x="266"/>
        <item x="1230"/>
        <item x="674"/>
        <item x="2354"/>
        <item x="1306"/>
        <item x="3144"/>
        <item x="3220"/>
        <item x="1541"/>
        <item x="1140"/>
        <item x="227"/>
        <item x="1952"/>
        <item x="2066"/>
        <item x="474"/>
        <item x="1398"/>
        <item x="2659"/>
        <item x="1743"/>
        <item x="2392"/>
        <item x="889"/>
        <item x="1066"/>
        <item x="3564"/>
        <item x="3253"/>
        <item x="291"/>
        <item x="193"/>
        <item x="799"/>
        <item x="1885"/>
        <item x="2566"/>
        <item x="1499"/>
        <item x="353"/>
        <item x="486"/>
        <item x="1528"/>
        <item x="1960"/>
        <item x="1174"/>
        <item x="1981"/>
        <item x="2742"/>
        <item x="576"/>
        <item x="2322"/>
        <item x="939"/>
        <item x="1286"/>
        <item x="1863"/>
        <item x="2002"/>
        <item x="58"/>
        <item x="2431"/>
        <item x="2629"/>
        <item x="2631"/>
        <item x="2781"/>
        <item x="529"/>
        <item x="2071"/>
        <item x="3892"/>
        <item x="2562"/>
        <item x="3893"/>
        <item x="3547"/>
        <item x="3894"/>
        <item x="1864"/>
        <item x="3895"/>
        <item x="1805"/>
        <item x="3896"/>
        <item x="2812"/>
        <item x="3897"/>
        <item x="3455"/>
        <item x="2148"/>
        <item x="3286"/>
        <item x="2568"/>
        <item x="2753"/>
        <item x="1664"/>
        <item x="3498"/>
        <item x="3597"/>
        <item x="1547"/>
        <item x="2591"/>
        <item x="2423"/>
        <item x="2173"/>
        <item x="1654"/>
        <item x="834"/>
        <item x="2839"/>
        <item x="385"/>
        <item x="1223"/>
        <item x="1781"/>
        <item x="542"/>
        <item x="988"/>
        <item x="1746"/>
        <item x="2452"/>
        <item x="1078"/>
        <item x="402"/>
        <item x="1124"/>
        <item x="705"/>
        <item x="2328"/>
        <item x="2297"/>
        <item x="316"/>
        <item x="2501"/>
        <item x="2386"/>
        <item x="1211"/>
        <item x="1347"/>
        <item x="130"/>
        <item x="1832"/>
        <item x="650"/>
        <item x="1366"/>
        <item x="811"/>
        <item x="1248"/>
        <item x="1833"/>
        <item x="1103"/>
        <item x="2958"/>
        <item x="3077"/>
        <item x="2327"/>
        <item x="892"/>
        <item x="2558"/>
        <item x="1048"/>
        <item x="2929"/>
        <item x="2840"/>
        <item x="1447"/>
        <item x="208"/>
        <item x="2056"/>
        <item x="2394"/>
        <item x="2542"/>
        <item x="578"/>
        <item x="695"/>
        <item x="2944"/>
        <item x="2657"/>
        <item x="2795"/>
        <item x="1756"/>
        <item x="332"/>
        <item x="910"/>
        <item x="444"/>
        <item x="936"/>
        <item x="1818"/>
        <item x="735"/>
        <item x="2197"/>
        <item x="2244"/>
        <item x="1751"/>
        <item x="1657"/>
        <item x="1973"/>
        <item x="1538"/>
        <item x="1666"/>
        <item x="2654"/>
        <item x="2751"/>
        <item x="2936"/>
        <item x="3462"/>
        <item x="3232"/>
        <item x="2460"/>
        <item x="2281"/>
        <item x="2634"/>
        <item x="1794"/>
        <item x="2886"/>
        <item x="1573"/>
        <item x="2811"/>
        <item x="3219"/>
        <item x="2174"/>
        <item x="3138"/>
        <item x="2420"/>
        <item x="2017"/>
        <item x="2112"/>
        <item x="2428"/>
        <item x="3245"/>
        <item x="2743"/>
        <item x="3142"/>
        <item x="1836"/>
        <item x="742"/>
        <item x="2163"/>
        <item x="105"/>
        <item x="3375"/>
        <item x="2984"/>
        <item x="2794"/>
        <item x="3469"/>
        <item x="2730"/>
        <item x="3898"/>
        <item x="2932"/>
        <item x="2287"/>
        <item x="2793"/>
        <item x="3168"/>
        <item x="3328"/>
        <item x="2878"/>
        <item x="3164"/>
        <item x="1159"/>
        <item x="3436"/>
        <item x="2688"/>
        <item x="2904"/>
        <item x="3899"/>
        <item x="3244"/>
        <item x="1367"/>
        <item x="2833"/>
        <item x="2924"/>
        <item x="472"/>
        <item x="2532"/>
        <item x="450"/>
        <item x="2954"/>
        <item x="2363"/>
        <item x="3900"/>
        <item x="2717"/>
        <item x="2714"/>
        <item x="3404"/>
        <item x="3901"/>
        <item x="2881"/>
        <item x="2533"/>
        <item x="2122"/>
        <item x="2790"/>
        <item x="3902"/>
        <item x="3903"/>
        <item x="3904"/>
        <item x="1601"/>
        <item x="3082"/>
        <item x="3905"/>
        <item x="3314"/>
        <item x="1171"/>
        <item x="3906"/>
        <item x="2465"/>
        <item x="3907"/>
        <item x="2879"/>
        <item x="3216"/>
        <item x="874"/>
        <item x="3908"/>
        <item x="197"/>
        <item x="284"/>
        <item x="1945"/>
        <item x="3158"/>
        <item x="2807"/>
        <item x="3909"/>
        <item x="3910"/>
        <item x="1899"/>
        <item x="3911"/>
        <item x="1480"/>
        <item x="3233"/>
        <item x="2306"/>
        <item x="1775"/>
        <item x="2102"/>
        <item x="3054"/>
        <item x="3912"/>
        <item x="3202"/>
        <item x="3065"/>
        <item x="3198"/>
        <item x="727"/>
        <item x="2632"/>
        <item x="2457"/>
        <item x="3097"/>
        <item x="1473"/>
        <item x="415"/>
        <item x="1869"/>
        <item x="3913"/>
        <item x="1773"/>
        <item x="2571"/>
        <item x="1828"/>
        <item x="404"/>
        <item x="887"/>
        <item x="3036"/>
        <item x="1056"/>
        <item x="307"/>
        <item x="2105"/>
        <item x="2776"/>
        <item x="2054"/>
        <item x="699"/>
        <item x="513"/>
        <item x="99"/>
        <item x="3224"/>
        <item x="2451"/>
        <item x="2860"/>
        <item x="2182"/>
        <item x="1798"/>
        <item x="2382"/>
        <item x="2999"/>
        <item x="10"/>
        <item x="376"/>
        <item x="2335"/>
        <item x="420"/>
        <item x="2072"/>
        <item x="981"/>
        <item x="753"/>
        <item x="391"/>
        <item x="1315"/>
        <item x="24"/>
        <item x="132"/>
        <item x="2232"/>
        <item x="3590"/>
        <item x="3658"/>
        <item x="343"/>
        <item x="2706"/>
        <item x="1184"/>
        <item x="717"/>
        <item x="388"/>
        <item x="3914"/>
        <item x="2035"/>
        <item x="3354"/>
        <item x="2861"/>
        <item x="661"/>
        <item x="1046"/>
        <item x="71"/>
        <item x="1219"/>
        <item x="3349"/>
        <item x="3483"/>
        <item x="422"/>
        <item x="141"/>
        <item x="0"/>
        <item x="9"/>
        <item x="526"/>
        <item x="229"/>
        <item x="224"/>
        <item x="15"/>
        <item x="2906"/>
        <item x="333"/>
        <item x="177"/>
        <item x="1597"/>
        <item x="1942"/>
        <item x="1336"/>
        <item x="7"/>
        <item x="942"/>
        <item x="278"/>
        <item x="2528"/>
        <item x="1344"/>
        <item x="389"/>
        <item x="1067"/>
        <item x="1999"/>
        <item x="790"/>
        <item x="3153"/>
        <item x="2841"/>
        <item x="2667"/>
        <item x="85"/>
        <item x="1411"/>
        <item x="1862"/>
        <item x="1467"/>
        <item x="2307"/>
        <item x="1256"/>
        <item x="2408"/>
        <item x="755"/>
        <item x="1733"/>
        <item x="2107"/>
        <item x="2563"/>
        <item x="1590"/>
        <item x="3100"/>
        <item x="2206"/>
        <item x="2686"/>
        <item x="3171"/>
        <item x="176"/>
        <item x="3733"/>
        <item x="3415"/>
        <item x="2907"/>
        <item x="3579"/>
        <item x="2777"/>
        <item x="3734"/>
        <item x="3611"/>
        <item x="2012"/>
        <item x="3735"/>
        <item x="3736"/>
        <item x="3737"/>
        <item x="3738"/>
        <item x="3303"/>
        <item x="3739"/>
        <item x="3740"/>
        <item x="3741"/>
        <item x="3742"/>
        <item x="3743"/>
        <item x="3744"/>
        <item x="2138"/>
        <item x="3745"/>
        <item x="2249"/>
        <item x="3746"/>
        <item x="1576"/>
        <item x="3284"/>
        <item x="2746"/>
        <item x="3346"/>
        <item x="3396"/>
        <item x="2508"/>
        <item x="2720"/>
        <item x="3915"/>
        <item x="3364"/>
        <item x="3434"/>
        <item x="700"/>
        <item x="3308"/>
        <item x="2219"/>
        <item x="2381"/>
        <item x="3467"/>
        <item x="2613"/>
        <item x="3236"/>
        <item x="3587"/>
        <item x="3234"/>
        <item x="79"/>
        <item x="3916"/>
        <item x="694"/>
        <item x="3490"/>
        <item x="3917"/>
        <item x="2398"/>
        <item x="3101"/>
        <item x="3557"/>
        <item x="3367"/>
        <item x="3582"/>
        <item x="3399"/>
        <item x="610"/>
        <item x="157"/>
        <item x="1357"/>
        <item x="3503"/>
        <item x="1185"/>
        <item x="3063"/>
        <item x="3432"/>
        <item x="3501"/>
        <item x="3254"/>
        <item x="3285"/>
        <item x="1231"/>
        <item x="1420"/>
        <item x="3114"/>
        <item x="3918"/>
        <item x="2727"/>
        <item x="3317"/>
        <item x="3124"/>
        <item x="3641"/>
        <item x="854"/>
        <item x="3531"/>
        <item x="3577"/>
        <item x="3341"/>
        <item x="3251"/>
        <item x="3409"/>
        <item x="2663"/>
        <item x="3540"/>
        <item x="3919"/>
        <item x="3509"/>
        <item x="3920"/>
        <item x="3575"/>
        <item x="1753"/>
        <item x="3921"/>
        <item x="3532"/>
        <item x="3028"/>
        <item x="3631"/>
        <item x="3408"/>
        <item x="3576"/>
        <item x="3922"/>
        <item x="721"/>
        <item x="3205"/>
        <item x="3681"/>
        <item x="2146"/>
        <item x="2342"/>
        <item x="171"/>
        <item x="2834"/>
        <item x="3553"/>
        <item x="3923"/>
        <item x="3924"/>
        <item x="3925"/>
        <item x="3123"/>
        <item x="3926"/>
        <item x="877"/>
        <item x="2372"/>
        <item x="3927"/>
        <item x="3091"/>
        <item x="2625"/>
        <item x="2442"/>
        <item x="3928"/>
        <item x="1752"/>
        <item x="2154"/>
        <item x="757"/>
        <item x="3117"/>
        <item x="3929"/>
        <item x="2120"/>
        <item x="3387"/>
        <item x="3930"/>
        <item x="1748"/>
        <item x="3931"/>
        <item x="3262"/>
        <item x="3932"/>
        <item x="3933"/>
        <item x="1169"/>
        <item x="101"/>
        <item x="1724"/>
        <item x="111"/>
        <item x="3512"/>
        <item x="2156"/>
        <item x="3068"/>
        <item x="3934"/>
        <item x="2883"/>
        <item x="2284"/>
        <item x="1602"/>
        <item x="3458"/>
        <item x="3935"/>
        <item x="3562"/>
        <item x="33"/>
        <item x="1479"/>
        <item x="3608"/>
        <item x="3402"/>
        <item x="2772"/>
        <item x="1712"/>
        <item x="636"/>
        <item x="1594"/>
        <item x="556"/>
        <item x="2610"/>
        <item x="704"/>
        <item x="2047"/>
        <item x="1054"/>
        <item x="3222"/>
        <item x="1245"/>
        <item x="1891"/>
        <item x="1252"/>
        <item x="1305"/>
        <item x="615"/>
        <item x="1954"/>
        <item x="137"/>
        <item x="1825"/>
        <item x="1928"/>
        <item x="302"/>
        <item x="368"/>
        <item x="194"/>
        <item x="232"/>
        <item x="2798"/>
        <item x="603"/>
        <item x="235"/>
        <item x="501"/>
        <item x="56"/>
        <item x="359"/>
        <item x="2577"/>
        <item x="1713"/>
        <item x="794"/>
        <item x="1418"/>
        <item x="1000"/>
        <item x="445"/>
        <item x="334"/>
        <item x="832"/>
        <item x="714"/>
        <item x="3106"/>
        <item x="1204"/>
        <item x="669"/>
        <item x="1812"/>
        <item x="2377"/>
        <item x="2214"/>
        <item x="3747"/>
        <item x="1732"/>
        <item x="3043"/>
        <item x="3748"/>
        <item x="3749"/>
        <item x="2529"/>
        <item x="3221"/>
        <item x="3750"/>
        <item x="2713"/>
        <item x="3751"/>
        <item x="3752"/>
        <item x="1793"/>
        <item x="3753"/>
        <item x="2867"/>
        <item x="1346"/>
        <item x="3525"/>
        <item x="2359"/>
        <item x="2301"/>
        <item x="485"/>
        <item x="1322"/>
        <item x="1119"/>
        <item x="1630"/>
        <item x="1620"/>
        <item x="642"/>
        <item x="1173"/>
        <item x="2744"/>
        <item x="2419"/>
        <item x="962"/>
        <item x="1919"/>
        <item x="909"/>
        <item x="998"/>
        <item x="2604"/>
        <item x="2981"/>
        <item x="2100"/>
        <item x="2574"/>
        <item x="1281"/>
        <item x="2393"/>
        <item x="2814"/>
        <item x="1661"/>
        <item x="280"/>
        <item x="489"/>
        <item x="1292"/>
        <item x="898"/>
        <item x="1516"/>
        <item x="184"/>
        <item x="285"/>
        <item x="1301"/>
        <item x="1167"/>
        <item x="1683"/>
        <item x="2304"/>
        <item x="2590"/>
        <item x="2011"/>
        <item x="1379"/>
        <item x="570"/>
        <item x="810"/>
        <item x="1524"/>
        <item x="941"/>
        <item x="1589"/>
        <item x="2802"/>
        <item x="1206"/>
        <item x="3095"/>
        <item x="1571"/>
        <item x="2669"/>
        <item x="2370"/>
        <item x="819"/>
        <item x="2673"/>
        <item x="573"/>
        <item x="2957"/>
        <item x="2541"/>
        <item x="2039"/>
        <item x="999"/>
        <item x="1656"/>
        <item x="520"/>
        <item x="356"/>
        <item x="1433"/>
        <item x="2175"/>
        <item x="2437"/>
        <item x="426"/>
        <item x="1025"/>
        <item x="254"/>
        <item x="571"/>
        <item x="2888"/>
        <item x="97"/>
        <item x="561"/>
        <item x="22"/>
        <item x="2948"/>
        <item x="839"/>
        <item x="301"/>
        <item x="381"/>
        <item x="3615"/>
        <item x="35"/>
        <item x="2330"/>
        <item x="922"/>
        <item x="362"/>
        <item x="18"/>
        <item x="2998"/>
        <item x="2862"/>
        <item x="1953"/>
        <item x="1750"/>
        <item x="833"/>
        <item x="2472"/>
        <item x="666"/>
        <item x="2333"/>
        <item x="407"/>
        <item x="847"/>
        <item x="3754"/>
        <item x="3755"/>
        <item x="2055"/>
        <item x="124"/>
        <item x="91"/>
        <item x="327"/>
        <item x="1565"/>
        <item x="1045"/>
        <item x="3756"/>
        <item x="89"/>
        <item x="862"/>
        <item x="405"/>
        <item x="2497"/>
        <item x="1984"/>
        <item x="2212"/>
        <item x="1177"/>
        <item x="200"/>
        <item x="1792"/>
        <item x="1543"/>
        <item x="355"/>
        <item x="1779"/>
        <item x="2816"/>
        <item x="3088"/>
        <item x="3031"/>
        <item x="1422"/>
        <item x="2589"/>
        <item x="1497"/>
        <item x="2519"/>
        <item x="2805"/>
        <item x="2931"/>
        <item x="2389"/>
        <item x="2537"/>
        <item x="107"/>
        <item x="1191"/>
        <item x="1617"/>
        <item x="1655"/>
        <item x="1650"/>
        <item x="1146"/>
        <item x="1279"/>
        <item x="776"/>
        <item x="2581"/>
        <item x="252"/>
        <item x="2406"/>
        <item x="1675"/>
        <item x="1920"/>
        <item x="2204"/>
        <item x="2856"/>
        <item x="1364"/>
        <item x="3178"/>
        <item x="1378"/>
        <item x="1892"/>
        <item x="2126"/>
        <item x="1484"/>
        <item x="1568"/>
        <item x="1691"/>
        <item x="1455"/>
        <item x="1764"/>
        <item x="3169"/>
        <item x="390"/>
        <item x="2430"/>
        <item x="2974"/>
        <item x="267"/>
        <item x="1974"/>
        <item x="2241"/>
        <item x="1084"/>
        <item x="1404"/>
        <item x="1352"/>
        <item x="1709"/>
        <item x="3267"/>
        <item x="2061"/>
        <item x="3096"/>
        <item x="1700"/>
        <item x="2222"/>
        <item x="3507"/>
        <item x="3546"/>
        <item x="3488"/>
        <item x="3378"/>
        <item x="3936"/>
        <item x="3659"/>
        <item x="3592"/>
        <item x="3081"/>
        <item x="868"/>
        <item x="3623"/>
        <item x="1058"/>
        <item x="3937"/>
        <item x="2966"/>
        <item x="3508"/>
        <item x="2360"/>
        <item x="3618"/>
        <item x="878"/>
        <item x="3355"/>
        <item x="876"/>
        <item x="745"/>
        <item x="3938"/>
        <item x="3939"/>
        <item x="809"/>
        <item x="3309"/>
        <item x="3940"/>
        <item x="1222"/>
        <item x="678"/>
        <item x="3941"/>
        <item x="1225"/>
        <item x="27"/>
        <item x="3489"/>
        <item x="2593"/>
        <item x="2651"/>
        <item x="1337"/>
        <item x="2873"/>
        <item x="3673"/>
        <item x="32"/>
        <item x="3942"/>
        <item x="3943"/>
        <item x="3944"/>
        <item x="3945"/>
        <item x="3946"/>
        <item x="3074"/>
        <item x="3947"/>
        <item x="3948"/>
        <item x="3699"/>
        <item x="3614"/>
        <item x="3757"/>
        <item x="3758"/>
        <item x="3304"/>
        <item x="205"/>
        <item x="2216"/>
        <item x="3759"/>
        <item x="3760"/>
        <item x="3761"/>
        <item x="3762"/>
        <item x="2355"/>
        <item x="2922"/>
        <item x="2702"/>
        <item x="2728"/>
        <item x="2026"/>
        <item x="1468"/>
        <item x="1298"/>
        <item x="2779"/>
        <item x="439"/>
        <item x="3125"/>
        <item x="927"/>
        <item x="829"/>
        <item x="2595"/>
        <item x="2365"/>
        <item x="1633"/>
        <item x="2400"/>
        <item x="1029"/>
        <item x="2909"/>
        <item x="2844"/>
        <item x="995"/>
        <item x="3259"/>
        <item x="3550"/>
        <item x="3059"/>
        <item x="3949"/>
        <item x="2149"/>
        <item x="3287"/>
        <item x="3950"/>
        <item x="1776"/>
        <item x="3951"/>
        <item x="2268"/>
        <item x="867"/>
        <item x="3315"/>
        <item x="3952"/>
        <item x="2510"/>
        <item x="3953"/>
        <item x="3954"/>
        <item x="3675"/>
        <item x="3225"/>
        <item x="3536"/>
        <item x="2278"/>
        <item x="915"/>
        <item x="1517"/>
        <item x="1877"/>
        <item x="1532"/>
        <item x="2231"/>
        <item x="2578"/>
        <item x="1276"/>
        <item x="925"/>
        <item x="725"/>
        <item x="2539"/>
        <item x="1311"/>
        <item x="1830"/>
        <item x="1914"/>
        <item x="430"/>
        <item x="19"/>
        <item x="401"/>
        <item x="2550"/>
        <item x="554"/>
        <item x="1637"/>
        <item x="711"/>
        <item x="349"/>
        <item x="534"/>
        <item x="943"/>
        <item x="214"/>
        <item x="2801"/>
        <item x="901"/>
        <item x="1935"/>
        <item x="2022"/>
        <item x="518"/>
        <item x="1971"/>
        <item x="1887"/>
        <item x="1181"/>
        <item x="1080"/>
        <item x="1127"/>
        <item x="2224"/>
        <item x="1566"/>
        <item x="932"/>
        <item x="411"/>
        <item x="946"/>
        <item x="312"/>
        <item x="3585"/>
        <item x="3197"/>
        <item x="3441"/>
        <item x="3955"/>
        <item x="3646"/>
        <item x="3002"/>
        <item x="3956"/>
        <item x="1774"/>
        <item x="2940"/>
        <item x="3325"/>
        <item x="3957"/>
        <item x="545"/>
        <item x="3958"/>
        <item x="3959"/>
        <item x="3960"/>
        <item x="1890"/>
        <item x="870"/>
        <item x="3385"/>
        <item x="2159"/>
        <item x="3116"/>
        <item x="1535"/>
        <item x="3763"/>
        <item x="2426"/>
        <item x="3421"/>
        <item x="859"/>
        <item x="762"/>
        <item x="2987"/>
        <item x="417"/>
        <item x="3764"/>
        <item x="2240"/>
        <item x="3195"/>
        <item x="2463"/>
        <item x="1351"/>
        <item x="1134"/>
        <item x="1578"/>
        <item x="1598"/>
        <item x="2963"/>
        <item x="2077"/>
        <item x="3329"/>
        <item x="3765"/>
        <item x="3533"/>
        <item x="2842"/>
        <item x="3320"/>
        <item x="3961"/>
        <item x="549"/>
        <item x="3962"/>
        <item x="3668"/>
        <item x="3963"/>
        <item x="3964"/>
        <item x="51"/>
        <item x="2361"/>
        <item x="3965"/>
        <item x="3666"/>
        <item x="3185"/>
        <item x="2534"/>
        <item x="3051"/>
        <item x="3966"/>
        <item x="3629"/>
        <item x="3967"/>
        <item x="2494"/>
        <item x="2217"/>
        <item x="2273"/>
        <item x="1544"/>
        <item x="2202"/>
        <item x="503"/>
        <item x="1089"/>
        <item x="1436"/>
        <item x="2018"/>
        <item x="68"/>
        <item x="2209"/>
        <item x="2645"/>
        <item x="2171"/>
        <item x="2567"/>
        <item x="1545"/>
        <item x="1534"/>
        <item x="1557"/>
        <item x="1615"/>
        <item x="1831"/>
        <item x="1099"/>
        <item x="1554"/>
        <item x="378"/>
        <item x="768"/>
        <item x="2440"/>
        <item x="2264"/>
        <item x="708"/>
        <item x="1342"/>
        <item x="1711"/>
        <item x="2312"/>
        <item x="1313"/>
        <item x="1138"/>
        <item x="658"/>
        <item x="1107"/>
        <item x="340"/>
        <item x="1677"/>
        <item x="1521"/>
        <item x="1985"/>
        <item x="2734"/>
        <item x="2575"/>
        <item x="957"/>
        <item x="2538"/>
        <item x="918"/>
        <item x="2417"/>
        <item x="358"/>
        <item x="1116"/>
        <item x="42"/>
        <item x="2996"/>
        <item x="696"/>
        <item x="2806"/>
        <item x="2265"/>
        <item x="1073"/>
        <item x="845"/>
        <item x="1612"/>
        <item x="2052"/>
        <item x="2580"/>
        <item x="2356"/>
        <item x="410"/>
        <item x="637"/>
        <item x="1359"/>
        <item x="3366"/>
        <item x="2953"/>
        <item x="1238"/>
        <item x="543"/>
        <item x="2762"/>
        <item x="2738"/>
        <item x="2344"/>
        <item x="2482"/>
        <item x="2027"/>
        <item x="1437"/>
        <item x="1980"/>
        <item x="2357"/>
        <item x="3006"/>
        <item x="2561"/>
        <item x="2320"/>
        <item x="1053"/>
        <item x="2512"/>
        <item x="1179"/>
        <item x="397"/>
        <item x="2666"/>
        <item x="1692"/>
        <item x="2271"/>
        <item x="1348"/>
        <item x="4108"/>
        <item x="1310"/>
        <item x="1108"/>
        <item x="3098"/>
        <item x="3248"/>
        <item x="1241"/>
        <item x="172"/>
        <item x="344"/>
        <item x="1849"/>
        <item x="162"/>
        <item x="400"/>
        <item x="2722"/>
        <item x="3563"/>
        <item x="1728"/>
        <item x="4109"/>
        <item x="688"/>
        <item x="4110"/>
        <item x="1968"/>
        <item x="1567"/>
        <item x="3542"/>
        <item x="3677"/>
        <item x="3025"/>
        <item x="640"/>
        <item x="3968"/>
        <item x="3969"/>
        <item x="1964"/>
        <item x="3970"/>
        <item x="3173"/>
        <item x="2754"/>
        <item x="48"/>
        <item x="3971"/>
        <item x="2150"/>
        <item x="676"/>
        <item x="3516"/>
        <item x="2144"/>
        <item x="2750"/>
        <item x="2624"/>
        <item x="3386"/>
        <item x="2945"/>
        <item x="3972"/>
        <item x="3644"/>
        <item x="223"/>
        <item x="3474"/>
        <item x="1698"/>
        <item x="504"/>
        <item x="3647"/>
        <item x="609"/>
        <item x="3973"/>
        <item x="3974"/>
        <item x="3975"/>
        <item x="3976"/>
        <item x="3977"/>
        <item x="3651"/>
        <item x="1944"/>
        <item x="3154"/>
        <item x="1884"/>
        <item x="3206"/>
        <item x="3632"/>
        <item x="3978"/>
        <item x="3018"/>
        <item x="1641"/>
        <item x="1039"/>
        <item x="984"/>
        <item x="1043"/>
        <item x="234"/>
        <item x="1791"/>
        <item x="100"/>
        <item x="958"/>
        <item x="1220"/>
        <item x="357"/>
        <item x="2732"/>
        <item x="61"/>
        <item x="814"/>
        <item x="3492"/>
        <item x="2267"/>
        <item x="78"/>
        <item x="2429"/>
        <item x="752"/>
        <item x="1210"/>
        <item x="2065"/>
        <item x="2704"/>
        <item x="823"/>
        <item x="1932"/>
        <item x="1403"/>
        <item x="3979"/>
        <item x="1820"/>
        <item x="3374"/>
        <item x="2195"/>
        <item x="433"/>
        <item x="2680"/>
        <item x="2336"/>
        <item x="903"/>
        <item x="1079"/>
        <item x="347"/>
        <item x="1151"/>
        <item x="1593"/>
        <item x="1559"/>
        <item x="806"/>
        <item x="1270"/>
        <item x="1802"/>
        <item x="1425"/>
        <item x="2080"/>
        <item x="1763"/>
        <item x="2345"/>
        <item x="2837"/>
        <item x="1643"/>
        <item x="3226"/>
        <item x="3440"/>
        <item x="746"/>
        <item x="2989"/>
        <item x="732"/>
        <item x="3199"/>
        <item x="1927"/>
        <item x="533"/>
        <item x="2203"/>
        <item x="2220"/>
        <item x="1807"/>
        <item x="3389"/>
        <item x="1153"/>
        <item x="1649"/>
        <item x="964"/>
        <item x="1410"/>
        <item x="807"/>
        <item x="1533"/>
        <item x="1365"/>
        <item x="1478"/>
        <item x="618"/>
        <item x="2435"/>
        <item x="3486"/>
        <item x="3603"/>
        <item x="2618"/>
        <item x="3980"/>
        <item x="2439"/>
        <item x="3981"/>
        <item x="1132"/>
        <item x="965"/>
        <item x="3982"/>
        <item x="3506"/>
        <item x="230"/>
        <item x="1800"/>
        <item x="2978"/>
        <item x="3083"/>
        <item x="1334"/>
        <item x="2441"/>
        <item x="2005"/>
        <item x="1149"/>
        <item x="75"/>
        <item x="1314"/>
        <item x="1529"/>
        <item x="1370"/>
        <item x="3076"/>
        <item x="2445"/>
        <item x="552"/>
        <item x="2260"/>
        <item x="308"/>
        <item x="1718"/>
        <item x="2684"/>
        <item x="2317"/>
        <item x="1325"/>
        <item x="2095"/>
        <item x="630"/>
        <item x="989"/>
        <item x="1308"/>
        <item x="2025"/>
        <item x="900"/>
        <item x="1251"/>
        <item x="530"/>
        <item x="2617"/>
        <item x="2086"/>
        <item x="2135"/>
        <item x="532"/>
        <item x="1834"/>
        <item x="1086"/>
        <item x="1445"/>
        <item x="1997"/>
        <item x="515"/>
        <item x="2505"/>
        <item x="1442"/>
        <item x="2024"/>
        <item x="3983"/>
        <item x="1018"/>
        <item x="3534"/>
        <item x="1839"/>
        <item x="3602"/>
        <item x="1690"/>
        <item x="3453"/>
        <item x="1419"/>
        <item x="3984"/>
        <item x="2785"/>
        <item x="2196"/>
        <item x="3280"/>
        <item x="3247"/>
        <item x="3359"/>
        <item x="3269"/>
        <item x="3985"/>
        <item x="3986"/>
        <item x="3987"/>
        <item x="3584"/>
        <item x="2453"/>
        <item x="2188"/>
        <item x="2459"/>
        <item x="2789"/>
        <item x="2046"/>
        <item x="2101"/>
        <item x="2434"/>
        <item x="76"/>
        <item x="2283"/>
        <item x="2211"/>
        <item x="1448"/>
        <item x="1088"/>
        <item x="3004"/>
        <item x="1846"/>
        <item x="1867"/>
        <item x="268"/>
        <item x="2412"/>
        <item x="2696"/>
        <item x="1488"/>
        <item x="2934"/>
        <item x="2106"/>
        <item x="782"/>
        <item x="3571"/>
        <item x="2748"/>
        <item x="3069"/>
        <item x="3407"/>
        <item x="225"/>
        <item x="3174"/>
        <item x="759"/>
        <item x="558"/>
        <item x="656"/>
        <item x="3456"/>
        <item x="1444"/>
        <item x="3085"/>
        <item x="2872"/>
        <item x="3596"/>
        <item x="3270"/>
        <item x="2"/>
        <item x="2925"/>
        <item x="2893"/>
        <item x="2486"/>
        <item x="1970"/>
        <item x="2668"/>
        <item x="3126"/>
        <item x="820"/>
        <item x="2813"/>
        <item x="2972"/>
        <item x="1893"/>
        <item x="1283"/>
        <item x="2418"/>
        <item x="2201"/>
        <item x="2221"/>
        <item x="1452"/>
        <item x="967"/>
        <item x="1232"/>
        <item x="1961"/>
        <item x="1762"/>
        <item x="2582"/>
        <item x="424"/>
        <item x="683"/>
        <item x="2678"/>
        <item x="1616"/>
        <item x="1093"/>
        <item x="1487"/>
        <item x="328"/>
        <item x="49"/>
        <item x="393"/>
        <item x="2712"/>
        <item x="287"/>
        <item x="1900"/>
        <item x="2074"/>
        <item x="575"/>
        <item x="840"/>
        <item x="199"/>
        <item x="21"/>
        <item x="40"/>
        <item x="60"/>
        <item x="1307"/>
        <item x="1361"/>
        <item x="2647"/>
        <item x="4"/>
        <item x="1523"/>
        <item x="1668"/>
        <item x="653"/>
        <item x="310"/>
        <item x="577"/>
        <item x="512"/>
        <item x="306"/>
        <item x="149"/>
        <item x="1717"/>
        <item x="1216"/>
        <item x="154"/>
        <item x="1434"/>
        <item x="182"/>
        <item x="292"/>
        <item x="547"/>
        <item x="2903"/>
        <item x="185"/>
        <item x="8"/>
        <item x="148"/>
        <item x="1015"/>
        <item x="2818"/>
        <item x="3988"/>
        <item x="1068"/>
        <item x="63"/>
        <item x="3362"/>
        <item x="3639"/>
        <item x="1157"/>
        <item x="3064"/>
        <item x="2152"/>
        <item x="842"/>
        <item x="2282"/>
        <item x="3628"/>
        <item x="3989"/>
        <item x="3990"/>
        <item x="3010"/>
        <item x="3991"/>
        <item x="3992"/>
        <item x="219"/>
        <item x="2765"/>
        <item x="3047"/>
        <item x="568"/>
        <item x="1263"/>
        <item x="1005"/>
        <item x="113"/>
        <item x="271"/>
        <item x="80"/>
        <item x="1133"/>
        <item x="2350"/>
        <item x="87"/>
        <item x="1933"/>
        <item x="72"/>
        <item x="1632"/>
        <item x="339"/>
        <item x="1070"/>
        <item x="2127"/>
        <item x="276"/>
        <item x="1375"/>
        <item x="452"/>
        <item x="750"/>
        <item x="3110"/>
        <item x="448"/>
        <item x="86"/>
        <item x="62"/>
        <item x="212"/>
        <item x="216"/>
        <item x="1372"/>
        <item x="211"/>
        <item x="2233"/>
        <item x="937"/>
        <item x="638"/>
        <item x="639"/>
        <item x="475"/>
        <item x="147"/>
        <item x="37"/>
        <item x="163"/>
        <item x="2288"/>
        <item x="1456"/>
        <item x="371"/>
        <item x="67"/>
        <item x="2971"/>
        <item x="471"/>
        <item x="1082"/>
        <item x="2665"/>
        <item x="1034"/>
        <item x="423"/>
        <item x="1915"/>
        <item x="202"/>
        <item x="1003"/>
        <item x="1213"/>
        <item x="150"/>
        <item x="2405"/>
        <item x="116"/>
        <item x="2458"/>
        <item x="1639"/>
        <item x="894"/>
        <item x="500"/>
        <item x="2324"/>
        <item x="3401"/>
        <item x="689"/>
        <item x="2672"/>
        <item x="419"/>
        <item x="41"/>
        <item x="617"/>
        <item x="1110"/>
        <item x="2084"/>
        <item x="1531"/>
        <item x="1678"/>
        <item x="106"/>
        <item x="187"/>
        <item x="167"/>
        <item x="251"/>
        <item x="204"/>
        <item x="117"/>
        <item x="239"/>
        <item x="3187"/>
        <item x="667"/>
        <item x="127"/>
        <item x="45"/>
        <item x="2252"/>
        <item x="843"/>
        <item x="1389"/>
        <item x="2387"/>
        <item x="2756"/>
        <item x="1441"/>
        <item x="1052"/>
        <item x="684"/>
        <item x="1701"/>
        <item x="2298"/>
        <item x="2208"/>
        <item x="1857"/>
        <item x="1085"/>
        <item x="723"/>
        <item x="1540"/>
        <item x="1822"/>
        <item x="698"/>
        <item x="2391"/>
        <item x="1260"/>
        <item x="290"/>
        <item x="1670"/>
        <item x="2859"/>
        <item x="2070"/>
        <item x="2683"/>
        <item x="902"/>
        <item x="2950"/>
        <item x="2073"/>
        <item x="1988"/>
        <item x="2639"/>
        <item x="1040"/>
        <item x="787"/>
        <item x="2019"/>
        <item x="1955"/>
        <item x="2979"/>
        <item x="1492"/>
        <item x="2694"/>
        <item x="968"/>
        <item x="47"/>
        <item x="2104"/>
        <item x="1257"/>
        <item x="1008"/>
        <item x="659"/>
        <item x="2939"/>
        <item x="826"/>
        <item x="3429"/>
        <item x="3131"/>
        <item x="2826"/>
        <item x="3554"/>
        <item x="2741"/>
        <item x="3066"/>
        <item x="3214"/>
        <item x="3175"/>
        <item x="3481"/>
        <item x="3172"/>
        <item x="3521"/>
        <item x="2733"/>
        <item x="3160"/>
        <item x="3381"/>
        <item x="2993"/>
        <item x="3397"/>
        <item x="2916"/>
        <item x="2091"/>
        <item x="3993"/>
        <item x="2134"/>
        <item x="2341"/>
        <item x="3033"/>
        <item x="2076"/>
        <item x="3653"/>
        <item x="2187"/>
        <item x="3619"/>
        <item x="3994"/>
        <item x="844"/>
        <item x="3215"/>
        <item x="3373"/>
        <item x="3480"/>
        <item x="3620"/>
        <item x="3133"/>
        <item x="3250"/>
        <item x="95"/>
        <item x="1652"/>
        <item x="3351"/>
        <item x="3522"/>
        <item x="2693"/>
        <item x="1097"/>
        <item x="1332"/>
        <item x="1511"/>
        <item x="2894"/>
        <item x="1007"/>
        <item x="3148"/>
        <item x="1625"/>
        <item x="3157"/>
        <item x="2774"/>
        <item x="1032"/>
        <item x="1293"/>
        <item x="1796"/>
        <item x="1581"/>
        <item x="1530"/>
        <item x="1063"/>
        <item x="1572"/>
        <item x="2514"/>
        <item x="1295"/>
        <item x="1489"/>
        <item x="1848"/>
        <item x="2371"/>
        <item x="2825"/>
        <item x="777"/>
        <item x="442"/>
        <item x="1909"/>
        <item x="1878"/>
        <item x="2376"/>
        <item x="1491"/>
        <item x="1584"/>
        <item x="2676"/>
        <item x="2523"/>
        <item x="1318"/>
        <item x="1723"/>
        <item x="2225"/>
        <item x="1507"/>
        <item x="1569"/>
        <item x="1193"/>
        <item x="2023"/>
        <item x="2479"/>
        <item x="3301"/>
        <item x="2565"/>
        <item x="2385"/>
        <item x="2975"/>
        <item x="2436"/>
        <item x="2778"/>
        <item x="146"/>
        <item x="2432"/>
        <item x="2125"/>
        <item x="1707"/>
        <item x="2500"/>
        <item x="1916"/>
        <item x="3461"/>
        <item x="1384"/>
        <item x="3007"/>
        <item x="3140"/>
        <item x="2263"/>
        <item x="2799"/>
        <item x="1992"/>
        <item x="2075"/>
        <item x="2638"/>
        <item x="2983"/>
        <item x="236"/>
        <item x="1183"/>
        <item x="372"/>
        <item x="1747"/>
        <item x="1512"/>
        <item x="1198"/>
        <item x="3029"/>
        <item x="3167"/>
        <item x="2980"/>
        <item x="3040"/>
        <item x="3177"/>
        <item x="2471"/>
        <item x="522"/>
        <item x="3152"/>
        <item x="1614"/>
        <item x="1469"/>
        <item x="1330"/>
        <item x="488"/>
        <item x="2185"/>
        <item x="1975"/>
        <item x="3568"/>
        <item x="1595"/>
        <item x="1989"/>
        <item x="2383"/>
        <item x="2096"/>
        <item x="1817"/>
        <item x="2786"/>
        <item x="70"/>
        <item x="3105"/>
        <item x="905"/>
        <item x="772"/>
        <item x="3383"/>
        <item x="2454"/>
        <item x="3170"/>
        <item x="966"/>
        <item x="3292"/>
        <item x="1023"/>
        <item x="923"/>
        <item x="2643"/>
        <item x="2947"/>
        <item x="470"/>
        <item x="3093"/>
        <item x="2709"/>
        <item x="3079"/>
        <item x="288"/>
        <item x="447"/>
        <item x="2176"/>
        <item x="769"/>
        <item x="2422"/>
        <item x="3326"/>
        <item x="2628"/>
        <item x="2863"/>
        <item x="2770"/>
        <item x="1611"/>
        <item x="1842"/>
        <item x="2008"/>
        <item x="2229"/>
        <item x="1178"/>
        <item x="2115"/>
        <item x="673"/>
        <item x="1669"/>
        <item x="763"/>
        <item x="2303"/>
        <item x="774"/>
        <item x="2090"/>
        <item x="2525"/>
        <item x="1623"/>
        <item x="1977"/>
        <item x="852"/>
        <item x="2285"/>
        <item x="2749"/>
        <item x="1586"/>
        <item x="2369"/>
        <item x="1408"/>
        <item x="2016"/>
        <item x="738"/>
        <item x="1335"/>
        <item x="675"/>
        <item x="2821"/>
        <item x="2300"/>
        <item x="1495"/>
        <item x="1990"/>
        <item x="743"/>
        <item x="2085"/>
        <item x="2951"/>
        <item x="1175"/>
        <item x="1782"/>
        <item x="1607"/>
        <item x="1035"/>
        <item x="2487"/>
        <item x="1905"/>
        <item x="2612"/>
        <item x="2521"/>
        <item x="1278"/>
        <item x="3227"/>
        <item x="2642"/>
        <item x="2446"/>
        <item x="1731"/>
        <item x="1618"/>
        <item x="3176"/>
        <item x="2884"/>
        <item x="3026"/>
        <item x="3391"/>
        <item x="767"/>
        <item x="1950"/>
        <item x="2257"/>
        <item x="231"/>
        <item x="218"/>
        <item x="2492"/>
        <item x="1320"/>
        <item x="3333"/>
        <item x="1745"/>
        <item x="677"/>
        <item x="2226"/>
        <item x="1358"/>
        <item x="604"/>
        <item x="1550"/>
        <item x="804"/>
        <item x="3766"/>
        <item x="3767"/>
        <item x="133"/>
        <item x="3610"/>
        <item x="3768"/>
        <item x="3345"/>
        <item x="3302"/>
        <item x="1967"/>
        <item x="3769"/>
        <item x="3770"/>
        <item x="3296"/>
        <item x="3771"/>
        <item x="3772"/>
        <item x="3046"/>
        <item x="2962"/>
        <item x="3773"/>
        <item x="3774"/>
        <item x="3775"/>
        <item x="98"/>
        <item x="3594"/>
        <item x="3776"/>
        <item x="1769"/>
        <item x="3777"/>
        <item x="3778"/>
        <item x="3779"/>
        <item x="919"/>
        <item x="2237"/>
        <item x="2140"/>
        <item x="3780"/>
        <item x="3184"/>
        <item x="3781"/>
        <item x="2870"/>
        <item x="2142"/>
        <item x="3424"/>
        <item x="3782"/>
        <item x="1195"/>
        <item x="3783"/>
        <item x="3784"/>
        <item x="3785"/>
        <item x="3238"/>
        <item x="207"/>
        <item x="2622"/>
        <item x="466"/>
        <item x="3609"/>
        <item x="706"/>
        <item x="3786"/>
        <item x="109"/>
        <item x="1845"/>
        <item x="2871"/>
        <item x="3787"/>
        <item x="3045"/>
        <item x="3788"/>
        <item x="2141"/>
        <item x="3604"/>
        <item x="3789"/>
        <item x="3419"/>
        <item x="3790"/>
        <item x="3791"/>
        <item x="3792"/>
        <item x="3793"/>
        <item x="3149"/>
        <item x="2043"/>
        <item x="3271"/>
        <item x="3995"/>
        <item x="1897"/>
        <item x="1143"/>
        <item x="360"/>
        <item x="3319"/>
        <item x="1300"/>
        <item x="3996"/>
        <item x="2121"/>
        <item x="3997"/>
        <item x="3482"/>
        <item x="2705"/>
        <item x="1912"/>
        <item x="3558"/>
        <item x="3998"/>
        <item x="3654"/>
        <item x="3999"/>
        <item x="1472"/>
        <item x="3660"/>
        <item x="3624"/>
        <item x="3485"/>
        <item x="2736"/>
        <item x="3650"/>
        <item x="4000"/>
        <item x="3692"/>
        <item x="3688"/>
        <item x="52"/>
        <item x="3403"/>
        <item x="3693"/>
        <item x="3664"/>
        <item x="4001"/>
        <item x="3352"/>
        <item x="128"/>
        <item x="3147"/>
        <item x="4002"/>
        <item x="2160"/>
        <item x="4003"/>
        <item x="3541"/>
        <item x="1354"/>
        <item x="1205"/>
        <item x="555"/>
        <item x="1993"/>
        <item x="1331"/>
        <item x="1317"/>
        <item x="2819"/>
        <item x="2239"/>
        <item x="1037"/>
        <item x="441"/>
        <item x="1702"/>
        <item x="1994"/>
        <item x="1475"/>
        <item x="155"/>
        <item x="2747"/>
        <item x="2507"/>
        <item x="283"/>
        <item x="1485"/>
        <item x="751"/>
        <item x="587"/>
        <item x="1028"/>
        <item x="2927"/>
        <item x="2843"/>
        <item x="2063"/>
        <item x="3003"/>
        <item x="2228"/>
        <item x="2961"/>
        <item x="2646"/>
        <item x="2917"/>
        <item x="2930"/>
        <item x="2615"/>
        <item x="913"/>
        <item x="2424"/>
        <item x="550"/>
        <item x="2800"/>
        <item x="1726"/>
        <item x="2832"/>
        <item x="563"/>
        <item x="3041"/>
        <item x="180"/>
        <item x="2248"/>
        <item x="2526"/>
        <item x="1574"/>
        <item x="2294"/>
        <item x="2119"/>
        <item x="2995"/>
        <item x="2551"/>
        <item x="2191"/>
        <item x="1695"/>
        <item x="2607"/>
        <item x="2069"/>
        <item x="2955"/>
        <item x="895"/>
        <item x="2579"/>
        <item x="2323"/>
        <item x="36"/>
        <item x="1224"/>
        <item x="2021"/>
        <item x="2243"/>
        <item x="3118"/>
        <item x="2520"/>
        <item x="3268"/>
        <item x="4004"/>
        <item x="4005"/>
        <item x="4006"/>
        <item x="3316"/>
        <item x="4007"/>
        <item x="4008"/>
        <item x="2690"/>
        <item x="2626"/>
        <item x="4009"/>
        <item x="4010"/>
        <item x="4011"/>
        <item x="2031"/>
        <item x="1282"/>
        <item x="4012"/>
        <item x="1986"/>
        <item x="4013"/>
        <item x="3282"/>
        <item x="4014"/>
        <item x="822"/>
        <item x="298"/>
        <item x="1962"/>
        <item x="322"/>
        <item x="853"/>
        <item x="508"/>
        <item x="1856"/>
        <item x="2015"/>
        <item x="1180"/>
        <item x="523"/>
        <item x="1363"/>
        <item x="1142"/>
        <item x="1734"/>
        <item x="438"/>
        <item x="160"/>
        <item x="3495"/>
        <item x="880"/>
        <item x="731"/>
        <item x="350"/>
        <item x="947"/>
        <item x="1789"/>
        <item x="1917"/>
        <item x="2869"/>
        <item x="1075"/>
        <item x="1638"/>
        <item x="1765"/>
        <item x="2194"/>
        <item x="369"/>
        <item x="2390"/>
        <item x="2388"/>
        <item x="1526"/>
        <item x="320"/>
        <item x="2576"/>
        <item x="1948"/>
        <item x="1719"/>
        <item x="3128"/>
        <item x="2895"/>
        <item x="1319"/>
        <item x="2695"/>
        <item x="479"/>
        <item x="3794"/>
        <item x="3044"/>
        <item x="3795"/>
        <item x="3796"/>
        <item x="861"/>
        <item x="3797"/>
        <item x="1770"/>
        <item x="2139"/>
        <item x="1396"/>
        <item x="2898"/>
        <item x="1684"/>
        <item x="3798"/>
        <item x="3799"/>
        <item x="3800"/>
        <item x="3801"/>
        <item x="3802"/>
        <item x="3803"/>
        <item x="3804"/>
        <item x="3130"/>
        <item x="3021"/>
        <item x="2223"/>
        <item x="3698"/>
        <item x="3621"/>
        <item x="4015"/>
        <item x="2161"/>
        <item x="3543"/>
        <item x="247"/>
        <item x="2912"/>
        <item x="3561"/>
        <item x="4016"/>
        <item x="3348"/>
        <item x="2162"/>
        <item x="4017"/>
        <item x="3697"/>
        <item x="938"/>
        <item x="129"/>
        <item x="3376"/>
        <item x="1154"/>
        <item x="3246"/>
        <item x="679"/>
        <item x="3156"/>
        <item x="1243"/>
        <item x="2698"/>
        <item x="1605"/>
        <item x="1739"/>
        <item x="2829"/>
        <item x="1186"/>
        <item x="1810"/>
        <item x="409"/>
        <item x="1918"/>
        <item x="1150"/>
        <item x="1826"/>
        <item x="156"/>
        <item x="775"/>
        <item x="2266"/>
        <item x="621"/>
        <item x="2959"/>
        <item x="237"/>
        <item x="2697"/>
        <item x="1345"/>
        <item x="2269"/>
        <item x="2994"/>
        <item x="2650"/>
        <item x="2815"/>
        <item x="2960"/>
        <item x="1907"/>
        <item x="3165"/>
        <item x="2374"/>
        <item x="1644"/>
        <item x="2573"/>
        <item x="1237"/>
        <item x="2726"/>
        <item x="1057"/>
        <item x="2554"/>
        <item x="509"/>
        <item x="2630"/>
        <item x="2809"/>
        <item x="3035"/>
        <item x="3414"/>
        <item x="2310"/>
        <item x="3313"/>
        <item x="4018"/>
        <item x="209"/>
        <item x="2553"/>
        <item x="1011"/>
        <item x="1265"/>
        <item x="3377"/>
        <item x="3255"/>
        <item x="2477"/>
        <item x="1417"/>
        <item x="125"/>
        <item x="1227"/>
        <item x="1148"/>
        <item x="3477"/>
        <item x="1377"/>
        <item x="703"/>
        <item x="952"/>
        <item x="3136"/>
        <item x="538"/>
        <item x="3573"/>
        <item x="1114"/>
        <item x="159"/>
        <item x="93"/>
        <item x="335"/>
        <item x="975"/>
        <item x="1285"/>
        <item x="994"/>
        <item x="1740"/>
        <item x="1017"/>
        <item x="2473"/>
        <item x="2759"/>
        <item x="1443"/>
        <item x="364"/>
        <item x="567"/>
        <item x="1579"/>
        <item x="654"/>
        <item x="585"/>
        <item x="44"/>
        <item x="2379"/>
        <item x="1481"/>
        <item x="2967"/>
        <item x="1128"/>
        <item x="3379"/>
        <item x="262"/>
        <item x="3457"/>
        <item x="4019"/>
        <item x="4020"/>
        <item x="3523"/>
        <item x="3689"/>
        <item x="1392"/>
        <item x="3263"/>
        <item x="3060"/>
        <item x="3338"/>
        <item x="3686"/>
        <item x="3108"/>
        <item x="1055"/>
        <item x="665"/>
        <item x="3344"/>
        <item x="4021"/>
        <item x="3260"/>
        <item x="2745"/>
        <item x="544"/>
        <item x="16"/>
        <item x="379"/>
        <item x="221"/>
        <item x="440"/>
        <item x="1429"/>
        <item x="2362"/>
        <item x="370"/>
        <item x="1129"/>
        <item x="1972"/>
        <item x="2110"/>
        <item x="765"/>
        <item x="951"/>
        <item x="1852"/>
        <item x="1635"/>
        <item x="991"/>
        <item x="588"/>
        <item x="959"/>
        <item x="346"/>
        <item x="2498"/>
        <item x="1503"/>
        <item x="950"/>
        <item x="3496"/>
        <item x="50"/>
        <item x="165"/>
        <item x="1465"/>
        <item x="1287"/>
        <item x="110"/>
        <item x="1527"/>
        <item x="20"/>
        <item x="924"/>
        <item x="64"/>
        <item x="499"/>
        <item x="3163"/>
        <item x="354"/>
        <item x="386"/>
        <item x="57"/>
        <item x="3151"/>
        <item x="3243"/>
        <item x="3475"/>
        <item x="2504"/>
        <item x="4022"/>
        <item x="2606"/>
        <item x="2687"/>
        <item x="2438"/>
        <item x="2715"/>
        <item x="3340"/>
        <item x="1946"/>
        <item x="4023"/>
        <item x="4024"/>
        <item x="2559"/>
        <item x="2251"/>
        <item x="4025"/>
        <item x="3264"/>
        <item x="2817"/>
        <item x="3530"/>
        <item x="2569"/>
        <item x="2030"/>
        <item x="4026"/>
        <item x="3470"/>
        <item x="3058"/>
        <item x="2882"/>
        <item x="3395"/>
        <item x="4027"/>
        <item x="3052"/>
        <item x="3393"/>
        <item x="2899"/>
        <item x="3622"/>
        <item x="1667"/>
        <item x="4028"/>
        <item x="4029"/>
        <item x="3627"/>
        <item x="2384"/>
        <item x="1338"/>
        <item x="2309"/>
        <item x="3442"/>
        <item x="976"/>
        <item x="2013"/>
        <item x="4030"/>
        <item x="2272"/>
        <item x="1549"/>
        <item x="3229"/>
        <item x="1563"/>
        <item x="2649"/>
        <item x="2543"/>
        <item x="2827"/>
        <item x="835"/>
        <item x="586"/>
        <item x="2235"/>
        <item x="1383"/>
        <item x="1044"/>
        <item x="428"/>
        <item x="3075"/>
        <item x="2660"/>
        <item x="2380"/>
        <item x="1094"/>
        <item x="2661"/>
        <item x="2349"/>
        <item x="2413"/>
        <item x="2079"/>
        <item x="2758"/>
        <item x="1021"/>
        <item x="2170"/>
        <item x="3087"/>
        <item x="2367"/>
        <item x="1520"/>
        <item x="1582"/>
        <item x="611"/>
        <item x="2253"/>
        <item x="987"/>
        <item x="1504"/>
        <item x="2637"/>
        <item x="3034"/>
        <item x="2402"/>
        <item x="3039"/>
        <item x="3111"/>
        <item x="821"/>
        <item x="2118"/>
        <item x="3331"/>
        <item x="2935"/>
        <item x="1646"/>
        <item x="3472"/>
        <item x="2103"/>
        <item x="1749"/>
        <item x="702"/>
        <item x="813"/>
        <item x="907"/>
        <item x="2711"/>
        <item x="152"/>
        <item x="1645"/>
        <item x="2864"/>
        <item x="1156"/>
        <item x="1609"/>
        <item x="3192"/>
        <item x="2375"/>
        <item x="2509"/>
        <item x="2358"/>
        <item x="590"/>
        <item x="3213"/>
        <item x="3437"/>
        <item x="4031"/>
        <item x="4032"/>
        <item x="2874"/>
        <item x="1755"/>
        <item x="4033"/>
        <item x="4034"/>
        <item x="3120"/>
        <item x="3529"/>
        <item x="3103"/>
        <item x="4035"/>
        <item x="3289"/>
        <item x="4036"/>
        <item x="2889"/>
        <item x="1772"/>
        <item x="3090"/>
        <item x="54"/>
        <item x="4037"/>
        <item x="2718"/>
        <item x="2897"/>
        <item x="2991"/>
        <item x="3241"/>
        <item x="3208"/>
        <item x="3337"/>
        <item x="4038"/>
        <item x="3143"/>
        <item x="2116"/>
        <item x="801"/>
        <item x="2703"/>
        <item x="1161"/>
        <item x="2675"/>
        <item x="4039"/>
        <item x="633"/>
        <item x="1031"/>
        <item x="3593"/>
        <item x="4040"/>
        <item x="756"/>
        <item x="3291"/>
        <item x="2919"/>
        <item x="930"/>
        <item x="4041"/>
        <item x="1671"/>
        <item x="90"/>
        <item x="2295"/>
        <item x="3009"/>
        <item x="3431"/>
        <item x="3544"/>
        <item x="4042"/>
        <item x="1196"/>
        <item x="3497"/>
        <item x="2976"/>
        <item x="2901"/>
        <item x="3371"/>
        <item x="4043"/>
        <item x="3510"/>
        <item x="2041"/>
        <item x="303"/>
        <item x="3001"/>
        <item x="4044"/>
        <item x="59"/>
        <item x="3583"/>
        <item x="3073"/>
        <item x="3463"/>
        <item x="3230"/>
        <item x="2658"/>
        <item x="1218"/>
        <item x="3637"/>
        <item x="2020"/>
        <item x="3210"/>
        <item x="3687"/>
        <item x="2274"/>
        <item x="1277"/>
        <item x="3655"/>
        <item x="3682"/>
        <item x="242"/>
        <item x="3182"/>
        <item x="2207"/>
        <item x="1508"/>
        <item x="3478"/>
        <item x="2067"/>
        <item x="2411"/>
        <item x="1163"/>
        <item x="2887"/>
        <item x="330"/>
        <item x="198"/>
        <item x="1340"/>
        <item x="707"/>
        <item x="2467"/>
        <item x="169"/>
        <item x="383"/>
        <item x="1077"/>
        <item x="1115"/>
        <item x="2247"/>
        <item x="1387"/>
        <item x="1027"/>
        <item x="2616"/>
        <item x="2662"/>
        <item x="580"/>
        <item x="114"/>
        <item x="1207"/>
        <item x="3683"/>
        <item x="249"/>
        <item x="4045"/>
        <item x="873"/>
        <item x="4046"/>
        <item x="3633"/>
        <item x="1176"/>
        <item x="3591"/>
        <item x="3368"/>
        <item x="4047"/>
        <item x="3228"/>
        <item x="258"/>
        <item x="253"/>
        <item x="3805"/>
        <item x="1596"/>
        <item x="1564"/>
        <item x="980"/>
        <item x="3806"/>
        <item x="3807"/>
        <item x="3808"/>
        <item x="2098"/>
        <item x="1744"/>
        <item x="749"/>
        <item x="3016"/>
        <item x="2450"/>
        <item x="1062"/>
        <item x="1234"/>
        <item x="1261"/>
        <item x="949"/>
        <item x="1460"/>
        <item x="1349"/>
        <item x="602"/>
        <item x="161"/>
        <item x="1819"/>
        <item x="1432"/>
        <item x="3476"/>
        <item x="701"/>
        <item x="1754"/>
        <item x="729"/>
        <item x="514"/>
        <item x="2004"/>
        <item x="1106"/>
        <item x="416"/>
        <item x="685"/>
        <item x="736"/>
        <item x="2334"/>
        <item x="818"/>
        <item x="2691"/>
        <item x="926"/>
        <item x="96"/>
        <item x="963"/>
        <item x="2200"/>
        <item x="2321"/>
        <item x="3122"/>
        <item x="1660"/>
        <item x="421"/>
        <item x="1033"/>
        <item x="635"/>
        <item x="1233"/>
        <item x="1693"/>
        <item x="551"/>
        <item x="1385"/>
        <item x="318"/>
        <item x="382"/>
        <item x="760"/>
        <item x="1059"/>
        <item x="1969"/>
        <item x="662"/>
        <item x="196"/>
        <item x="406"/>
        <item x="3323"/>
        <item x="1123"/>
        <item x="457"/>
        <item x="2097"/>
        <item x="1090"/>
        <item x="188"/>
        <item x="459"/>
        <item x="830"/>
        <item x="1226"/>
        <item x="195"/>
        <item x="2099"/>
        <item x="384"/>
        <item x="623"/>
        <item x="1522"/>
        <item x="2040"/>
        <item x="2068"/>
        <item x="375"/>
        <item x="1130"/>
        <item x="960"/>
        <item x="2325"/>
        <item x="2058"/>
        <item x="2093"/>
        <item x="279"/>
        <item x="1051"/>
        <item x="1071"/>
        <item x="933"/>
        <item x="2775"/>
        <item x="2636"/>
        <item x="997"/>
        <item x="1297"/>
        <item x="931"/>
        <item x="2049"/>
        <item x="566"/>
        <item x="1141"/>
        <item x="1168"/>
        <item x="166"/>
        <item x="2635"/>
        <item x="324"/>
        <item x="1362"/>
        <item x="1440"/>
        <item x="3112"/>
        <item x="2627"/>
        <item x="3339"/>
        <item x="4048"/>
        <item x="3679"/>
        <item x="4049"/>
        <item x="4050"/>
        <item x="3661"/>
        <item x="2485"/>
        <item x="1913"/>
        <item x="4051"/>
        <item x="890"/>
        <item x="3020"/>
        <item x="651"/>
        <item x="3556"/>
        <item x="3"/>
        <item x="261"/>
        <item x="1092"/>
        <item x="3191"/>
        <item x="3181"/>
        <item x="1720"/>
        <item x="3662"/>
        <item x="996"/>
        <item x="3493"/>
        <item x="1608"/>
        <item x="2868"/>
        <item x="2033"/>
        <item x="3109"/>
        <item x="77"/>
        <item x="1983"/>
        <item x="74"/>
        <item x="4052"/>
        <item x="3235"/>
        <item x="1271"/>
        <item x="1518"/>
        <item x="3275"/>
        <item x="1689"/>
        <item x="2444"/>
        <item x="557"/>
        <item x="11"/>
        <item x="1074"/>
        <item x="1895"/>
        <item x="1987"/>
        <item x="3072"/>
        <item x="2157"/>
        <item x="1883"/>
        <item x="2491"/>
        <item x="1591"/>
        <item x="1921"/>
        <item x="490"/>
        <item x="3048"/>
        <item x="1471"/>
        <item x="3515"/>
        <item x="191"/>
        <item x="1247"/>
        <item x="3411"/>
        <item x="153"/>
        <item x="3356"/>
        <item x="1835"/>
        <item x="3454"/>
        <item x="1454"/>
        <item x="1844"/>
        <item x="594"/>
        <item x="4053"/>
        <item x="135"/>
        <item x="2410"/>
        <item x="3634"/>
        <item x="26"/>
        <item x="3555"/>
        <item x="3361"/>
        <item x="3416"/>
        <item x="1841"/>
        <item x="186"/>
        <item x="3504"/>
        <item x="3809"/>
        <item x="1725"/>
        <item x="3810"/>
        <item x="496"/>
        <item x="3459"/>
        <item x="974"/>
        <item x="1979"/>
        <item x="3460"/>
        <item x="2761"/>
        <item x="3231"/>
        <item x="3127"/>
        <item x="2915"/>
        <item x="2166"/>
        <item x="4111"/>
        <item x="65"/>
        <item x="3099"/>
        <item x="2803"/>
        <item x="3321"/>
        <item x="4112"/>
        <item x="175"/>
        <item x="4113"/>
        <item x="69"/>
        <item x="726"/>
        <item x="2474"/>
        <item x="2044"/>
        <item x="2757"/>
        <item x="825"/>
        <item x="2729"/>
        <item x="2456"/>
        <item x="1629"/>
        <item x="2836"/>
        <item x="1673"/>
        <item x="904"/>
        <item x="1170"/>
        <item x="2592"/>
        <item x="1240"/>
        <item x="2938"/>
        <item x="1215"/>
        <item x="257"/>
        <item x="2619"/>
        <item x="1838"/>
        <item x="1760"/>
        <item x="1658"/>
        <item x="2092"/>
        <item x="851"/>
        <item x="2823"/>
        <item x="1592"/>
        <item x="1255"/>
        <item x="497"/>
        <item x="548"/>
        <item x="1012"/>
        <item x="2546"/>
        <item x="1854"/>
        <item x="2782"/>
        <item x="1284"/>
        <item x="2810"/>
        <item x="2664"/>
        <item x="2277"/>
        <item x="2522"/>
        <item x="855"/>
        <item x="2468"/>
        <item x="2279"/>
        <item x="1421"/>
        <item x="3324"/>
        <item x="103"/>
        <item x="4054"/>
        <item x="2611"/>
        <item x="3363"/>
        <item x="3086"/>
        <item x="4055"/>
        <item x="2009"/>
        <item x="136"/>
        <item x="145"/>
        <item x="2652"/>
        <item x="2193"/>
        <item x="3694"/>
        <item x="3369"/>
        <item x="748"/>
        <item x="2464"/>
        <item x="4056"/>
        <item x="3137"/>
        <item x="4057"/>
        <item x="1435"/>
        <item x="1665"/>
        <item x="2132"/>
        <item x="1674"/>
        <item x="1117"/>
        <item x="1982"/>
        <item x="572"/>
        <item x="786"/>
        <item x="164"/>
        <item x="1872"/>
        <item x="2128"/>
        <item x="1551"/>
        <item x="361"/>
        <item x="168"/>
        <item x="2656"/>
        <item x="2641"/>
        <item x="2311"/>
        <item x="484"/>
        <item x="2034"/>
        <item x="1787"/>
        <item x="2169"/>
        <item x="274"/>
        <item x="783"/>
        <item x="1288"/>
        <item x="1860"/>
        <item x="2114"/>
        <item x="920"/>
        <item x="2725"/>
        <item x="1118"/>
        <item x="305"/>
        <item x="553"/>
        <item x="2544"/>
        <item x="1783"/>
        <item x="1065"/>
        <item x="1816"/>
        <item x="1470"/>
        <item x="672"/>
        <item x="3104"/>
        <item x="1209"/>
        <item x="1853"/>
        <item x="2290"/>
        <item x="1757"/>
        <item x="1577"/>
        <item x="631"/>
        <item x="1166"/>
        <item x="1858"/>
        <item x="323"/>
        <item x="1438"/>
        <item x="2911"/>
        <item x="1393"/>
        <item x="2053"/>
        <item x="908"/>
        <item x="174"/>
        <item x="1343"/>
        <item x="1525"/>
        <item x="971"/>
        <item x="2478"/>
        <item x="2029"/>
        <item x="1450"/>
        <item x="2218"/>
        <item x="2003"/>
        <item x="1741"/>
        <item x="670"/>
        <item x="1737"/>
        <item x="2603"/>
        <item x="788"/>
        <item x="240"/>
        <item x="1949"/>
        <item x="435"/>
        <item x="2028"/>
        <item x="1958"/>
        <item x="1309"/>
        <item x="797"/>
        <item x="1490"/>
        <item x="560"/>
        <item x="528"/>
        <item x="3252"/>
        <item x="245"/>
        <item x="1477"/>
        <item x="595"/>
        <item x="1371"/>
        <item x="2213"/>
        <item x="2992"/>
        <item x="2767"/>
        <item x="2502"/>
        <item x="3223"/>
        <item x="1136"/>
        <item x="2896"/>
        <item x="2990"/>
        <item x="2308"/>
        <item x="596"/>
        <item x="487"/>
        <item x="1929"/>
        <item x="2293"/>
        <item x="1870"/>
        <item x="338"/>
        <item x="1785"/>
        <item x="1047"/>
        <item x="241"/>
        <item x="2205"/>
        <item x="1996"/>
        <item x="1333"/>
        <item x="3249"/>
        <item x="233"/>
        <item x="1735"/>
        <item x="1738"/>
        <item x="1242"/>
        <item x="2914"/>
        <item x="2186"/>
        <item x="969"/>
        <item x="1706"/>
        <item x="1269"/>
        <item x="2763"/>
        <item x="1556"/>
        <item x="2681"/>
        <item x="462"/>
        <item x="3015"/>
        <item x="425"/>
        <item x="2885"/>
        <item x="481"/>
        <item x="3084"/>
        <item x="139"/>
        <item x="2346"/>
        <item x="3129"/>
        <item x="1228"/>
        <item x="1402"/>
        <item x="2784"/>
        <item x="664"/>
        <item x="1249"/>
        <item x="2956"/>
        <item x="1212"/>
        <item x="510"/>
        <item x="319"/>
        <item x="744"/>
        <item x="627"/>
        <item x="1274"/>
        <item x="2038"/>
        <item x="693"/>
        <item x="2168"/>
        <item x="1006"/>
        <item x="754"/>
        <item x="1461"/>
        <item x="737"/>
        <item x="1416"/>
        <item x="977"/>
        <item x="1296"/>
        <item x="2682"/>
        <item x="1922"/>
        <item x="454"/>
        <item x="1896"/>
        <item x="935"/>
        <item x="1651"/>
        <item x="299"/>
        <item x="579"/>
        <item x="1158"/>
        <item x="1957"/>
        <item x="131"/>
        <item x="2373"/>
        <item x="17"/>
        <item x="1716"/>
        <item x="2891"/>
        <item x="2326"/>
        <item x="934"/>
        <item x="1514"/>
        <item x="2849"/>
        <item x="2600"/>
        <item x="1539"/>
        <item x="1413"/>
        <item x="326"/>
        <item x="73"/>
        <item x="805"/>
        <item x="2943"/>
        <item x="1956"/>
        <item x="709"/>
        <item x="1122"/>
        <item x="1302"/>
        <item x="1588"/>
        <item x="973"/>
        <item x="537"/>
        <item x="2083"/>
        <item x="856"/>
        <item x="2735"/>
        <item x="300"/>
        <item x="1462"/>
        <item x="1705"/>
        <item x="2469"/>
        <item x="2671"/>
        <item x="2920"/>
        <item x="3094"/>
        <item x="1911"/>
        <item x="3388"/>
        <item x="1498"/>
        <item x="2985"/>
        <item x="643"/>
        <item x="2353"/>
        <item x="888"/>
        <item x="652"/>
        <item x="244"/>
        <item x="2941"/>
        <item x="728"/>
        <item x="2808"/>
        <item x="1821"/>
        <item x="2900"/>
        <item x="1201"/>
        <item x="265"/>
        <item x="682"/>
        <item x="2292"/>
        <item x="1446"/>
        <item x="3150"/>
        <item x="399"/>
        <item x="2609"/>
        <item x="1405"/>
        <item x="1648"/>
        <item x="2937"/>
        <item x="828"/>
        <item x="1430"/>
        <item x="2723"/>
        <item x="1189"/>
        <item x="138"/>
        <item x="2286"/>
        <item x="2059"/>
        <item x="2515"/>
        <item x="3283"/>
        <item x="2865"/>
        <item x="953"/>
        <item x="2037"/>
        <item x="531"/>
        <item x="1676"/>
        <item x="1809"/>
        <item x="477"/>
        <item x="1139"/>
        <item x="295"/>
        <item x="1042"/>
        <item x="1636"/>
        <item x="1784"/>
        <item x="2835"/>
        <item x="2480"/>
        <item x="2399"/>
        <item x="1619"/>
        <item x="2401"/>
        <item x="1291"/>
        <item x="2082"/>
        <item x="1505"/>
        <item x="3217"/>
        <item x="2481"/>
        <item x="2475"/>
        <item x="2969"/>
        <item x="2769"/>
        <item x="461"/>
        <item x="102"/>
        <item x="2089"/>
        <item x="2339"/>
        <item x="3256"/>
        <item x="2167"/>
        <item x="1843"/>
        <item x="2890"/>
        <item x="1022"/>
        <item x="1941"/>
        <item x="1868"/>
        <item x="1388"/>
        <item x="1621"/>
        <item x="29"/>
        <item x="2117"/>
        <item x="2466"/>
        <item x="2685"/>
        <item x="1064"/>
        <item x="446"/>
        <item x="2057"/>
        <item x="3211"/>
        <item x="2045"/>
        <item x="2001"/>
        <item x="2547"/>
        <item x="2740"/>
        <item x="373"/>
        <item x="597"/>
        <item x="2051"/>
        <item x="2516"/>
        <item x="1606"/>
        <item x="1930"/>
        <item x="1164"/>
        <item x="2584"/>
        <item x="593"/>
        <item x="1272"/>
        <item x="2262"/>
        <item x="1258"/>
        <item x="692"/>
        <item x="2060"/>
        <item x="2850"/>
        <item x="1356"/>
        <item x="2238"/>
        <item x="2737"/>
        <item x="2518"/>
        <item x="1761"/>
        <item x="3032"/>
        <item x="2674"/>
        <item x="517"/>
        <item x="1439"/>
        <item x="599"/>
        <item x="1553"/>
        <item x="803"/>
        <item x="467"/>
        <item x="3380"/>
        <item x="929"/>
        <item x="1759"/>
        <item x="1246"/>
        <item x="1813"/>
        <item x="1327"/>
        <item x="1947"/>
        <item x="1537"/>
        <item x="203"/>
        <item x="126"/>
        <item x="2136"/>
        <item x="1400"/>
        <item x="940"/>
        <item x="2318"/>
        <item x="2483"/>
        <item x="1881"/>
        <item x="505"/>
        <item x="1316"/>
        <item x="899"/>
        <item x="1197"/>
        <item x="2337"/>
        <item x="2653"/>
        <item x="600"/>
        <item x="2192"/>
        <item x="2433"/>
        <item x="1262"/>
        <item x="2601"/>
        <item x="2351"/>
        <item x="3334"/>
        <item x="2396"/>
        <item x="2845"/>
        <item x="1934"/>
        <item x="2302"/>
        <item x="2557"/>
        <item x="1560"/>
        <item x="1963"/>
        <item x="817"/>
        <item x="2831"/>
        <item x="1797"/>
        <item x="632"/>
        <item x="374"/>
        <item x="3092"/>
        <item x="2488"/>
        <item x="1727"/>
        <item x="2585"/>
        <item x="1901"/>
        <item x="778"/>
        <item x="345"/>
        <item x="722"/>
        <item x="313"/>
        <item x="3134"/>
        <item x="2404"/>
        <item x="2275"/>
        <item x="2255"/>
        <item x="3300"/>
        <item x="3180"/>
        <item x="1801"/>
        <item x="911"/>
        <item x="1938"/>
        <item x="2997"/>
        <item x="1827"/>
        <item x="607"/>
        <item x="1087"/>
        <item x="1382"/>
        <item x="1923"/>
        <item x="2549"/>
        <item x="511"/>
        <item x="896"/>
        <item x="3212"/>
        <item x="2926"/>
        <item x="2506"/>
        <item x="2692"/>
        <item x="2605"/>
        <item x="2773"/>
        <item x="1823"/>
        <item x="521"/>
        <item x="2846"/>
        <item x="329"/>
        <item x="427"/>
        <item x="3141"/>
        <item x="3242"/>
        <item x="1182"/>
        <item x="1493"/>
        <item x="1510"/>
        <item x="1394"/>
        <item x="1289"/>
        <item x="1908"/>
        <item x="2181"/>
        <item x="1259"/>
        <item x="1280"/>
        <item x="2495"/>
        <item x="1790"/>
        <item x="3578"/>
        <item x="2556"/>
        <item x="1192"/>
        <item x="2348"/>
        <item x="2198"/>
        <item x="2853"/>
        <item x="1729"/>
        <item x="2921"/>
        <item x="2892"/>
        <item x="478"/>
        <item x="2036"/>
        <item x="1548"/>
        <item x="582"/>
        <item x="1694"/>
        <item x="2700"/>
        <item x="2644"/>
        <item x="1474"/>
        <item x="3265"/>
        <item x="2670"/>
        <item x="1555"/>
        <item x="1903"/>
        <item x="2270"/>
        <item x="2245"/>
        <item x="1083"/>
        <item x="1217"/>
        <item x="2552"/>
        <item x="1131"/>
        <item x="1483"/>
        <item x="4058"/>
        <item x="3703"/>
        <item x="3648"/>
        <item x="449"/>
        <item x="864"/>
        <item x="1880"/>
        <item x="325"/>
        <item x="574"/>
        <item x="4059"/>
        <item x="1561"/>
        <item x="766"/>
        <item x="3684"/>
        <item x="3239"/>
        <item x="4060"/>
        <item x="3487"/>
        <item x="4061"/>
        <item x="1496"/>
        <item x="3635"/>
        <item x="1766"/>
        <item x="3306"/>
        <item x="43"/>
        <item x="917"/>
        <item x="2902"/>
        <item x="1847"/>
        <item x="2368"/>
        <item x="1742"/>
        <item x="1486"/>
        <item x="1369"/>
        <item x="686"/>
        <item x="719"/>
        <item x="1321"/>
        <item x="192"/>
        <item x="3392"/>
        <item x="990"/>
        <item x="246"/>
        <item x="3013"/>
        <item x="2305"/>
        <item x="2088"/>
        <item x="2824"/>
        <item x="1995"/>
        <item x="2648"/>
        <item x="1203"/>
        <item x="3193"/>
        <item x="1081"/>
        <item x="1991"/>
        <item x="2540"/>
        <item x="464"/>
        <item x="3121"/>
        <item x="1624"/>
        <item x="1703"/>
        <item x="1562"/>
        <item x="1376"/>
        <item x="893"/>
        <item x="1699"/>
        <item x="1696"/>
        <item x="1814"/>
        <item x="2332"/>
        <item x="2448"/>
        <item x="1799"/>
        <item x="259"/>
        <item x="1145"/>
        <item x="1865"/>
        <item x="1840"/>
        <item x="293"/>
        <item x="1360"/>
        <item x="2852"/>
        <item x="1680"/>
        <item x="613"/>
        <item x="2545"/>
        <item x="1407"/>
        <item x="2503"/>
        <item x="1672"/>
        <item x="2768"/>
        <item x="2587"/>
        <item x="413"/>
        <item x="2403"/>
        <item x="3299"/>
        <item x="1155"/>
        <item x="492"/>
        <item x="1214"/>
        <item x="1976"/>
        <item x="2847"/>
        <item x="1513"/>
        <item x="2982"/>
        <item x="718"/>
        <item x="781"/>
        <item x="793"/>
        <item x="541"/>
        <item x="2048"/>
        <item x="123"/>
        <item x="3008"/>
        <item x="802"/>
        <item x="1109"/>
        <item x="691"/>
        <item x="2246"/>
        <item x="1390"/>
        <item x="2183"/>
        <item x="3030"/>
        <item x="1682"/>
        <item x="1730"/>
        <item x="1768"/>
        <item x="1399"/>
        <item x="866"/>
        <item x="2064"/>
        <item x="2787"/>
        <item x="4062"/>
        <item x="1736"/>
        <item x="3428"/>
        <item x="3439"/>
        <item x="2623"/>
        <item x="2340"/>
        <item x="846"/>
        <item x="3019"/>
        <item x="4063"/>
        <item x="3053"/>
        <item x="4064"/>
        <item x="4065"/>
        <item x="3430"/>
        <item x="250"/>
        <item x="3055"/>
        <item x="891"/>
        <item x="1341"/>
        <item x="228"/>
        <item x="619"/>
        <item x="2614"/>
        <item x="341"/>
        <item x="715"/>
        <item x="3027"/>
        <item x="158"/>
        <item x="1312"/>
        <item x="1803"/>
        <item x="2133"/>
        <item x="1925"/>
        <item x="366"/>
        <item x="2254"/>
        <item x="1604"/>
        <item x="1924"/>
        <item x="1355"/>
        <item x="780"/>
        <item x="2461"/>
        <item x="1353"/>
        <item x="1381"/>
        <item x="883"/>
        <item x="2597"/>
        <item x="365"/>
        <item x="955"/>
        <item x="884"/>
        <item x="476"/>
        <item x="1020"/>
        <item x="2210"/>
        <item x="1457"/>
        <item x="519"/>
        <item x="879"/>
        <item x="956"/>
        <item x="1326"/>
        <item x="1622"/>
        <item x="687"/>
        <item x="850"/>
        <item x="972"/>
        <item x="2710"/>
        <item x="55"/>
        <item x="2918"/>
        <item x="4066"/>
        <item x="4067"/>
        <item x="3261"/>
        <item x="337"/>
        <item x="2153"/>
        <item x="3527"/>
        <item x="3680"/>
        <item x="463"/>
        <item x="238"/>
        <item x="849"/>
        <item x="1940"/>
        <item x="2258"/>
        <item x="4068"/>
        <item x="1808"/>
        <item x="4069"/>
        <item x="3607"/>
        <item x="3552"/>
        <item x="2109"/>
        <item x="2470"/>
        <item x="1998"/>
        <item x="1451"/>
        <item x="2397"/>
        <item x="264"/>
        <item x="1268"/>
        <item x="1708"/>
        <item x="2137"/>
        <item x="2215"/>
        <item x="773"/>
        <item x="1876"/>
        <item x="2489"/>
        <item x="3166"/>
        <item x="1250"/>
        <item x="1401"/>
        <item x="1613"/>
        <item x="2588"/>
        <item x="771"/>
        <item x="2970"/>
        <item x="1449"/>
        <item x="317"/>
        <item x="1681"/>
        <item x="1339"/>
        <item x="1811"/>
        <item x="494"/>
        <item x="1459"/>
        <item x="1861"/>
        <item x="2536"/>
        <item x="1628"/>
        <item x="624"/>
        <item x="13"/>
        <item x="1659"/>
        <item x="3161"/>
        <item x="3017"/>
        <item x="2242"/>
        <item x="1904"/>
        <item x="1202"/>
        <item x="1453"/>
        <item x="3113"/>
        <item x="286"/>
        <item x="2184"/>
        <item x="1323"/>
        <item x="3465"/>
        <item x="2699"/>
        <item x="3450"/>
        <item x="3358"/>
        <item x="1049"/>
        <item x="3050"/>
        <item x="3656"/>
        <item x="1600"/>
        <item x="3433"/>
        <item x="3642"/>
        <item x="1199"/>
        <item x="869"/>
        <item x="3669"/>
        <item x="4070"/>
        <item x="3201"/>
        <item x="2291"/>
        <item x="3514"/>
        <item x="2129"/>
        <item x="3420"/>
        <item x="2866"/>
        <item x="437"/>
        <item x="3336"/>
        <item x="3811"/>
        <item x="3812"/>
        <item x="3813"/>
        <item x="3814"/>
        <item x="2352"/>
        <item x="1069"/>
        <item x="3423"/>
        <item x="3815"/>
        <item x="1851"/>
        <item x="3042"/>
        <item x="3816"/>
        <item x="3817"/>
        <item x="3818"/>
        <item x="3819"/>
        <item x="3820"/>
        <item x="3257"/>
        <item x="2583"/>
        <item x="3343"/>
        <item x="120"/>
        <item x="2640"/>
        <item x="4071"/>
        <item x="569"/>
        <item x="2259"/>
        <item x="2147"/>
        <item x="2427"/>
        <item x="2378"/>
        <item x="2094"/>
        <item x="1687"/>
        <item x="2986"/>
        <item x="3057"/>
        <item x="2261"/>
        <item x="4072"/>
        <item x="3606"/>
        <item x="3080"/>
        <item x="1663"/>
        <item x="2602"/>
        <item x="3281"/>
        <item x="2760"/>
        <item x="1710"/>
        <item x="1165"/>
        <item x="3676"/>
        <item x="480"/>
        <item x="2766"/>
        <item x="3535"/>
        <item x="4073"/>
        <item x="3444"/>
        <item x="2535"/>
        <item x="2877"/>
        <item x="2343"/>
        <item x="4074"/>
        <item x="3413"/>
        <item x="1200"/>
        <item x="1866"/>
        <item x="3526"/>
        <item x="3318"/>
        <item x="3370"/>
        <item x="986"/>
        <item x="2797"/>
        <item x="4075"/>
        <item x="4076"/>
        <item x="3671"/>
        <item x="1002"/>
        <item x="2314"/>
        <item x="1871"/>
        <item x="4077"/>
        <item x="181"/>
        <item x="1254"/>
        <item x="3551"/>
        <item x="3517"/>
        <item x="3056"/>
        <item x="4078"/>
        <item x="507"/>
        <item x="4079"/>
        <item x="3537"/>
        <item x="2570"/>
        <item x="2111"/>
        <item x="4080"/>
        <item x="2190"/>
        <item x="3061"/>
        <item x="3701"/>
        <item x="3070"/>
        <item x="4081"/>
        <item x="4082"/>
        <item x="2006"/>
        <item x="4083"/>
        <item x="3500"/>
        <item x="2524"/>
        <item x="3089"/>
        <item x="3394"/>
        <item x="3405"/>
        <item x="3310"/>
        <item x="4084"/>
        <item x="2443"/>
        <item x="1426"/>
        <item x="3145"/>
        <item x="2484"/>
        <item x="2234"/>
        <item x="2707"/>
        <item x="3519"/>
        <item x="3139"/>
        <item x="3000"/>
        <item x="792"/>
        <item x="2913"/>
        <item x="4085"/>
        <item x="1704"/>
        <item x="220"/>
        <item x="2988"/>
        <item x="3240"/>
        <item x="1627"/>
        <item x="331"/>
        <item x="2752"/>
        <item x="1137"/>
        <item x="3464"/>
        <item x="2764"/>
        <item x="2621"/>
        <item x="3390"/>
        <item x="3484"/>
        <item x="4086"/>
        <item x="3132"/>
        <item x="865"/>
        <item x="1767"/>
        <item x="3589"/>
        <item x="3538"/>
        <item x="3258"/>
        <item x="2908"/>
        <item x="4087"/>
        <item x="1786"/>
        <item x="1172"/>
        <item x="3451"/>
        <item x="2796"/>
        <item x="3511"/>
        <item x="848"/>
        <item x="3625"/>
        <item x="3200"/>
        <item x="3600"/>
        <item x="3539"/>
        <item x="3307"/>
        <item x="3049"/>
        <item x="2313"/>
        <item x="3567"/>
        <item x="4088"/>
        <item x="3350"/>
        <item x="4089"/>
        <item x="3665"/>
        <item x="3427"/>
        <item x="2032"/>
        <item x="2791"/>
        <item x="3494"/>
        <item x="2771"/>
        <item x="1688"/>
        <item x="1653"/>
        <item x="4090"/>
        <item x="3435"/>
        <item x="1686"/>
        <item x="4091"/>
        <item x="2851"/>
        <item x="2087"/>
        <item x="4092"/>
        <item x="1546"/>
        <item x="4093"/>
        <item x="1804"/>
        <item x="1583"/>
        <item x="872"/>
        <item x="453"/>
        <item x="367"/>
        <item x="2531"/>
        <item x="1328"/>
        <item x="1771"/>
        <item x="12"/>
        <item x="3406"/>
        <item x="3499"/>
        <item x="4094"/>
        <item x="1898"/>
        <item x="3657"/>
        <item x="2599"/>
        <item x="2965"/>
        <item x="2783"/>
        <item x="3288"/>
        <item x="3638"/>
        <item x="4095"/>
        <item x="1104"/>
        <item x="1943"/>
        <item x="4096"/>
        <item x="2447"/>
        <item x="1076"/>
        <item x="562"/>
        <item x="3107"/>
        <item x="2689"/>
        <item x="1875"/>
        <item x="4097"/>
        <item x="380"/>
        <item x="3312"/>
        <item x="1634"/>
        <item x="3502"/>
        <item x="3067"/>
        <item x="314"/>
        <item x="2724"/>
        <item x="2780"/>
        <item x="2964"/>
        <item x="4098"/>
        <item x="3598"/>
        <item x="3237"/>
        <item x="2716"/>
        <item x="2366"/>
        <item x="4099"/>
        <item x="213"/>
        <item x="4100"/>
        <item x="3545"/>
        <item x="4101"/>
        <item x="2910"/>
        <item x="3605"/>
        <item x="584"/>
        <item x="3443"/>
        <item x="3445"/>
        <item x="3466"/>
        <item x="4102"/>
        <item x="1406"/>
        <item x="2875"/>
        <item x="3398"/>
        <item x="3022"/>
        <item x="3209"/>
        <item x="3311"/>
        <item x="1013"/>
        <item x="23"/>
        <item x="1244"/>
        <item x="4103"/>
        <item x="4104"/>
        <item x="2151"/>
        <item x="4105"/>
        <item x="4106"/>
        <item x="3135"/>
        <item x="3273"/>
        <item x="2315"/>
        <item x="88"/>
        <item x="779"/>
        <item x="3412"/>
        <item x="1806"/>
        <item x="4107"/>
        <item x="3327"/>
        <item x="3294"/>
        <item x="3643"/>
        <item x="3626"/>
        <item t="default"/>
      </items>
    </pivotField>
    <pivotField showAll="0">
      <items count="4108">
        <item x="697"/>
        <item x="3392"/>
        <item x="517"/>
        <item x="3831"/>
        <item x="2312"/>
        <item x="3260"/>
        <item x="302"/>
        <item x="3196"/>
        <item x="2449"/>
        <item x="1628"/>
        <item x="3548"/>
        <item x="2686"/>
        <item x="3136"/>
        <item x="1962"/>
        <item x="1112"/>
        <item x="4017"/>
        <item x="1694"/>
        <item x="2676"/>
        <item x="503"/>
        <item x="238"/>
        <item x="632"/>
        <item x="1537"/>
        <item x="646"/>
        <item x="4034"/>
        <item x="208"/>
        <item x="3965"/>
        <item x="1132"/>
        <item x="1734"/>
        <item x="3535"/>
        <item x="1148"/>
        <item x="3349"/>
        <item x="2744"/>
        <item x="1049"/>
        <item x="1811"/>
        <item x="2430"/>
        <item x="1876"/>
        <item x="3011"/>
        <item x="3559"/>
        <item x="1513"/>
        <item x="2111"/>
        <item x="2108"/>
        <item x="1973"/>
        <item x="3848"/>
        <item x="809"/>
        <item x="746"/>
        <item x="2542"/>
        <item x="1512"/>
        <item x="1288"/>
        <item x="1377"/>
        <item x="2040"/>
        <item x="34"/>
        <item x="1404"/>
        <item x="1527"/>
        <item x="2802"/>
        <item x="787"/>
        <item x="1271"/>
        <item x="3156"/>
        <item x="359"/>
        <item x="197"/>
        <item x="562"/>
        <item x="3054"/>
        <item x="3185"/>
        <item x="3507"/>
        <item x="1820"/>
        <item x="1709"/>
        <item x="104"/>
        <item x="90"/>
        <item x="1698"/>
        <item x="1367"/>
        <item x="3001"/>
        <item x="2310"/>
        <item x="3600"/>
        <item x="272"/>
        <item x="1220"/>
        <item x="555"/>
        <item x="3807"/>
        <item x="2524"/>
        <item x="589"/>
        <item x="2372"/>
        <item x="3126"/>
        <item x="3694"/>
        <item x="3756"/>
        <item x="1029"/>
        <item x="965"/>
        <item x="824"/>
        <item x="719"/>
        <item x="518"/>
        <item x="2699"/>
        <item x="1216"/>
        <item x="3593"/>
        <item x="1673"/>
        <item x="107"/>
        <item x="1570"/>
        <item x="1562"/>
        <item x="802"/>
        <item x="1411"/>
        <item x="3032"/>
        <item x="1277"/>
        <item x="1096"/>
        <item x="2019"/>
        <item x="3649"/>
        <item x="3269"/>
        <item x="2149"/>
        <item x="1695"/>
        <item x="460"/>
        <item x="2018"/>
        <item x="3744"/>
        <item x="3880"/>
        <item x="1449"/>
        <item x="3783"/>
        <item x="2595"/>
        <item x="1287"/>
        <item x="2177"/>
        <item x="2011"/>
        <item x="3287"/>
        <item x="1344"/>
        <item x="3285"/>
        <item x="984"/>
        <item x="1781"/>
        <item x="3887"/>
        <item x="1410"/>
        <item x="1603"/>
        <item x="2466"/>
        <item x="4043"/>
        <item x="3933"/>
        <item x="507"/>
        <item x="2862"/>
        <item x="1170"/>
        <item x="3523"/>
        <item x="3414"/>
        <item x="2677"/>
        <item x="1997"/>
        <item x="1350"/>
        <item x="3371"/>
        <item x="3311"/>
        <item x="3795"/>
        <item x="2824"/>
        <item x="1726"/>
        <item x="1796"/>
        <item x="2934"/>
        <item x="2260"/>
        <item x="1228"/>
        <item x="1711"/>
        <item x="1582"/>
        <item x="2265"/>
        <item x="3895"/>
        <item x="1468"/>
        <item x="366"/>
        <item x="139"/>
        <item x="2220"/>
        <item x="987"/>
        <item x="450"/>
        <item x="1632"/>
        <item x="3826"/>
        <item x="2936"/>
        <item x="3423"/>
        <item x="46"/>
        <item x="1069"/>
        <item x="3918"/>
        <item x="1252"/>
        <item x="127"/>
        <item x="3129"/>
        <item x="2105"/>
        <item x="358"/>
        <item x="1397"/>
        <item x="919"/>
        <item x="3818"/>
        <item x="926"/>
        <item x="1463"/>
        <item x="3813"/>
        <item x="1970"/>
        <item x="601"/>
        <item x="502"/>
        <item x="634"/>
        <item x="3454"/>
        <item x="2534"/>
        <item x="3942"/>
        <item x="1285"/>
        <item x="3318"/>
        <item x="126"/>
        <item x="3765"/>
        <item x="144"/>
        <item x="2168"/>
        <item x="2460"/>
        <item x="3203"/>
        <item x="3297"/>
        <item x="3889"/>
        <item x="3791"/>
        <item x="2078"/>
        <item x="2759"/>
        <item x="2386"/>
        <item x="3508"/>
        <item x="317"/>
        <item x="3210"/>
        <item x="2221"/>
        <item x="876"/>
        <item x="4079"/>
        <item x="1481"/>
        <item x="3636"/>
        <item x="242"/>
        <item x="3389"/>
        <item x="1332"/>
        <item x="1563"/>
        <item x="708"/>
        <item x="3174"/>
        <item x="990"/>
        <item x="1894"/>
        <item x="1129"/>
        <item x="2486"/>
        <item x="1213"/>
        <item x="1813"/>
        <item x="3946"/>
        <item x="1390"/>
        <item x="2494"/>
        <item x="2115"/>
        <item x="4039"/>
        <item x="3496"/>
        <item x="676"/>
        <item x="1602"/>
        <item x="1564"/>
        <item x="93"/>
        <item x="2774"/>
        <item x="383"/>
        <item x="1382"/>
        <item x="3043"/>
        <item x="3879"/>
        <item x="189"/>
        <item x="547"/>
        <item x="2173"/>
        <item x="1173"/>
        <item x="2285"/>
        <item x="1136"/>
        <item x="3957"/>
        <item x="1089"/>
        <item x="2023"/>
        <item x="1595"/>
        <item x="3673"/>
        <item x="1013"/>
        <item x="4020"/>
        <item x="848"/>
        <item x="3286"/>
        <item x="1904"/>
        <item x="1959"/>
        <item x="28"/>
        <item x="2275"/>
        <item x="4074"/>
        <item x="1945"/>
        <item x="3741"/>
        <item x="2526"/>
        <item x="361"/>
        <item x="1055"/>
        <item x="3525"/>
        <item x="88"/>
        <item x="476"/>
        <item x="1987"/>
        <item x="953"/>
        <item x="1494"/>
        <item x="117"/>
        <item x="3022"/>
        <item x="2957"/>
        <item x="3822"/>
        <item x="86"/>
        <item x="2458"/>
        <item x="2635"/>
        <item x="3081"/>
        <item x="834"/>
        <item x="2631"/>
        <item x="2264"/>
        <item x="976"/>
        <item x="426"/>
        <item x="458"/>
        <item x="483"/>
        <item x="683"/>
        <item x="471"/>
        <item x="3519"/>
        <item x="2727"/>
        <item x="1810"/>
        <item x="239"/>
        <item x="3426"/>
        <item x="989"/>
        <item x="3661"/>
        <item x="2784"/>
        <item x="3152"/>
        <item x="232"/>
        <item x="2214"/>
        <item x="2871"/>
        <item x="3105"/>
        <item x="2708"/>
        <item x="685"/>
        <item x="1923"/>
        <item x="179"/>
        <item x="3439"/>
        <item x="3037"/>
        <item x="958"/>
        <item x="3341"/>
        <item x="262"/>
        <item x="2818"/>
        <item x="652"/>
        <item x="1134"/>
        <item x="3688"/>
        <item x="3394"/>
        <item x="1279"/>
        <item x="22"/>
        <item x="961"/>
        <item x="3418"/>
        <item x="3577"/>
        <item x="506"/>
        <item x="3219"/>
        <item x="523"/>
        <item x="325"/>
        <item x="3504"/>
        <item x="3146"/>
        <item x="3811"/>
        <item x="2143"/>
        <item x="2306"/>
        <item x="1592"/>
        <item x="2541"/>
        <item x="3412"/>
        <item x="1453"/>
        <item x="2597"/>
        <item x="713"/>
        <item x="3727"/>
        <item x="224"/>
        <item x="2716"/>
        <item x="1741"/>
        <item x="1642"/>
        <item x="2412"/>
        <item x="3935"/>
        <item x="1556"/>
        <item x="1138"/>
        <item x="2863"/>
        <item x="2847"/>
        <item x="553"/>
        <item x="4098"/>
        <item x="1160"/>
        <item x="2456"/>
        <item x="2560"/>
        <item x="1364"/>
        <item x="1075"/>
        <item x="1976"/>
        <item x="2849"/>
        <item x="625"/>
        <item x="1806"/>
        <item x="722"/>
        <item x="750"/>
        <item x="1774"/>
        <item x="2116"/>
        <item x="2829"/>
        <item x="1359"/>
        <item x="1929"/>
        <item x="784"/>
        <item x="3176"/>
        <item x="617"/>
        <item x="51"/>
        <item x="3712"/>
        <item x="2556"/>
        <item x="3537"/>
        <item x="859"/>
        <item x="895"/>
        <item x="2902"/>
        <item x="1076"/>
        <item x="2365"/>
        <item x="2718"/>
        <item x="4096"/>
        <item x="396"/>
        <item x="419"/>
        <item x="2382"/>
        <item x="515"/>
        <item x="2360"/>
        <item x="4102"/>
        <item x="1009"/>
        <item x="1687"/>
        <item x="656"/>
        <item x="3402"/>
        <item x="3430"/>
        <item x="3446"/>
        <item x="1989"/>
        <item x="2602"/>
        <item x="112"/>
        <item x="1059"/>
        <item x="3410"/>
        <item x="2211"/>
        <item x="884"/>
        <item x="1311"/>
        <item x="2646"/>
        <item x="3074"/>
        <item x="1477"/>
        <item x="1215"/>
        <item x="2565"/>
        <item x="2773"/>
        <item x="1845"/>
        <item x="2801"/>
        <item x="3832"/>
        <item x="321"/>
        <item x="408"/>
        <item x="3840"/>
        <item x="3917"/>
        <item x="256"/>
        <item x="185"/>
        <item x="4106"/>
        <item x="3516"/>
        <item x="1142"/>
        <item x="773"/>
        <item x="728"/>
        <item x="2496"/>
        <item x="3425"/>
        <item x="341"/>
        <item x="1725"/>
        <item x="3357"/>
        <item x="4035"/>
        <item x="2316"/>
        <item x="4086"/>
        <item x="3223"/>
        <item x="2813"/>
        <item x="1166"/>
        <item x="265"/>
        <item x="2570"/>
        <item x="1317"/>
        <item x="2726"/>
        <item x="424"/>
        <item x="4091"/>
        <item x="1890"/>
        <item x="62"/>
        <item x="2737"/>
        <item x="2806"/>
        <item x="1667"/>
        <item x="3511"/>
        <item x="2904"/>
        <item x="3768"/>
        <item x="1518"/>
        <item x="5"/>
        <item x="886"/>
        <item x="1322"/>
        <item x="3980"/>
        <item x="2912"/>
        <item x="1611"/>
        <item x="3576"/>
        <item x="3951"/>
        <item x="2572"/>
        <item x="3866"/>
        <item x="141"/>
        <item x="2673"/>
        <item x="1618"/>
        <item x="3125"/>
        <item x="8"/>
        <item x="684"/>
        <item x="3859"/>
        <item x="661"/>
        <item x="2991"/>
        <item x="2481"/>
        <item x="3835"/>
        <item x="3034"/>
        <item x="3108"/>
        <item x="830"/>
        <item x="3542"/>
        <item x="1601"/>
        <item x="3338"/>
        <item x="3920"/>
        <item x="1376"/>
        <item x="3144"/>
        <item x="979"/>
        <item x="3952"/>
        <item x="587"/>
        <item x="1767"/>
        <item x="456"/>
        <item x="2138"/>
        <item x="3172"/>
        <item x="271"/>
        <item x="371"/>
        <item x="2659"/>
        <item x="3926"/>
        <item x="2973"/>
        <item x="2487"/>
        <item x="2283"/>
        <item x="2242"/>
        <item x="1840"/>
        <item x="2074"/>
        <item x="2056"/>
        <item x="1939"/>
        <item x="2004"/>
        <item x="2809"/>
        <item x="3740"/>
        <item x="2135"/>
        <item x="2493"/>
        <item x="2238"/>
        <item x="1389"/>
        <item x="2607"/>
        <item x="3489"/>
        <item x="2821"/>
        <item x="2586"/>
        <item x="3165"/>
        <item x="800"/>
        <item x="3587"/>
        <item x="2228"/>
        <item x="2504"/>
        <item x="2878"/>
        <item x="2098"/>
        <item x="1354"/>
        <item x="355"/>
        <item x="1678"/>
        <item x="3335"/>
        <item x="3298"/>
        <item x="401"/>
        <item x="2859"/>
        <item x="299"/>
        <item x="201"/>
        <item x="929"/>
        <item x="3747"/>
        <item x="1508"/>
        <item x="175"/>
        <item x="1807"/>
        <item x="3409"/>
        <item x="731"/>
        <item x="1634"/>
        <item x="1968"/>
        <item x="2379"/>
        <item x="1548"/>
        <item x="2616"/>
        <item x="1860"/>
        <item x="758"/>
        <item x="3244"/>
        <item x="788"/>
        <item x="729"/>
        <item x="3220"/>
        <item x="1833"/>
        <item x="418"/>
        <item x="3731"/>
        <item x="3610"/>
        <item x="402"/>
        <item x="1007"/>
        <item x="535"/>
        <item x="2053"/>
        <item x="2119"/>
        <item x="155"/>
        <item x="3748"/>
        <item x="3138"/>
        <item x="2336"/>
        <item x="1895"/>
        <item x="16"/>
        <item x="121"/>
        <item x="3164"/>
        <item x="3599"/>
        <item x="3543"/>
        <item x="3070"/>
        <item x="4038"/>
        <item x="3698"/>
        <item x="217"/>
        <item x="4051"/>
        <item x="3598"/>
        <item x="3921"/>
        <item x="732"/>
        <item x="2704"/>
        <item x="1622"/>
        <item x="3847"/>
        <item x="1133"/>
        <item x="13"/>
        <item x="3829"/>
        <item x="1931"/>
        <item x="1682"/>
        <item x="1394"/>
        <item x="3700"/>
        <item x="2301"/>
        <item x="3135"/>
        <item x="2057"/>
        <item x="907"/>
        <item x="576"/>
        <item x="2561"/>
        <item x="900"/>
        <item x="2945"/>
        <item x="1532"/>
        <item x="2273"/>
        <item x="2358"/>
        <item x="1399"/>
        <item x="1393"/>
        <item x="1396"/>
        <item x="2882"/>
        <item x="3255"/>
        <item x="1036"/>
        <item x="4019"/>
        <item x="1701"/>
        <item x="1474"/>
        <item x="3310"/>
        <item x="3417"/>
        <item x="442"/>
        <item x="1745"/>
        <item x="260"/>
        <item x="1118"/>
        <item x="1031"/>
        <item x="2305"/>
        <item x="2795"/>
        <item x="700"/>
        <item x="2255"/>
        <item x="350"/>
        <item x="3222"/>
        <item x="1083"/>
        <item x="1298"/>
        <item x="147"/>
        <item x="614"/>
        <item x="2459"/>
        <item x="1178"/>
        <item x="1295"/>
        <item x="923"/>
        <item x="2483"/>
        <item x="89"/>
        <item x="198"/>
        <item x="257"/>
        <item x="1353"/>
        <item x="2251"/>
        <item x="3162"/>
        <item x="3094"/>
        <item x="630"/>
        <item x="780"/>
        <item x="59"/>
        <item x="1557"/>
        <item x="3067"/>
        <item x="2363"/>
        <item x="1672"/>
        <item x="3194"/>
        <item x="1855"/>
        <item x="176"/>
        <item x="1373"/>
        <item x="252"/>
        <item x="1253"/>
        <item x="1448"/>
        <item x="1847"/>
        <item x="2368"/>
        <item x="1316"/>
        <item x="1249"/>
        <item x="654"/>
        <item x="1795"/>
        <item x="2032"/>
        <item x="1498"/>
        <item x="1901"/>
        <item x="1871"/>
        <item x="216"/>
        <item x="2914"/>
        <item x="546"/>
        <item x="1356"/>
        <item x="2919"/>
        <item x="254"/>
        <item x="1521"/>
        <item x="3072"/>
        <item x="3307"/>
        <item x="489"/>
        <item x="3015"/>
        <item x="415"/>
        <item x="109"/>
        <item x="2231"/>
        <item x="566"/>
        <item x="1092"/>
        <item x="1423"/>
        <item x="40"/>
        <item x="1503"/>
        <item x="2049"/>
        <item x="3672"/>
        <item x="2029"/>
        <item x="1769"/>
        <item x="168"/>
        <item x="2599"/>
        <item x="1966"/>
        <item x="3467"/>
        <item x="1073"/>
        <item x="1984"/>
        <item x="2701"/>
        <item x="1476"/>
        <item x="3524"/>
        <item x="2780"/>
        <item x="2322"/>
        <item x="1549"/>
        <item x="3171"/>
        <item x="2954"/>
        <item x="3370"/>
        <item x="3810"/>
        <item x="1251"/>
        <item x="1835"/>
        <item x="4047"/>
        <item x="2118"/>
        <item x="2689"/>
        <item x="3249"/>
        <item x="3531"/>
        <item x="1566"/>
        <item x="1981"/>
        <item x="2370"/>
        <item x="2212"/>
        <item x="1052"/>
        <item x="1321"/>
        <item x="207"/>
        <item x="1381"/>
        <item x="733"/>
        <item x="825"/>
        <item x="3696"/>
        <item x="3109"/>
        <item x="2112"/>
        <item x="3564"/>
        <item x="1183"/>
        <item x="3997"/>
        <item x="1656"/>
        <item x="336"/>
        <item x="3460"/>
        <item x="2009"/>
        <item x="3312"/>
        <item x="65"/>
        <item x="495"/>
        <item x="2662"/>
        <item x="2330"/>
        <item x="154"/>
        <item x="3977"/>
        <item x="1098"/>
        <item x="1117"/>
        <item x="2297"/>
        <item x="2675"/>
        <item x="3707"/>
        <item x="3189"/>
        <item x="890"/>
        <item x="3012"/>
        <item x="1259"/>
        <item x="303"/>
        <item x="552"/>
        <item x="3059"/>
        <item x="1139"/>
        <item x="2776"/>
        <item x="2026"/>
        <item x="1794"/>
        <item x="3083"/>
        <item x="3566"/>
        <item x="3456"/>
        <item x="2781"/>
        <item x="2374"/>
        <item x="1773"/>
        <item x="243"/>
        <item x="1861"/>
        <item x="1544"/>
        <item x="446"/>
        <item x="3450"/>
        <item x="3316"/>
        <item x="985"/>
        <item x="870"/>
        <item x="938"/>
        <item x="3738"/>
        <item x="2962"/>
        <item x="2666"/>
        <item x="2439"/>
        <item x="278"/>
        <item x="3557"/>
        <item x="1567"/>
        <item x="2537"/>
        <item x="3131"/>
        <item x="1593"/>
        <item x="3258"/>
        <item x="3332"/>
        <item x="300"/>
        <item x="3979"/>
        <item x="1580"/>
        <item x="2803"/>
        <item x="1933"/>
        <item x="2296"/>
        <item x="1027"/>
        <item x="6"/>
        <item x="3969"/>
        <item x="2655"/>
        <item x="747"/>
        <item x="172"/>
        <item x="3695"/>
        <item x="2"/>
        <item x="3137"/>
        <item x="669"/>
        <item x="1897"/>
        <item x="3153"/>
        <item x="2492"/>
        <item x="390"/>
        <item x="369"/>
        <item x="1041"/>
        <item x="213"/>
        <item x="3861"/>
        <item x="4075"/>
        <item x="130"/>
        <item x="1324"/>
        <item x="2735"/>
        <item x="2531"/>
        <item x="3500"/>
        <item x="310"/>
        <item x="1640"/>
        <item x="2193"/>
        <item x="1916"/>
        <item x="724"/>
        <item x="3263"/>
        <item x="2229"/>
        <item x="814"/>
        <item x="2680"/>
        <item x="211"/>
        <item x="1914"/>
        <item x="1683"/>
        <item x="1639"/>
        <item x="3953"/>
        <item x="822"/>
        <item x="2783"/>
        <item x="755"/>
        <item x="3243"/>
        <item x="4027"/>
        <item x="1167"/>
        <item x="164"/>
        <item x="2594"/>
        <item x="1648"/>
        <item x="2792"/>
        <item x="3415"/>
        <item x="1900"/>
        <item x="1405"/>
        <item x="2015"/>
        <item x="715"/>
        <item x="563"/>
        <item x="3112"/>
        <item x="1788"/>
        <item x="3814"/>
        <item x="2476"/>
        <item x="200"/>
        <item x="2612"/>
        <item x="574"/>
        <item x="3293"/>
        <item x="3541"/>
        <item x="3708"/>
        <item x="942"/>
        <item x="3117"/>
        <item x="3204"/>
        <item x="3257"/>
        <item x="2084"/>
        <item x="1305"/>
        <item x="2548"/>
        <item x="1764"/>
        <item x="97"/>
        <item x="2407"/>
        <item x="2500"/>
        <item x="801"/>
        <item x="1736"/>
        <item x="582"/>
        <item x="1401"/>
        <item x="469"/>
        <item x="1301"/>
        <item x="1516"/>
        <item x="2091"/>
        <item x="3902"/>
        <item x="2585"/>
        <item x="3049"/>
        <item x="3296"/>
        <item x="2714"/>
        <item x="478"/>
        <item x="2148"/>
        <item x="1793"/>
        <item x="3627"/>
        <item x="191"/>
        <item x="3614"/>
        <item x="851"/>
        <item x="3626"/>
        <item x="1345"/>
        <item x="153"/>
        <item x="2003"/>
        <item x="2077"/>
        <item x="2512"/>
        <item x="1728"/>
        <item x="1867"/>
        <item x="3655"/>
        <item x="98"/>
        <item x="2089"/>
        <item x="922"/>
        <item x="3229"/>
        <item x="161"/>
        <item x="414"/>
        <item x="2099"/>
        <item x="289"/>
        <item x="2303"/>
        <item x="301"/>
        <item x="413"/>
        <item x="4008"/>
        <item x="1106"/>
        <item x="3262"/>
        <item x="2042"/>
        <item x="1168"/>
        <item x="3995"/>
        <item x="817"/>
        <item x="2502"/>
        <item x="2687"/>
        <item x="2930"/>
        <item x="1885"/>
        <item x="3759"/>
        <item x="2777"/>
        <item x="20"/>
        <item x="3484"/>
        <item x="248"/>
        <item x="2469"/>
        <item x="2141"/>
        <item x="3250"/>
        <item x="2820"/>
        <item x="3793"/>
        <item x="3401"/>
        <item x="3668"/>
        <item x="2583"/>
        <item x="356"/>
        <item x="167"/>
        <item x="1158"/>
        <item x="1063"/>
        <item x="1340"/>
        <item x="2278"/>
        <item x="1755"/>
        <item x="3375"/>
        <item x="435"/>
        <item x="1369"/>
        <item x="1196"/>
        <item x="3366"/>
        <item x="1211"/>
        <item x="3013"/>
        <item x="3616"/>
        <item x="2106"/>
        <item x="778"/>
        <item x="320"/>
        <item x="2964"/>
        <item x="1218"/>
        <item x="3051"/>
        <item x="3266"/>
        <item x="1047"/>
        <item x="1919"/>
        <item x="1077"/>
        <item x="3345"/>
        <item x="643"/>
        <item x="259"/>
        <item x="751"/>
        <item x="1250"/>
        <item x="2391"/>
        <item x="2717"/>
        <item x="2022"/>
        <item x="324"/>
        <item x="3336"/>
        <item x="2608"/>
        <item x="430"/>
        <item x="583"/>
        <item x="1770"/>
        <item x="1487"/>
        <item x="760"/>
        <item x="3613"/>
        <item x="3702"/>
        <item x="2918"/>
        <item x="467"/>
        <item x="734"/>
        <item x="3623"/>
        <item x="2441"/>
        <item x="924"/>
        <item x="1657"/>
        <item x="56"/>
        <item x="2362"/>
        <item x="3056"/>
        <item x="1234"/>
        <item x="761"/>
        <item x="3270"/>
        <item x="564"/>
        <item x="2654"/>
        <item x="487"/>
        <item x="2634"/>
        <item x="3291"/>
        <item x="3217"/>
        <item x="516"/>
        <item x="3468"/>
        <item x="3932"/>
        <item x="2681"/>
        <item x="3278"/>
        <item x="1465"/>
        <item x="50"/>
        <item x="3579"/>
        <item x="2960"/>
        <item x="1655"/>
        <item x="2484"/>
        <item x="58"/>
        <item x="2258"/>
        <item x="1863"/>
        <item x="1752"/>
        <item x="2234"/>
        <item x="2983"/>
        <item x="2144"/>
        <item x="1893"/>
        <item x="3040"/>
        <item x="3061"/>
        <item x="2376"/>
        <item x="3908"/>
        <item x="1186"/>
        <item x="1146"/>
        <item x="1691"/>
        <item x="3547"/>
        <item x="1068"/>
        <item x="948"/>
        <item x="1798"/>
        <item x="1375"/>
        <item x="2584"/>
        <item x="2952"/>
        <item x="3449"/>
        <item x="2559"/>
        <item x="2021"/>
        <item x="3711"/>
        <item x="664"/>
        <item x="803"/>
        <item x="4057"/>
        <item x="2758"/>
        <item x="3565"/>
        <item x="3253"/>
        <item x="3633"/>
        <item x="2567"/>
        <item x="1915"/>
        <item x="3805"/>
        <item x="1147"/>
        <item x="3622"/>
        <item x="1887"/>
        <item x="114"/>
        <item x="3856"/>
        <item x="2350"/>
        <item x="3883"/>
        <item x="501"/>
        <item x="3568"/>
        <item x="2490"/>
        <item x="3691"/>
        <item x="2771"/>
        <item x="1150"/>
        <item x="3594"/>
        <item x="2622"/>
        <item x="954"/>
        <item x="3521"/>
        <item x="3069"/>
        <item x="2249"/>
        <item x="1569"/>
        <item x="908"/>
        <item x="957"/>
        <item x="2915"/>
        <item x="666"/>
        <item x="1579"/>
        <item x="156"/>
        <item x="251"/>
        <item x="3876"/>
        <item x="1884"/>
        <item x="3416"/>
        <item x="2465"/>
        <item x="411"/>
        <item x="234"/>
        <item x="723"/>
        <item x="2290"/>
        <item x="1740"/>
        <item x="4029"/>
        <item x="1051"/>
        <item x="444"/>
        <item x="180"/>
        <item x="33"/>
        <item x="1658"/>
        <item x="2161"/>
        <item x="337"/>
        <item x="627"/>
        <item x="3821"/>
        <item x="388"/>
        <item x="2001"/>
        <item x="2782"/>
        <item x="2206"/>
        <item x="2609"/>
        <item x="339"/>
        <item x="716"/>
        <item x="392"/>
        <item x="2008"/>
        <item x="1085"/>
        <item x="2837"/>
        <item x="1723"/>
        <item x="323"/>
        <item x="441"/>
        <item x="915"/>
        <item x="3324"/>
        <item x="3240"/>
        <item x="888"/>
        <item x="4070"/>
        <item x="2660"/>
        <item x="877"/>
        <item x="818"/>
        <item x="4071"/>
        <item x="3202"/>
        <item x="2953"/>
        <item x="854"/>
        <item x="1095"/>
        <item x="2295"/>
        <item x="2461"/>
        <item x="2651"/>
        <item x="615"/>
        <item x="1221"/>
        <item x="2865"/>
        <item x="2007"/>
        <item x="1156"/>
        <item x="607"/>
        <item x="14"/>
        <item x="2438"/>
        <item x="2889"/>
        <item x="2410"/>
        <item x="2404"/>
        <item x="2268"/>
        <item x="3443"/>
        <item x="2160"/>
        <item x="448"/>
        <item x="3652"/>
        <item x="3937"/>
        <item x="3280"/>
        <item x="792"/>
        <item x="2423"/>
        <item x="3904"/>
        <item x="2126"/>
        <item x="19"/>
        <item x="360"/>
        <item x="1707"/>
        <item x="3339"/>
        <item x="1827"/>
        <item x="3710"/>
        <item x="4049"/>
        <item x="261"/>
        <item x="2649"/>
        <item x="931"/>
        <item x="3758"/>
        <item x="2574"/>
        <item x="3837"/>
        <item x="462"/>
        <item x="1276"/>
        <item x="3878"/>
        <item x="492"/>
        <item x="298"/>
        <item x="461"/>
        <item x="1905"/>
        <item x="1454"/>
        <item x="297"/>
        <item x="3458"/>
        <item x="599"/>
        <item x="39"/>
        <item x="3095"/>
        <item x="623"/>
        <item x="3839"/>
        <item x="18"/>
        <item x="229"/>
        <item x="1838"/>
        <item x="3102"/>
        <item x="1061"/>
        <item x="3552"/>
        <item x="3340"/>
        <item x="651"/>
        <item x="463"/>
        <item x="2932"/>
        <item x="3574"/>
        <item x="3479"/>
        <item x="2688"/>
        <item x="3823"/>
        <item x="1612"/>
        <item x="1145"/>
        <item x="2917"/>
        <item x="1760"/>
        <item x="2289"/>
        <item x="1336"/>
        <item x="3134"/>
        <item x="181"/>
        <item x="2005"/>
        <item x="2540"/>
        <item x="1240"/>
        <item x="3841"/>
        <item x="3480"/>
        <item x="821"/>
        <item x="2142"/>
        <item x="3739"/>
        <item x="4066"/>
        <item x="1685"/>
        <item x="1124"/>
        <item x="391"/>
        <item x="1238"/>
        <item x="2864"/>
        <item x="1584"/>
        <item x="3110"/>
        <item x="2811"/>
        <item x="3232"/>
        <item x="3938"/>
        <item x="2225"/>
        <item x="101"/>
        <item x="125"/>
        <item x="1469"/>
        <item x="1662"/>
        <item x="3227"/>
        <item x="1944"/>
        <item x="221"/>
        <item x="1631"/>
        <item x="2377"/>
        <item x="832"/>
        <item x="596"/>
        <item x="184"/>
        <item x="2747"/>
        <item x="3776"/>
        <item x="72"/>
        <item x="343"/>
        <item x="3624"/>
        <item x="2978"/>
        <item x="3940"/>
        <item x="3478"/>
        <item x="3314"/>
        <item x="1274"/>
        <item x="3643"/>
        <item x="1278"/>
        <item x="937"/>
        <item x="756"/>
        <item x="2159"/>
        <item x="3990"/>
        <item x="1842"/>
        <item x="2408"/>
        <item x="2982"/>
        <item x="3075"/>
        <item x="2095"/>
        <item x="382"/>
        <item x="15"/>
        <item x="644"/>
        <item x="3562"/>
        <item x="524"/>
        <item x="4083"/>
        <item x="1785"/>
        <item x="2434"/>
        <item x="2712"/>
        <item x="4068"/>
        <item x="488"/>
        <item x="1488"/>
        <item x="793"/>
        <item x="1588"/>
        <item x="3506"/>
        <item x="344"/>
        <item x="3283"/>
        <item x="1306"/>
        <item x="1026"/>
        <item x="3346"/>
        <item x="319"/>
        <item x="2767"/>
        <item x="2178"/>
        <item x="4031"/>
        <item x="1425"/>
        <item x="230"/>
        <item x="2134"/>
        <item x="4018"/>
        <item x="2779"/>
        <item x="3191"/>
        <item x="17"/>
        <item x="309"/>
        <item x="2650"/>
        <item x="3796"/>
        <item x="3035"/>
        <item x="1291"/>
        <item x="1653"/>
        <item x="3350"/>
        <item x="4059"/>
        <item x="2623"/>
        <item x="3657"/>
        <item x="1485"/>
        <item x="362"/>
        <item x="3634"/>
        <item x="2872"/>
        <item x="3928"/>
        <item x="3913"/>
        <item x="2606"/>
        <item x="2707"/>
        <item x="3608"/>
        <item x="3976"/>
        <item x="2995"/>
        <item x="3432"/>
        <item x="510"/>
        <item x="1100"/>
        <item x="2140"/>
        <item x="3526"/>
        <item x="1530"/>
        <item x="26"/>
        <item x="752"/>
        <item x="526"/>
        <item x="4030"/>
        <item x="1892"/>
        <item x="2579"/>
        <item x="2388"/>
        <item x="2853"/>
        <item x="3513"/>
        <item x="3132"/>
        <item x="1180"/>
        <item x="3962"/>
        <item x="3372"/>
        <item x="2763"/>
        <item x="2924"/>
        <item x="613"/>
        <item x="372"/>
        <item x="1400"/>
        <item x="1201"/>
        <item x="2624"/>
        <item x="3188"/>
        <item x="2768"/>
        <item x="1700"/>
        <item x="2762"/>
        <item x="3660"/>
        <item x="68"/>
        <item x="1307"/>
        <item x="1786"/>
        <item x="399"/>
        <item x="3235"/>
        <item x="486"/>
        <item x="3457"/>
        <item x="618"/>
        <item x="2757"/>
        <item x="2702"/>
        <item x="1763"/>
        <item x="1809"/>
        <item x="1559"/>
        <item x="1610"/>
        <item x="2724"/>
        <item x="974"/>
        <item x="962"/>
        <item x="3238"/>
        <item x="1641"/>
        <item x="2913"/>
        <item x="1456"/>
        <item x="2024"/>
        <item x="3975"/>
        <item x="2282"/>
        <item x="2045"/>
        <item x="1799"/>
        <item x="3749"/>
        <item x="2805"/>
        <item x="1263"/>
        <item x="2596"/>
        <item x="3930"/>
        <item x="3018"/>
        <item x="505"/>
        <item x="1982"/>
        <item x="352"/>
        <item x="3096"/>
        <item x="590"/>
        <item x="1957"/>
        <item x="178"/>
        <item x="611"/>
        <item x="3073"/>
        <item x="3226"/>
        <item x="1181"/>
        <item x="2082"/>
        <item x="3"/>
        <item x="649"/>
        <item x="1137"/>
        <item x="1702"/>
        <item x="2854"/>
        <item x="313"/>
        <item x="1874"/>
        <item x="1851"/>
        <item x="1119"/>
        <item x="2656"/>
        <item x="947"/>
        <item x="1053"/>
        <item x="1776"/>
        <item x="796"/>
        <item x="2309"/>
        <item x="1107"/>
        <item x="2176"/>
        <item x="1587"/>
        <item x="592"/>
        <item x="2942"/>
        <item x="3149"/>
        <item x="766"/>
        <item x="2470"/>
        <item x="2733"/>
        <item x="3195"/>
        <item x="2422"/>
        <item x="1615"/>
        <item x="1761"/>
        <item x="586"/>
        <item x="1743"/>
        <item x="3992"/>
        <item x="3377"/>
        <item x="606"/>
        <item x="206"/>
        <item x="170"/>
        <item x="1489"/>
        <item x="3896"/>
        <item x="1699"/>
        <item x="3246"/>
        <item x="3122"/>
        <item x="3601"/>
        <item x="959"/>
        <item x="2713"/>
        <item x="1625"/>
        <item x="1635"/>
        <item x="816"/>
        <item x="872"/>
        <item x="3863"/>
        <item x="2323"/>
        <item x="2338"/>
        <item x="2798"/>
        <item x="1956"/>
        <item x="1754"/>
        <item x="645"/>
        <item x="3663"/>
        <item x="334"/>
        <item x="2442"/>
        <item x="3998"/>
        <item x="231"/>
        <item x="1195"/>
        <item x="7"/>
        <item x="1403"/>
        <item x="1407"/>
        <item x="2432"/>
        <item x="3427"/>
        <item x="1647"/>
        <item x="3214"/>
        <item x="3209"/>
        <item x="742"/>
        <item x="2343"/>
        <item x="2705"/>
        <item x="2657"/>
        <item x="3667"/>
        <item x="3844"/>
        <item x="3529"/>
        <item x="2361"/>
        <item x="3766"/>
        <item x="1385"/>
        <item x="3922"/>
        <item x="3344"/>
        <item x="3201"/>
        <item x="1060"/>
        <item x="1747"/>
        <item x="3884"/>
        <item x="3076"/>
        <item x="3331"/>
        <item x="991"/>
        <item x="2339"/>
        <item x="2454"/>
        <item x="3252"/>
        <item x="2873"/>
        <item x="3806"/>
        <item x="1883"/>
        <item x="274"/>
        <item x="205"/>
        <item x="658"/>
        <item x="2643"/>
        <item x="214"/>
        <item x="425"/>
        <item x="1907"/>
        <item x="103"/>
        <item x="779"/>
        <item x="2550"/>
        <item x="2756"/>
        <item x="2052"/>
        <item x="4021"/>
        <item x="545"/>
        <item x="3931"/>
        <item x="2951"/>
        <item x="1391"/>
        <item x="2700"/>
        <item x="1659"/>
        <item x="912"/>
        <item x="2174"/>
        <item x="1412"/>
        <item x="1418"/>
        <item x="678"/>
        <item x="4000"/>
        <item x="3746"/>
        <item x="2921"/>
        <item x="1768"/>
        <item x="1621"/>
        <item x="2975"/>
        <item x="1334"/>
        <item x="2555"/>
        <item x="2738"/>
        <item x="245"/>
        <item x="3239"/>
        <item x="428"/>
        <item x="2827"/>
        <item x="2429"/>
        <item x="2573"/>
        <item x="1384"/>
        <item x="3393"/>
        <item x="2825"/>
        <item x="682"/>
        <item x="1313"/>
        <item x="3550"/>
        <item x="770"/>
        <item x="2355"/>
        <item x="2791"/>
        <item x="2488"/>
        <item x="1980"/>
        <item x="3120"/>
        <item x="3381"/>
        <item x="1866"/>
        <item x="2989"/>
        <item x="2192"/>
        <item x="1331"/>
        <item x="2125"/>
        <item x="2587"/>
        <item x="2325"/>
        <item x="374"/>
        <item x="3520"/>
        <item x="4044"/>
        <item x="314"/>
        <item x="2770"/>
        <item x="484"/>
        <item x="3617"/>
        <item x="3092"/>
        <item x="2986"/>
        <item x="2315"/>
        <item x="75"/>
        <item x="3897"/>
        <item x="3825"/>
        <item x="1780"/>
        <item x="2233"/>
        <item x="1832"/>
        <item x="3676"/>
        <item x="3803"/>
        <item x="1633"/>
        <item x="2235"/>
        <item x="363"/>
        <item x="508"/>
        <item x="1528"/>
        <item x="74"/>
        <item x="2996"/>
        <item x="2905"/>
        <item x="2645"/>
        <item x="204"/>
        <item x="3675"/>
        <item x="268"/>
        <item x="1604"/>
        <item x="2639"/>
        <item x="534"/>
        <item x="2909"/>
        <item x="897"/>
        <item x="3752"/>
        <item x="2539"/>
        <item x="2633"/>
        <item x="1310"/>
        <item x="4024"/>
        <item x="24"/>
        <item x="2558"/>
        <item x="2332"/>
        <item x="3540"/>
        <item x="3448"/>
        <item x="2618"/>
        <item x="1693"/>
        <item x="1242"/>
        <item x="1185"/>
        <item x="2674"/>
        <item x="1478"/>
        <item x="31"/>
        <item x="2575"/>
        <item x="1292"/>
        <item x="3254"/>
        <item x="2284"/>
        <item x="1733"/>
        <item x="514"/>
        <item x="2503"/>
        <item x="1627"/>
        <item x="2277"/>
        <item x="1756"/>
        <item x="916"/>
        <item x="2603"/>
        <item x="1499"/>
        <item x="2113"/>
        <item x="2048"/>
        <item x="529"/>
        <item x="1318"/>
        <item x="1500"/>
        <item x="3653"/>
        <item x="3433"/>
        <item x="3898"/>
        <item x="3915"/>
        <item x="143"/>
        <item x="45"/>
        <item x="1542"/>
        <item x="1654"/>
        <item x="1128"/>
        <item x="4036"/>
        <item x="2435"/>
        <item x="3052"/>
        <item x="2734"/>
        <item x="1159"/>
        <item x="2253"/>
        <item x="561"/>
        <item x="1681"/>
        <item x="3763"/>
        <item x="2980"/>
        <item x="150"/>
        <item x="2079"/>
        <item x="2090"/>
        <item x="2248"/>
        <item x="898"/>
        <item x="2446"/>
        <item x="2261"/>
        <item x="3114"/>
        <item x="1963"/>
        <item x="647"/>
        <item x="2094"/>
        <item x="276"/>
        <item x="665"/>
        <item x="543"/>
        <item x="3858"/>
        <item x="3701"/>
        <item x="3819"/>
        <item x="398"/>
        <item x="1046"/>
        <item x="3281"/>
        <item x="2367"/>
        <item x="1283"/>
        <item x="955"/>
        <item x="1599"/>
        <item x="3991"/>
        <item x="2064"/>
        <item x="3221"/>
        <item x="2107"/>
        <item x="1797"/>
        <item x="1712"/>
        <item x="2730"/>
        <item x="3218"/>
        <item x="918"/>
        <item x="2794"/>
        <item x="3910"/>
        <item x="2025"/>
        <item x="3628"/>
        <item x="3007"/>
        <item x="1480"/>
        <item x="3780"/>
        <item x="1045"/>
        <item x="4103"/>
        <item x="3268"/>
        <item x="2946"/>
        <item x="1670"/>
        <item x="1151"/>
        <item x="2447"/>
        <item x="3772"/>
        <item x="311"/>
        <item x="721"/>
        <item x="37"/>
        <item x="3664"/>
        <item x="166"/>
        <item x="1898"/>
        <item x="2772"/>
        <item x="1015"/>
        <item x="347"/>
        <item x="1413"/>
        <item x="3148"/>
        <item x="2874"/>
        <item x="3033"/>
        <item x="1935"/>
        <item x="2428"/>
        <item x="3709"/>
        <item x="1946"/>
        <item x="3400"/>
        <item x="2944"/>
        <item x="3388"/>
        <item x="880"/>
        <item x="999"/>
        <item x="2568"/>
        <item x="513"/>
        <item x="3827"/>
        <item x="2691"/>
        <item x="981"/>
        <item x="3442"/>
        <item x="3068"/>
        <item x="3726"/>
        <item x="2879"/>
        <item x="511"/>
        <item x="3561"/>
        <item x="2006"/>
        <item x="1856"/>
        <item x="533"/>
        <item x="1000"/>
        <item x="3536"/>
        <item x="1024"/>
        <item x="1090"/>
        <item x="1573"/>
        <item x="71"/>
        <item x="1501"/>
        <item x="3875"/>
        <item x="3025"/>
        <item x="235"/>
        <item x="2927"/>
        <item x="1303"/>
        <item x="3582"/>
        <item x="2966"/>
        <item x="2431"/>
        <item x="1927"/>
        <item x="2992"/>
        <item x="3441"/>
        <item x="2252"/>
        <item x="306"/>
        <item x="3477"/>
        <item x="57"/>
        <item x="2967"/>
        <item x="2359"/>
        <item x="3684"/>
        <item x="3030"/>
        <item x="134"/>
        <item x="992"/>
        <item x="1934"/>
        <item x="3533"/>
        <item x="2819"/>
        <item x="500"/>
        <item x="1056"/>
        <item x="3891"/>
        <item x="3939"/>
        <item x="602"/>
        <item x="1206"/>
        <item x="3078"/>
        <item x="2155"/>
        <item x="1275"/>
        <item x="717"/>
        <item x="3319"/>
        <item x="2653"/>
        <item x="2893"/>
        <item x="3397"/>
        <item x="3474"/>
        <item x="368"/>
        <item x="3396"/>
        <item x="2337"/>
        <item x="1363"/>
        <item x="3728"/>
        <item x="2152"/>
        <item x="1172"/>
        <item x="4100"/>
        <item x="3041"/>
        <item x="2703"/>
        <item x="3038"/>
        <item x="3046"/>
        <item x="3351"/>
        <item x="620"/>
        <item x="1293"/>
        <item x="304"/>
        <item x="1830"/>
        <item x="2514"/>
        <item x="409"/>
        <item x="2846"/>
        <item x="2010"/>
        <item x="1296"/>
        <item x="695"/>
        <item x="2230"/>
        <item x="2016"/>
        <item x="873"/>
        <item x="2785"/>
        <item x="3905"/>
        <item x="453"/>
        <item x="3170"/>
        <item x="852"/>
        <item x="988"/>
        <item x="3641"/>
        <item x="2581"/>
        <item x="639"/>
        <item x="2226"/>
        <item x="2344"/>
        <item x="1636"/>
        <item x="3903"/>
        <item x="1262"/>
        <item x="1123"/>
        <item x="3359"/>
        <item x="3900"/>
        <item x="3865"/>
        <item x="681"/>
        <item x="820"/>
        <item x="1330"/>
        <item x="2262"/>
        <item x="1433"/>
        <item x="42"/>
        <item x="351"/>
        <item x="3745"/>
        <item x="1606"/>
        <item x="1006"/>
        <item x="2186"/>
        <item x="853"/>
        <item x="1299"/>
        <item x="2170"/>
        <item x="77"/>
        <item x="1954"/>
        <item x="3669"/>
        <item x="1282"/>
        <item x="2961"/>
        <item x="423"/>
        <item x="3106"/>
        <item x="1757"/>
        <item x="1436"/>
        <item x="737"/>
        <item x="1111"/>
        <item x="2523"/>
        <item x="3364"/>
        <item x="3019"/>
        <item x="1896"/>
        <item x="837"/>
        <item x="2985"/>
        <item x="2364"/>
        <item x="2451"/>
        <item x="91"/>
        <item x="1804"/>
        <item x="3560"/>
        <item x="3373"/>
        <item x="3486"/>
        <item x="3699"/>
        <item x="2939"/>
        <item x="2788"/>
        <item x="560"/>
        <item x="2868"/>
        <item x="2043"/>
        <item x="512"/>
        <item x="774"/>
        <item x="2028"/>
        <item x="2217"/>
        <item x="1244"/>
        <item x="2100"/>
        <item x="3317"/>
        <item x="635"/>
        <item x="2881"/>
        <item x="579"/>
        <item x="1028"/>
        <item x="794"/>
        <item x="1342"/>
        <item x="1668"/>
        <item x="674"/>
        <item x="1424"/>
        <item x="3777"/>
        <item x="3276"/>
        <item x="2202"/>
        <item x="3563"/>
        <item x="1115"/>
        <item x="3473"/>
        <item x="477"/>
        <item x="87"/>
        <item x="1616"/>
        <item x="559"/>
        <item x="2269"/>
        <item x="1184"/>
        <item x="1421"/>
        <item x="2981"/>
        <item x="1993"/>
        <item x="2292"/>
        <item x="1553"/>
        <item x="308"/>
        <item x="650"/>
        <item x="2497"/>
        <item x="781"/>
        <item x="2852"/>
        <item x="3609"/>
        <item x="1337"/>
        <item x="1843"/>
        <item x="387"/>
        <item x="577"/>
        <item x="465"/>
        <item x="3173"/>
        <item x="2131"/>
        <item x="743"/>
        <item x="3986"/>
        <item x="445"/>
        <item x="2974"/>
        <item x="699"/>
        <item x="1302"/>
        <item x="3755"/>
        <item x="295"/>
        <item x="980"/>
        <item x="4065"/>
        <item x="202"/>
        <item x="210"/>
        <item x="1950"/>
        <item x="1949"/>
        <item x="165"/>
        <item x="1237"/>
        <item x="2101"/>
        <item x="1080"/>
        <item x="2286"/>
        <item x="4010"/>
        <item x="2150"/>
        <item x="2129"/>
        <item x="624"/>
        <item x="1506"/>
        <item x="3948"/>
        <item x="1108"/>
        <item x="3017"/>
        <item x="3186"/>
        <item x="3465"/>
        <item x="1882"/>
        <item x="1637"/>
        <item x="464"/>
        <item x="2682"/>
        <item x="2987"/>
        <item x="2076"/>
        <item x="1908"/>
        <item x="4055"/>
        <item x="174"/>
        <item x="3150"/>
        <item x="47"/>
        <item x="2139"/>
        <item x="2072"/>
        <item x="1996"/>
        <item x="3846"/>
        <item x="867"/>
        <item x="2888"/>
        <item x="1030"/>
        <item x="1459"/>
        <item x="3464"/>
        <item x="1493"/>
        <item x="2887"/>
        <item x="1772"/>
        <item x="9"/>
        <item x="1451"/>
        <item x="2933"/>
        <item x="3834"/>
        <item x="2378"/>
        <item x="2520"/>
        <item x="3769"/>
        <item x="2644"/>
        <item x="2205"/>
        <item x="930"/>
        <item x="226"/>
        <item x="1943"/>
        <item x="322"/>
        <item x="1162"/>
        <item x="1071"/>
        <item x="2433"/>
        <item x="331"/>
        <item x="2482"/>
        <item x="188"/>
        <item x="3927"/>
        <item x="2357"/>
        <item x="258"/>
        <item x="2709"/>
        <item x="2401"/>
        <item x="218"/>
        <item x="925"/>
        <item x="894"/>
        <item x="3716"/>
        <item x="3954"/>
        <item x="2838"/>
        <item x="2183"/>
        <item x="2787"/>
        <item x="2114"/>
        <item x="2498"/>
        <item x="887"/>
        <item x="855"/>
        <item x="3973"/>
        <item x="2546"/>
        <item x="4097"/>
        <item x="1792"/>
        <item x="263"/>
        <item x="1958"/>
        <item x="3984"/>
        <item x="108"/>
        <item x="3322"/>
        <item x="1539"/>
        <item x="3006"/>
        <item x="797"/>
        <item x="182"/>
        <item x="1109"/>
        <item x="776"/>
        <item x="3754"/>
        <item x="1003"/>
        <item x="565"/>
        <item x="2731"/>
        <item x="2845"/>
        <item x="1087"/>
        <item x="3881"/>
        <item x="638"/>
        <item x="1044"/>
        <item x="3743"/>
        <item x="754"/>
        <item x="2970"/>
        <item x="3168"/>
        <item x="2041"/>
        <item x="3161"/>
        <item x="3065"/>
        <item x="2207"/>
        <item x="3630"/>
        <item x="557"/>
        <item x="378"/>
        <item x="714"/>
        <item x="2210"/>
        <item x="548"/>
        <item x="1012"/>
        <item x="105"/>
        <item x="3193"/>
        <item x="920"/>
        <item x="3124"/>
        <item x="892"/>
        <item x="1911"/>
        <item x="952"/>
        <item x="2582"/>
        <item x="1212"/>
        <item x="3212"/>
        <item x="525"/>
        <item x="4002"/>
        <item x="3361"/>
        <item x="3476"/>
        <item x="3981"/>
        <item x="1550"/>
        <item x="4101"/>
        <item x="23"/>
        <item x="1497"/>
        <item x="35"/>
        <item x="54"/>
        <item x="2938"/>
        <item x="2527"/>
        <item x="294"/>
        <item x="4032"/>
        <item x="2036"/>
        <item x="454"/>
        <item x="1504"/>
        <item x="63"/>
        <item x="1102"/>
        <item x="1219"/>
        <item x="968"/>
        <item x="3301"/>
        <item x="2535"/>
        <item x="3104"/>
        <item x="2664"/>
        <item x="3145"/>
        <item x="2328"/>
        <item x="3379"/>
        <item x="1802"/>
        <item x="709"/>
        <item x="3000"/>
        <item x="472"/>
        <item x="2851"/>
        <item x="936"/>
        <item x="1677"/>
        <item x="2030"/>
        <item x="2326"/>
        <item x="2569"/>
        <item x="3670"/>
        <item x="36"/>
        <item x="3801"/>
        <item x="2557"/>
        <item x="447"/>
        <item x="2630"/>
        <item x="376"/>
        <item x="236"/>
        <item x="883"/>
        <item x="3517"/>
        <item x="1460"/>
        <item x="2891"/>
        <item x="1605"/>
        <item x="225"/>
        <item x="3853"/>
        <item x="2990"/>
        <item x="286"/>
        <item x="2163"/>
        <item x="2257"/>
        <item x="3797"/>
        <item x="704"/>
        <item x="3385"/>
        <item x="597"/>
        <item x="1188"/>
        <item x="4009"/>
        <item x="966"/>
        <item x="2710"/>
        <item x="4045"/>
        <item x="2200"/>
        <item x="1880"/>
        <item x="1114"/>
        <item x="1222"/>
        <item x="80"/>
        <item x="3289"/>
        <item x="3060"/>
        <item x="364"/>
        <item x="10"/>
        <item x="762"/>
        <item x="2117"/>
        <item x="3103"/>
        <item x="2799"/>
        <item x="2157"/>
        <item x="131"/>
        <item x="1378"/>
        <item x="1690"/>
        <item x="847"/>
        <item x="1555"/>
        <item x="690"/>
        <item x="3941"/>
        <item x="2515"/>
        <item x="2440"/>
        <item x="3790"/>
        <item x="3539"/>
        <item x="2419"/>
        <item x="2304"/>
        <item x="1309"/>
        <item x="2694"/>
        <item x="1483"/>
        <item x="2910"/>
        <item x="416"/>
        <item x="3453"/>
        <item x="975"/>
        <item x="3824"/>
        <item x="1452"/>
        <item x="160"/>
        <item x="865"/>
        <item x="3873"/>
        <item x="3703"/>
        <item x="2693"/>
        <item x="365"/>
        <item x="436"/>
        <item x="1034"/>
        <item x="573"/>
        <item x="4011"/>
        <item x="777"/>
        <item x="2993"/>
        <item x="2318"/>
        <item x="2892"/>
        <item x="1689"/>
        <item x="1619"/>
        <item x="901"/>
        <item x="1578"/>
        <item x="2291"/>
        <item x="1543"/>
        <item x="110"/>
        <item x="768"/>
        <item x="2925"/>
        <item x="730"/>
        <item x="480"/>
        <item x="2489"/>
        <item x="2544"/>
        <item x="736"/>
        <item x="52"/>
        <item x="1511"/>
        <item x="973"/>
        <item x="2133"/>
        <item x="3916"/>
        <item x="3403"/>
        <item x="2320"/>
        <item x="4099"/>
        <item x="2354"/>
        <item x="949"/>
        <item x="1241"/>
        <item x="496"/>
        <item x="878"/>
        <item x="3447"/>
        <item x="3115"/>
        <item x="3888"/>
        <item x="3421"/>
        <item x="3236"/>
        <item x="3809"/>
        <item x="3966"/>
        <item x="2861"/>
        <item x="3493"/>
        <item x="3380"/>
        <item x="3356"/>
        <item x="3647"/>
        <item x="3901"/>
        <item x="542"/>
        <item x="899"/>
        <item x="3732"/>
        <item x="2060"/>
        <item x="741"/>
        <item x="701"/>
        <item x="177"/>
        <item x="3605"/>
        <item x="3704"/>
        <item x="1371"/>
        <item x="3553"/>
        <item x="3964"/>
        <item x="1163"/>
        <item x="3009"/>
        <item x="3978"/>
        <item x="1062"/>
        <item x="2421"/>
        <item x="194"/>
        <item x="1101"/>
        <item x="1226"/>
        <item x="3024"/>
        <item x="3771"/>
        <item x="1018"/>
        <item x="521"/>
        <item x="1164"/>
        <item x="4082"/>
        <item x="1140"/>
        <item x="3197"/>
        <item x="2743"/>
        <item x="3088"/>
        <item x="3452"/>
        <item x="1339"/>
        <item x="145"/>
        <item x="140"/>
        <item x="2538"/>
        <item x="2080"/>
        <item x="3408"/>
        <item x="3955"/>
        <item x="896"/>
        <item x="2875"/>
        <item x="1630"/>
        <item x="3111"/>
        <item x="133"/>
        <item x="1362"/>
        <item x="3828"/>
        <item x="3894"/>
        <item x="3607"/>
        <item x="3929"/>
        <item x="1857"/>
        <item x="1824"/>
        <item x="1360"/>
        <item x="1991"/>
        <item x="1131"/>
        <item x="1328"/>
        <item x="2790"/>
        <item x="969"/>
        <item x="1922"/>
        <item x="1722"/>
        <item x="1613"/>
        <item x="196"/>
        <item x="1715"/>
        <item x="244"/>
        <item x="1585"/>
        <item x="4078"/>
        <item x="3471"/>
        <item x="2485"/>
        <item x="702"/>
        <item x="2839"/>
        <item x="1696"/>
        <item x="1023"/>
        <item x="4005"/>
        <item x="3139"/>
        <item x="3892"/>
        <item x="633"/>
        <item x="293"/>
        <item x="43"/>
        <item x="1541"/>
        <item x="605"/>
        <item x="1444"/>
        <item x="2576"/>
        <item x="379"/>
        <item x="3042"/>
        <item x="603"/>
        <item x="673"/>
        <item x="874"/>
        <item x="3682"/>
        <item x="571"/>
        <item x="757"/>
        <item x="1525"/>
        <item x="1870"/>
        <item x="558"/>
        <item x="2302"/>
        <item x="1320"/>
        <item x="1199"/>
        <item x="3469"/>
        <item x="3325"/>
        <item x="1975"/>
        <item x="857"/>
        <item x="346"/>
        <item x="1286"/>
        <item x="2706"/>
        <item x="4013"/>
        <item x="3686"/>
        <item x="2929"/>
        <item x="2464"/>
        <item x="844"/>
        <item x="2601"/>
        <item x="4014"/>
        <item x="4016"/>
        <item x="2876"/>
        <item x="595"/>
        <item x="2436"/>
        <item x="2061"/>
        <item x="3107"/>
        <item x="3482"/>
        <item x="3909"/>
        <item x="3481"/>
        <item x="568"/>
        <item x="3036"/>
        <item x="2054"/>
        <item x="3567"/>
        <item x="1999"/>
        <item x="1190"/>
        <item x="3436"/>
        <item x="285"/>
        <item x="3802"/>
        <item x="1304"/>
        <item x="152"/>
        <item x="1888"/>
        <item x="3451"/>
        <item x="3646"/>
        <item x="1775"/>
        <item x="2087"/>
        <item x="1721"/>
        <item x="1523"/>
        <item x="2068"/>
        <item x="3334"/>
        <item x="1269"/>
        <item x="2955"/>
        <item x="2194"/>
        <item x="283"/>
        <item x="3721"/>
        <item x="255"/>
        <item x="2998"/>
        <item x="739"/>
        <item x="3816"/>
        <item x="1430"/>
        <item x="106"/>
        <item x="2443"/>
        <item x="3639"/>
        <item x="2564"/>
        <item x="2642"/>
        <item x="3786"/>
        <item x="3640"/>
        <item x="384"/>
        <item x="1358"/>
        <item x="550"/>
        <item x="3399"/>
        <item x="270"/>
        <item x="3461"/>
        <item x="2725"/>
        <item x="1223"/>
        <item x="2219"/>
        <item x="3674"/>
        <item x="740"/>
        <item x="389"/>
        <item x="1435"/>
        <item x="2390"/>
        <item x="827"/>
        <item x="1848"/>
        <item x="4085"/>
        <item x="2598"/>
        <item x="1419"/>
        <item x="2384"/>
        <item x="95"/>
        <item x="2287"/>
        <item x="3090"/>
        <item x="2237"/>
        <item x="839"/>
        <item x="1193"/>
        <item x="2665"/>
        <item x="806"/>
        <item x="1217"/>
        <item x="1325"/>
        <item x="275"/>
        <item x="1571"/>
        <item x="171"/>
        <item x="1881"/>
        <item x="1930"/>
        <item x="439"/>
        <item x="2158"/>
        <item x="1791"/>
        <item x="4087"/>
        <item x="527"/>
        <item x="2059"/>
        <item x="3363"/>
        <item x="569"/>
        <item x="3066"/>
        <item x="2877"/>
        <item x="3730"/>
        <item x="864"/>
        <item x="199"/>
        <item x="2678"/>
        <item x="567"/>
        <item x="1823"/>
        <item x="1169"/>
        <item x="2124"/>
        <item x="3842"/>
        <item x="3290"/>
        <item x="3631"/>
        <item x="2831"/>
        <item x="1730"/>
        <item x="1016"/>
        <item x="1420"/>
        <item x="3632"/>
        <item x="67"/>
        <item x="1490"/>
        <item x="1312"/>
        <item x="2203"/>
        <item x="813"/>
        <item x="3100"/>
        <item x="3591"/>
        <item x="522"/>
        <item x="1402"/>
        <item x="440"/>
        <item x="2890"/>
        <item x="2050"/>
        <item x="3830"/>
        <item x="421"/>
        <item x="1646"/>
        <item x="909"/>
        <item x="1868"/>
        <item x="468"/>
        <item x="3751"/>
        <item x="2472"/>
        <item x="1409"/>
        <item x="1093"/>
        <item x="720"/>
        <item x="748"/>
        <item x="3259"/>
        <item x="2592"/>
        <item x="3492"/>
        <item x="1482"/>
        <item x="2340"/>
        <item x="1650"/>
        <item x="64"/>
        <item x="3798"/>
        <item x="3767"/>
        <item x="2885"/>
        <item x="1058"/>
        <item x="3982"/>
        <item x="3890"/>
        <item x="4056"/>
        <item x="2288"/>
        <item x="422"/>
        <item x="353"/>
        <item x="3654"/>
        <item x="1442"/>
        <item x="163"/>
        <item x="2002"/>
        <item x="2822"/>
        <item x="2832"/>
        <item x="1819"/>
        <item x="2491"/>
        <item x="312"/>
        <item x="1319"/>
        <item x="2684"/>
        <item x="21"/>
        <item x="1948"/>
        <item x="3231"/>
        <item x="3216"/>
        <item x="3512"/>
        <item x="3039"/>
        <item x="3077"/>
        <item x="4104"/>
        <item x="215"/>
        <item x="136"/>
        <item x="2012"/>
        <item x="1765"/>
        <item x="1388"/>
        <item x="2536"/>
        <item x="2636"/>
        <item x="963"/>
        <item x="1254"/>
        <item x="318"/>
        <item x="49"/>
        <item x="119"/>
        <item x="2259"/>
        <item x="2480"/>
        <item x="1583"/>
        <item x="2632"/>
        <item x="1272"/>
        <item x="1066"/>
        <item x="370"/>
        <item x="680"/>
        <item x="805"/>
        <item x="4048"/>
        <item x="600"/>
        <item x="190"/>
        <item x="1246"/>
        <item x="3434"/>
        <item x="3906"/>
        <item x="4042"/>
        <item x="128"/>
        <item x="2181"/>
        <item x="1674"/>
        <item x="1471"/>
        <item x="759"/>
        <item x="1517"/>
        <item x="1392"/>
        <item x="835"/>
        <item x="2132"/>
        <item x="3328"/>
        <item x="3571"/>
        <item x="3893"/>
        <item x="281"/>
        <item x="2977"/>
        <item x="3514"/>
        <item x="3999"/>
        <item x="2963"/>
        <item x="1947"/>
        <item x="3581"/>
        <item x="3342"/>
        <item x="1961"/>
        <item x="3353"/>
        <item x="2663"/>
        <item x="2352"/>
        <item x="2213"/>
        <item x="307"/>
        <item x="1445"/>
        <item x="2000"/>
        <item x="906"/>
        <item x="1455"/>
        <item x="3151"/>
        <item x="1972"/>
        <item x="249"/>
        <item x="1154"/>
        <item x="1651"/>
        <item x="437"/>
        <item x="4050"/>
        <item x="995"/>
        <item x="3666"/>
        <item x="1751"/>
        <item x="2313"/>
        <item x="2324"/>
        <item x="1019"/>
        <item x="1247"/>
        <item x="2886"/>
        <item x="4088"/>
        <item x="1732"/>
        <item x="3852"/>
        <item x="3058"/>
        <item x="1600"/>
        <item x="2373"/>
        <item x="3788"/>
        <item x="335"/>
        <item x="1194"/>
        <item x="3972"/>
        <item x="3985"/>
        <item x="219"/>
        <item x="2495"/>
        <item x="2897"/>
        <item x="2250"/>
        <item x="3157"/>
        <item x="3961"/>
        <item x="637"/>
        <item x="1398"/>
        <item x="3320"/>
        <item x="1361"/>
        <item x="490"/>
        <item x="2356"/>
        <item x="1744"/>
        <item x="1581"/>
        <item x="3659"/>
        <item x="1464"/>
        <item x="2371"/>
        <item x="3029"/>
        <item x="146"/>
        <item x="3020"/>
        <item x="2670"/>
        <item x="2856"/>
        <item x="3996"/>
        <item x="826"/>
        <item x="2468"/>
        <item x="3199"/>
        <item x="2553"/>
        <item x="1033"/>
        <item x="432"/>
        <item x="3606"/>
        <item x="921"/>
        <item x="3717"/>
        <item x="1624"/>
        <item x="3470"/>
        <item x="928"/>
        <item x="3142"/>
        <item x="3683"/>
        <item x="2903"/>
        <item x="3912"/>
        <item x="2198"/>
        <item x="2760"/>
        <item x="1227"/>
        <item x="3588"/>
        <item x="3330"/>
        <item x="474"/>
        <item x="3572"/>
        <item x="3677"/>
        <item x="455"/>
        <item x="3629"/>
        <item x="934"/>
        <item x="3532"/>
        <item x="1841"/>
        <item x="1801"/>
        <item x="3762"/>
        <item x="2414"/>
        <item x="2611"/>
        <item x="2398"/>
        <item x="2580"/>
        <item x="1256"/>
        <item x="338"/>
        <item x="1065"/>
        <item x="1558"/>
        <item x="1209"/>
        <item x="2280"/>
        <item x="675"/>
        <item x="431"/>
        <item x="3544"/>
        <item x="1574"/>
        <item x="38"/>
        <item x="2034"/>
        <item x="3213"/>
        <item x="3963"/>
        <item x="2840"/>
        <item x="628"/>
        <item x="1533"/>
        <item x="3705"/>
        <item x="2728"/>
        <item x="3681"/>
        <item x="3163"/>
        <item x="1229"/>
        <item x="296"/>
        <item x="30"/>
        <item x="3637"/>
        <item x="2522"/>
        <item x="2969"/>
        <item x="1323"/>
        <item x="1"/>
        <item x="578"/>
        <item x="3208"/>
        <item x="712"/>
        <item x="2715"/>
        <item x="1104"/>
        <item x="2956"/>
        <item x="195"/>
        <item x="1020"/>
        <item x="1064"/>
        <item x="767"/>
        <item x="113"/>
        <item x="2566"/>
        <item x="2901"/>
        <item x="970"/>
        <item x="1035"/>
        <item x="3113"/>
        <item x="1329"/>
        <item x="2719"/>
        <item x="4090"/>
        <item x="2749"/>
        <item x="3509"/>
        <item x="3538"/>
        <item x="1125"/>
        <item x="2965"/>
        <item x="875"/>
        <item x="3787"/>
        <item x="209"/>
        <item x="1643"/>
        <item x="3987"/>
        <item x="765"/>
        <item x="3862"/>
        <item x="3558"/>
        <item x="1203"/>
        <item x="2413"/>
        <item x="3398"/>
        <item x="157"/>
        <item x="3027"/>
        <item x="2551"/>
        <item x="1010"/>
        <item x="2171"/>
        <item x="3528"/>
        <item x="1440"/>
        <item x="3864"/>
        <item x="3774"/>
        <item x="3413"/>
        <item x="1789"/>
        <item x="951"/>
        <item x="694"/>
        <item x="939"/>
        <item x="1202"/>
        <item x="2661"/>
        <item x="3167"/>
        <item x="3118"/>
        <item x="3323"/>
        <item x="2244"/>
        <item x="971"/>
        <item x="4054"/>
        <item x="1522"/>
        <item x="29"/>
        <item x="528"/>
        <item x="2266"/>
        <item x="677"/>
        <item x="1716"/>
        <item x="253"/>
        <item x="3010"/>
        <item x="2190"/>
        <item x="3002"/>
        <item x="904"/>
        <item x="2223"/>
        <item x="1017"/>
        <item x="3175"/>
        <item x="354"/>
        <item x="2166"/>
        <item x="2613"/>
        <item x="405"/>
        <item x="1783"/>
        <item x="3503"/>
        <item x="3924"/>
        <item x="3329"/>
        <item x="1713"/>
        <item x="1441"/>
        <item x="1457"/>
        <item x="3245"/>
        <item x="3944"/>
        <item x="2239"/>
        <item x="1964"/>
        <item x="2038"/>
        <item x="1703"/>
        <item x="212"/>
        <item x="3497"/>
        <item x="2020"/>
        <item x="187"/>
        <item x="429"/>
        <item x="1297"/>
        <item x="531"/>
        <item x="443"/>
        <item x="1105"/>
        <item x="1686"/>
        <item x="3428"/>
        <item x="1910"/>
        <item x="122"/>
        <item x="1872"/>
        <item x="3885"/>
        <item x="1864"/>
        <item x="2329"/>
        <item x="3950"/>
        <item x="1502"/>
        <item x="3615"/>
        <item x="292"/>
        <item x="3395"/>
        <item x="3490"/>
        <item x="1232"/>
        <item x="986"/>
        <item x="1596"/>
        <item x="735"/>
        <item x="1688"/>
        <item x="2477"/>
        <item x="868"/>
        <item x="3502"/>
        <item x="2137"/>
        <item x="192"/>
        <item x="3779"/>
        <item x="1822"/>
        <item x="367"/>
        <item x="2400"/>
        <item x="2044"/>
        <item x="3288"/>
        <item x="3971"/>
        <item x="2185"/>
        <item x="1191"/>
        <item x="2591"/>
        <item x="2843"/>
        <item x="885"/>
        <item x="48"/>
        <item x="1422"/>
        <item x="707"/>
        <item x="3365"/>
        <item x="869"/>
        <item x="580"/>
        <item x="2154"/>
        <item x="2353"/>
        <item x="481"/>
        <item x="2216"/>
        <item x="2614"/>
        <item x="541"/>
        <item x="1379"/>
        <item x="2739"/>
        <item x="3093"/>
        <item x="2218"/>
        <item x="2923"/>
        <item x="2720"/>
        <item x="1529"/>
        <item x="1515"/>
        <item x="749"/>
        <item x="2385"/>
        <item x="1917"/>
        <item x="2236"/>
        <item x="3021"/>
        <item x="745"/>
        <item x="2247"/>
        <item x="1680"/>
        <item x="393"/>
        <item x="485"/>
        <item x="183"/>
        <item x="41"/>
        <item x="2518"/>
        <item x="1737"/>
        <item x="2165"/>
        <item x="2172"/>
        <item x="3147"/>
        <item x="2999"/>
        <item x="2941"/>
        <item x="1869"/>
        <item x="169"/>
        <item x="3586"/>
        <item x="688"/>
        <item x="327"/>
        <item x="2417"/>
        <item x="2947"/>
        <item x="1941"/>
        <item x="0"/>
        <item x="1192"/>
        <item x="1710"/>
        <item x="703"/>
        <item x="3687"/>
        <item x="1472"/>
        <item x="3444"/>
        <item x="1395"/>
        <item x="1854"/>
        <item x="1708"/>
        <item x="856"/>
        <item x="3784"/>
        <item x="3374"/>
        <item x="2940"/>
        <item x="3440"/>
        <item x="53"/>
        <item x="3706"/>
        <item x="1450"/>
        <item x="2543"/>
        <item x="3438"/>
        <item x="3097"/>
        <item x="1626"/>
        <item x="1268"/>
        <item x="1669"/>
        <item x="1510"/>
        <item x="2937"/>
        <item x="3420"/>
        <item x="1208"/>
        <item x="2931"/>
        <item x="1153"/>
        <item x="3187"/>
        <item x="1828"/>
        <item x="1676"/>
        <item x="2948"/>
        <item x="2427"/>
        <item x="3071"/>
        <item x="2625"/>
        <item x="3645"/>
        <item x="1338"/>
        <item x="1300"/>
        <item x="1663"/>
        <item x="2615"/>
        <item x="3248"/>
        <item x="2462"/>
        <item x="2855"/>
        <item x="1913"/>
        <item x="2128"/>
        <item x="1486"/>
        <item x="316"/>
        <item x="2241"/>
        <item x="1366"/>
        <item x="1531"/>
        <item x="2857"/>
        <item x="1314"/>
        <item x="3313"/>
        <item x="3406"/>
        <item x="1906"/>
        <item x="672"/>
        <item x="449"/>
        <item x="3968"/>
        <item x="2263"/>
        <item x="3411"/>
        <item x="2835"/>
        <item x="1817"/>
        <item x="2765"/>
        <item x="2577"/>
        <item x="412"/>
        <item x="2898"/>
        <item x="1649"/>
        <item x="2184"/>
        <item x="264"/>
        <item x="1050"/>
        <item x="381"/>
        <item x="2308"/>
        <item x="186"/>
        <item x="1912"/>
        <item x="11"/>
        <item x="2066"/>
        <item x="932"/>
        <item x="1834"/>
        <item x="2600"/>
        <item x="493"/>
        <item x="2341"/>
        <item x="3207"/>
        <item x="2232"/>
        <item x="3179"/>
        <item x="2836"/>
        <item x="2723"/>
        <item x="815"/>
        <item x="1233"/>
        <item x="3205"/>
        <item x="2748"/>
        <item x="3475"/>
        <item x="1524"/>
        <item x="2629"/>
        <item x="1920"/>
        <item x="451"/>
        <item x="3522"/>
        <item x="753"/>
        <item x="420"/>
        <item x="2935"/>
        <item x="705"/>
        <item x="246"/>
        <item x="1821"/>
        <item x="3789"/>
        <item x="2669"/>
        <item x="1552"/>
        <item x="92"/>
        <item x="2858"/>
        <item x="3101"/>
        <item x="3871"/>
        <item x="266"/>
        <item x="3714"/>
        <item x="2640"/>
        <item x="2392"/>
        <item x="3778"/>
        <item x="3466"/>
        <item x="3180"/>
        <item x="2104"/>
        <item x="849"/>
        <item x="2182"/>
        <item x="1718"/>
        <item x="2732"/>
        <item x="1437"/>
        <item x="1326"/>
        <item x="280"/>
        <item x="3031"/>
        <item x="2683"/>
        <item x="838"/>
        <item x="1705"/>
        <item x="3121"/>
        <item x="1258"/>
        <item x="2746"/>
        <item x="2366"/>
        <item x="1717"/>
        <item x="4041"/>
        <item x="1899"/>
        <item x="2637"/>
        <item x="1735"/>
        <item x="3611"/>
        <item x="3658"/>
        <item x="2097"/>
        <item x="1758"/>
        <item x="1458"/>
        <item x="173"/>
        <item x="4072"/>
        <item x="2521"/>
        <item x="2826"/>
        <item x="1005"/>
        <item x="2243"/>
        <item x="4067"/>
        <item x="2240"/>
        <item x="3215"/>
        <item x="3005"/>
        <item x="1589"/>
        <item x="1176"/>
        <item x="2463"/>
        <item x="1940"/>
        <item x="3785"/>
        <item x="3462"/>
        <item x="996"/>
        <item x="2627"/>
        <item x="3337"/>
        <item x="2745"/>
        <item x="282"/>
        <item x="3804"/>
        <item x="3869"/>
        <item x="3080"/>
        <item x="1417"/>
        <item x="3333"/>
        <item x="1495"/>
        <item x="2151"/>
        <item x="3678"/>
        <item x="1365"/>
        <item x="1598"/>
        <item x="1406"/>
        <item x="291"/>
        <item x="3183"/>
        <item x="2545"/>
        <item x="3499"/>
        <item x="32"/>
        <item x="3820"/>
        <item x="1245"/>
        <item x="2092"/>
        <item x="1546"/>
        <item x="588"/>
        <item x="2796"/>
        <item x="4001"/>
        <item x="2450"/>
        <item x="111"/>
        <item x="2342"/>
        <item x="4026"/>
        <item x="3247"/>
        <item x="1082"/>
        <item x="162"/>
        <item x="1074"/>
        <item x="2552"/>
        <item x="2610"/>
        <item x="2403"/>
        <item x="3773"/>
        <item x="1638"/>
        <item x="2850"/>
        <item x="2507"/>
        <item x="142"/>
        <item x="2641"/>
        <item x="940"/>
        <item x="3923"/>
        <item x="2525"/>
        <item x="395"/>
        <item x="3230"/>
        <item x="640"/>
        <item x="148"/>
        <item x="786"/>
        <item x="3722"/>
        <item x="2828"/>
        <item x="3284"/>
        <item x="404"/>
        <item x="3091"/>
        <item x="789"/>
        <item x="2369"/>
        <item x="3775"/>
        <item x="911"/>
        <item x="2880"/>
        <item x="1347"/>
        <item x="2383"/>
        <item x="3063"/>
        <item x="2222"/>
        <item x="1225"/>
        <item x="3651"/>
        <item x="403"/>
        <item x="332"/>
        <item x="2348"/>
        <item x="2668"/>
        <item x="1886"/>
        <item x="662"/>
        <item x="1484"/>
        <item x="1879"/>
        <item x="3551"/>
        <item x="25"/>
        <item x="2013"/>
        <item x="1978"/>
        <item x="2083"/>
        <item x="2628"/>
        <item x="1099"/>
        <item x="2900"/>
        <item x="2800"/>
        <item x="2741"/>
        <item x="100"/>
        <item x="2208"/>
        <item x="69"/>
        <item x="3343"/>
        <item x="3761"/>
        <item x="3602"/>
        <item x="1372"/>
        <item x="1749"/>
        <item x="840"/>
        <item x="1037"/>
        <item x="1443"/>
        <item x="459"/>
        <item x="1561"/>
        <item x="2911"/>
        <item x="863"/>
        <item x="891"/>
        <item x="4003"/>
        <item x="2895"/>
        <item x="3485"/>
        <item x="120"/>
        <item x="2215"/>
        <item x="269"/>
        <item x="3870"/>
        <item x="1177"/>
        <item x="1924"/>
        <item x="1386"/>
        <item x="2638"/>
        <item x="2789"/>
        <item x="1032"/>
        <item x="2807"/>
        <item x="2224"/>
        <item x="2055"/>
        <item x="3899"/>
        <item x="3546"/>
        <item x="2926"/>
        <item x="3949"/>
        <item x="1081"/>
        <item x="3618"/>
        <item x="4006"/>
        <item x="3792"/>
        <item x="1849"/>
        <item x="2958"/>
        <item x="3874"/>
        <item x="237"/>
        <item x="2810"/>
        <item x="3190"/>
        <item x="3367"/>
        <item x="1264"/>
        <item x="2411"/>
        <item x="1374"/>
        <item x="1720"/>
        <item x="60"/>
        <item x="4084"/>
        <item x="3014"/>
        <item x="2672"/>
        <item x="2844"/>
        <item x="927"/>
        <item x="881"/>
        <item x="783"/>
        <item x="2778"/>
        <item x="2804"/>
        <item x="82"/>
        <item x="1383"/>
        <item x="3128"/>
        <item x="4060"/>
        <item x="3872"/>
        <item x="2979"/>
        <item x="1779"/>
        <item x="3362"/>
        <item x="118"/>
        <item x="135"/>
        <item x="1387"/>
        <item x="3233"/>
        <item x="4062"/>
        <item x="609"/>
        <item x="3988"/>
        <item x="3116"/>
        <item x="4015"/>
        <item x="2906"/>
        <item x="2281"/>
        <item x="2830"/>
        <item x="250"/>
        <item x="4095"/>
        <item x="1771"/>
        <item x="1846"/>
        <item x="791"/>
        <item x="279"/>
        <item x="1155"/>
        <item x="66"/>
        <item x="3378"/>
        <item x="2848"/>
        <item x="2626"/>
        <item x="228"/>
        <item x="1825"/>
        <item x="1236"/>
        <item x="1729"/>
        <item x="3604"/>
        <item x="3849"/>
        <item x="1284"/>
        <item x="679"/>
        <item x="4012"/>
        <item x="833"/>
        <item x="3130"/>
        <item x="3271"/>
        <item x="1977"/>
        <item x="629"/>
        <item x="598"/>
        <item x="2769"/>
        <item x="2395"/>
        <item x="4069"/>
        <item x="3718"/>
        <item x="3028"/>
        <item x="2455"/>
        <item x="3261"/>
        <item x="288"/>
        <item x="2506"/>
        <item x="790"/>
        <item x="2187"/>
        <item x="3855"/>
        <item x="223"/>
        <item x="3495"/>
        <item x="1921"/>
        <item x="1408"/>
        <item x="1858"/>
        <item x="1230"/>
        <item x="1746"/>
        <item x="3644"/>
        <item x="348"/>
        <item x="1335"/>
        <item x="3680"/>
        <item x="1255"/>
        <item x="1859"/>
        <item x="1661"/>
        <item x="2870"/>
        <item x="3159"/>
        <item x="305"/>
        <item x="2294"/>
        <item x="3355"/>
        <item x="3734"/>
        <item x="2416"/>
        <item x="744"/>
        <item x="1267"/>
        <item x="2197"/>
        <item x="610"/>
        <item x="549"/>
        <item x="4025"/>
        <item x="1113"/>
        <item x="903"/>
        <item x="1979"/>
        <item x="1491"/>
        <item x="3590"/>
        <item x="693"/>
        <item x="1952"/>
        <item x="3435"/>
        <item x="3429"/>
        <item x="3272"/>
        <item x="3256"/>
        <item x="2949"/>
        <item x="3251"/>
        <item x="2307"/>
        <item x="3295"/>
        <item x="1461"/>
        <item x="2761"/>
        <item x="2740"/>
        <item x="3735"/>
        <item x="2533"/>
        <item x="2415"/>
        <item x="1862"/>
        <item x="862"/>
        <item x="2752"/>
        <item x="3518"/>
        <item x="3089"/>
        <item x="3625"/>
        <item x="504"/>
        <item x="3368"/>
        <item x="222"/>
        <item x="1187"/>
        <item x="151"/>
        <item x="2047"/>
        <item x="1121"/>
        <item x="3583"/>
        <item x="3679"/>
        <item x="1644"/>
        <item x="4040"/>
        <item x="3947"/>
        <item x="2196"/>
        <item x="3321"/>
        <item x="1327"/>
        <item x="3192"/>
        <item x="3638"/>
        <item x="220"/>
        <item x="866"/>
        <item x="3391"/>
        <item x="1315"/>
        <item x="1473"/>
        <item x="917"/>
        <item x="3642"/>
        <item x="3554"/>
        <item x="619"/>
        <item x="1438"/>
        <item x="2276"/>
        <item x="3178"/>
        <item x="551"/>
        <item x="3273"/>
        <item x="1766"/>
        <item x="718"/>
        <item x="871"/>
        <item x="2578"/>
        <item x="3570"/>
        <item x="2968"/>
        <item x="1671"/>
        <item x="1983"/>
        <item x="2110"/>
        <item x="1998"/>
        <item x="1198"/>
        <item x="2162"/>
        <item x="2648"/>
        <item x="2453"/>
        <item x="3569"/>
        <item x="978"/>
        <item x="3505"/>
        <item x="2375"/>
        <item x="1877"/>
        <item x="3154"/>
        <item x="3023"/>
        <item x="537"/>
        <item x="3974"/>
        <item x="3228"/>
        <item x="3487"/>
        <item x="3064"/>
        <item x="3386"/>
        <item x="1608"/>
        <item x="2346"/>
        <item x="1043"/>
        <item x="519"/>
        <item x="3729"/>
        <item x="1951"/>
        <item x="406"/>
        <item x="1025"/>
        <item x="2823"/>
        <item x="764"/>
        <item x="706"/>
        <item x="2065"/>
        <item x="585"/>
        <item x="2195"/>
        <item x="3860"/>
        <item x="532"/>
        <item x="1742"/>
        <item x="3354"/>
        <item x="333"/>
        <item x="2605"/>
        <item x="1875"/>
        <item x="1126"/>
        <item x="3692"/>
        <item x="905"/>
        <item x="3048"/>
        <item x="2943"/>
        <item x="470"/>
        <item x="3753"/>
        <item x="2696"/>
        <item x="4007"/>
        <item x="2471"/>
        <item x="913"/>
        <item x="2647"/>
        <item x="1560"/>
        <item x="227"/>
        <item x="4073"/>
        <item x="1281"/>
        <item x="3800"/>
        <item x="3211"/>
        <item x="1346"/>
        <item x="2517"/>
        <item x="2380"/>
        <item x="3501"/>
        <item x="2529"/>
        <item x="328"/>
        <item x="2671"/>
        <item x="1623"/>
        <item x="1439"/>
        <item x="1805"/>
        <item x="3817"/>
        <item x="1664"/>
        <item x="3620"/>
        <item x="3736"/>
        <item x="2067"/>
        <item x="1040"/>
        <item x="1990"/>
        <item x="2437"/>
        <item x="3053"/>
        <item x="1782"/>
        <item x="831"/>
        <item x="1509"/>
        <item x="2409"/>
        <item x="2959"/>
        <item x="4052"/>
        <item x="1120"/>
        <item x="1431"/>
        <item x="4081"/>
        <item x="1925"/>
        <item x="1079"/>
        <item x="1985"/>
        <item x="2136"/>
        <item x="591"/>
        <item x="3119"/>
        <item x="1048"/>
        <item x="3549"/>
        <item x="3589"/>
        <item x="466"/>
        <item x="3836"/>
        <item x="129"/>
        <item x="290"/>
        <item x="2246"/>
        <item x="1231"/>
        <item x="556"/>
        <item x="1070"/>
        <item x="1614"/>
        <item x="2153"/>
        <item x="933"/>
        <item x="799"/>
        <item x="2397"/>
        <item x="889"/>
        <item x="345"/>
        <item x="1519"/>
        <item x="1057"/>
        <item x="2204"/>
        <item x="2311"/>
        <item x="3662"/>
        <item x="1534"/>
        <item x="950"/>
        <item x="3580"/>
        <item x="1094"/>
        <item x="536"/>
        <item x="1260"/>
        <item x="3143"/>
        <item x="3376"/>
        <item x="3431"/>
        <item x="636"/>
        <item x="775"/>
        <item x="1110"/>
        <item x="2017"/>
        <item x="1205"/>
        <item x="3326"/>
        <item x="4028"/>
        <item x="3585"/>
        <item x="2984"/>
        <item x="2272"/>
        <item x="491"/>
        <item x="1182"/>
        <item x="1432"/>
        <item x="3463"/>
        <item x="2499"/>
        <item x="530"/>
        <item x="1719"/>
        <item x="3656"/>
        <item x="1174"/>
        <item x="1590"/>
        <item x="2062"/>
        <item x="138"/>
        <item x="3445"/>
        <item x="4037"/>
        <item x="725"/>
        <item x="2753"/>
        <item x="2508"/>
        <item x="2513"/>
        <item x="1826"/>
        <item x="594"/>
        <item x="1591"/>
        <item x="1753"/>
        <item x="1969"/>
        <item x="3907"/>
        <item x="377"/>
        <item x="3534"/>
        <item x="99"/>
        <item x="1660"/>
        <item x="3200"/>
        <item x="1175"/>
        <item x="1891"/>
        <item x="2035"/>
        <item x="2621"/>
        <item x="2180"/>
        <item x="349"/>
        <item x="1189"/>
        <item x="2123"/>
        <item x="3854"/>
        <item x="2808"/>
        <item x="2711"/>
        <item x="326"/>
        <item x="1038"/>
        <item x="3140"/>
        <item x="3845"/>
        <item x="3760"/>
        <item x="70"/>
        <item x="4058"/>
        <item x="3851"/>
        <item x="944"/>
        <item x="1224"/>
        <item x="3387"/>
        <item x="2037"/>
        <item x="3004"/>
        <item x="3026"/>
        <item x="1492"/>
        <item x="96"/>
        <item x="3008"/>
        <item x="427"/>
        <item x="2405"/>
        <item x="1852"/>
        <item x="3299"/>
        <item x="3055"/>
        <item x="1909"/>
        <item x="479"/>
        <item x="3945"/>
        <item x="2509"/>
        <item x="3404"/>
        <item x="3305"/>
        <item x="3309"/>
        <item x="1414"/>
        <item x="2679"/>
        <item x="3044"/>
        <item x="972"/>
        <item x="1936"/>
        <item x="3510"/>
        <item x="61"/>
        <item x="612"/>
        <item x="2652"/>
        <item x="3934"/>
        <item x="910"/>
        <item x="3650"/>
        <item x="3348"/>
        <item x="3282"/>
        <item x="1357"/>
        <item x="434"/>
        <item x="893"/>
        <item x="2256"/>
        <item x="394"/>
        <item x="2088"/>
        <item x="671"/>
        <item x="540"/>
        <item x="1235"/>
        <item x="1902"/>
        <item x="233"/>
        <item x="3047"/>
        <item x="2817"/>
        <item x="284"/>
        <item x="3084"/>
        <item x="397"/>
        <item x="241"/>
        <item x="3750"/>
        <item x="3911"/>
        <item x="1011"/>
        <item x="2920"/>
        <item x="3184"/>
        <item x="85"/>
        <item x="2473"/>
        <item x="509"/>
        <item x="1960"/>
        <item x="12"/>
        <item x="1380"/>
        <item x="1434"/>
        <item x="2086"/>
        <item x="3177"/>
        <item x="539"/>
        <item x="3292"/>
        <item x="2511"/>
        <item x="1551"/>
        <item x="2997"/>
        <item x="273"/>
        <item x="457"/>
        <item x="1607"/>
        <item x="2293"/>
        <item x="438"/>
        <item x="2425"/>
        <item x="3960"/>
        <item x="828"/>
        <item x="452"/>
        <item x="329"/>
        <item x="2317"/>
        <item x="4061"/>
        <item x="2971"/>
        <item x="3224"/>
        <item x="3993"/>
        <item x="1086"/>
        <item x="726"/>
        <item x="1865"/>
        <item x="1928"/>
        <item x="2389"/>
        <item x="2667"/>
        <item x="691"/>
        <item x="2314"/>
        <item x="3665"/>
        <item x="203"/>
        <item x="1545"/>
        <item x="1496"/>
        <item x="2860"/>
        <item x="2271"/>
        <item x="738"/>
        <item x="3062"/>
        <item x="2394"/>
        <item x="1652"/>
        <item x="960"/>
        <item x="1165"/>
        <item x="498"/>
        <item x="810"/>
        <item x="1054"/>
        <item x="2387"/>
        <item x="2685"/>
        <item x="159"/>
        <item x="2474"/>
        <item x="1803"/>
        <item x="2130"/>
        <item x="1837"/>
        <item x="3279"/>
        <item x="81"/>
        <item x="2812"/>
        <item x="1738"/>
        <item x="2081"/>
        <item x="3086"/>
        <item x="945"/>
        <item x="2209"/>
        <item x="2051"/>
        <item x="858"/>
        <item x="3369"/>
        <item x="1665"/>
        <item x="1479"/>
        <item x="1748"/>
        <item x="622"/>
        <item x="2457"/>
        <item x="2096"/>
        <item x="2764"/>
        <item x="1416"/>
        <item x="1597"/>
        <item x="2604"/>
        <item x="2156"/>
        <item x="998"/>
        <item x="956"/>
        <item x="3352"/>
        <item x="692"/>
        <item x="2039"/>
        <item x="1141"/>
        <item x="3264"/>
        <item x="3578"/>
        <item x="83"/>
        <item x="3833"/>
        <item x="1814"/>
        <item x="2528"/>
        <item x="2775"/>
        <item x="3315"/>
        <item x="407"/>
        <item x="812"/>
        <item x="3360"/>
        <item x="3838"/>
        <item x="1878"/>
        <item x="879"/>
        <item x="698"/>
        <item x="2169"/>
        <item x="1800"/>
        <item x="1428"/>
        <item x="137"/>
        <item x="807"/>
        <item x="385"/>
        <item x="3181"/>
        <item x="1727"/>
        <item x="3983"/>
        <item x="1974"/>
        <item x="2620"/>
        <item x="1955"/>
        <item x="1341"/>
        <item x="4053"/>
        <item x="1072"/>
        <item x="2571"/>
        <item x="158"/>
        <item x="3390"/>
        <item x="2063"/>
        <item x="2690"/>
        <item x="2046"/>
        <item x="1777"/>
        <item x="3241"/>
        <item x="1971"/>
        <item x="2191"/>
        <item x="1995"/>
        <item x="2842"/>
        <item x="78"/>
        <item x="2093"/>
        <item x="3545"/>
        <item x="494"/>
        <item x="3956"/>
        <item x="2031"/>
        <item x="2697"/>
        <item x="2102"/>
        <item x="1816"/>
        <item x="2841"/>
        <item x="1538"/>
        <item x="3595"/>
        <item x="823"/>
        <item x="1039"/>
        <item x="3648"/>
        <item x="663"/>
        <item x="3491"/>
        <item x="3158"/>
        <item x="1088"/>
        <item x="4064"/>
        <item x="2519"/>
        <item x="782"/>
        <item x="1022"/>
        <item x="3530"/>
        <item x="1429"/>
        <item x="763"/>
        <item x="3764"/>
        <item x="3133"/>
        <item x="1466"/>
        <item x="1706"/>
        <item x="3812"/>
        <item x="593"/>
        <item x="3527"/>
        <item x="3690"/>
        <item x="1152"/>
        <item x="2300"/>
        <item x="2532"/>
        <item x="4033"/>
        <item x="1171"/>
        <item x="1002"/>
        <item x="860"/>
        <item x="3733"/>
        <item x="2869"/>
        <item x="819"/>
        <item x="1815"/>
        <item x="1200"/>
        <item x="604"/>
        <item x="1918"/>
        <item x="1447"/>
        <item x="994"/>
        <item x="497"/>
        <item x="1994"/>
        <item x="1666"/>
        <item x="711"/>
        <item x="3304"/>
        <item x="657"/>
        <item x="2907"/>
        <item x="2444"/>
        <item x="3016"/>
        <item x="3697"/>
        <item x="3242"/>
        <item x="3045"/>
        <item x="3619"/>
        <item x="520"/>
        <item x="1144"/>
        <item x="1368"/>
        <item x="73"/>
        <item x="2478"/>
        <item x="2448"/>
        <item x="373"/>
        <item x="3383"/>
        <item x="417"/>
        <item x="1149"/>
        <item x="843"/>
        <item x="659"/>
        <item x="2393"/>
        <item x="1290"/>
        <item x="3459"/>
        <item x="1629"/>
        <item x="3958"/>
        <item x="1355"/>
        <item x="967"/>
        <item x="841"/>
        <item x="2109"/>
        <item x="1750"/>
        <item x="4092"/>
        <item x="2547"/>
        <item x="1873"/>
        <item x="3003"/>
        <item x="2908"/>
        <item x="1953"/>
        <item x="882"/>
        <item x="1675"/>
        <item x="850"/>
        <item x="4076"/>
        <item x="3621"/>
        <item x="2121"/>
        <item x="2814"/>
        <item x="1520"/>
        <item x="1818"/>
        <item x="1078"/>
        <item x="2069"/>
        <item x="2071"/>
        <item x="2333"/>
        <item x="2922"/>
        <item x="116"/>
        <item x="375"/>
        <item x="1967"/>
        <item x="473"/>
        <item x="3596"/>
        <item x="2976"/>
        <item x="1426"/>
        <item x="769"/>
        <item x="3498"/>
        <item x="1091"/>
        <item x="1470"/>
        <item x="1243"/>
        <item x="115"/>
        <item x="1645"/>
        <item x="4093"/>
        <item x="1986"/>
        <item x="3808"/>
        <item x="2698"/>
        <item x="2299"/>
        <item x="3555"/>
        <item x="982"/>
        <item x="2075"/>
        <item x="330"/>
        <item x="1130"/>
        <item x="2619"/>
        <item x="2751"/>
        <item x="102"/>
        <item x="1042"/>
        <item x="3265"/>
        <item x="655"/>
        <item x="357"/>
        <item x="4105"/>
        <item x="2147"/>
        <item x="914"/>
        <item x="2351"/>
        <item x="1008"/>
        <item x="1850"/>
        <item x="2766"/>
        <item x="1207"/>
        <item x="3225"/>
        <item x="1679"/>
        <item x="1001"/>
        <item x="94"/>
        <item x="997"/>
        <item x="2736"/>
        <item x="2245"/>
        <item x="1370"/>
        <item x="2014"/>
        <item x="1135"/>
        <item x="3294"/>
        <item x="2617"/>
        <item x="1265"/>
        <item x="964"/>
        <item x="1103"/>
        <item x="3087"/>
        <item x="1289"/>
        <item x="3556"/>
        <item x="2199"/>
        <item x="3079"/>
        <item x="1808"/>
        <item x="1084"/>
        <item x="1853"/>
        <item x="1942"/>
        <item x="2467"/>
        <item x="2816"/>
        <item x="3419"/>
        <item x="3098"/>
        <item x="2786"/>
        <item x="2750"/>
        <item x="1988"/>
        <item x="1333"/>
        <item x="842"/>
        <item x="584"/>
        <item x="3603"/>
        <item x="3123"/>
        <item x="433"/>
        <item x="1116"/>
        <item x="2475"/>
        <item x="3757"/>
        <item x="804"/>
        <item x="1127"/>
        <item x="3671"/>
        <item x="626"/>
        <item x="3575"/>
        <item x="123"/>
        <item x="631"/>
        <item x="3155"/>
        <item x="193"/>
        <item x="3770"/>
        <item x="2406"/>
        <item x="653"/>
        <item x="240"/>
        <item x="2201"/>
        <item x="2420"/>
        <item x="1197"/>
        <item x="3302"/>
        <item x="3868"/>
        <item x="2396"/>
        <item x="3936"/>
        <item x="2590"/>
        <item x="27"/>
        <item x="3303"/>
        <item x="2815"/>
        <item x="575"/>
        <item x="4023"/>
        <item x="1704"/>
        <item x="475"/>
        <item x="2175"/>
        <item x="2073"/>
        <item x="2833"/>
        <item x="4"/>
        <item x="132"/>
        <item x="3308"/>
        <item x="1568"/>
        <item x="1836"/>
        <item x="1161"/>
        <item x="3483"/>
        <item x="1992"/>
        <item x="3967"/>
        <item x="3857"/>
        <item x="670"/>
        <item x="902"/>
        <item x="2319"/>
        <item x="2145"/>
        <item x="1684"/>
        <item x="3693"/>
        <item x="4089"/>
        <item x="3407"/>
        <item x="1790"/>
        <item x="710"/>
        <item x="2754"/>
        <item x="3160"/>
        <item x="696"/>
        <item x="1536"/>
        <item x="2554"/>
        <item x="2349"/>
        <item x="772"/>
        <item x="3994"/>
        <item x="2033"/>
        <item x="3050"/>
        <item x="3327"/>
        <item x="2445"/>
        <item x="277"/>
        <item x="3424"/>
        <item x="499"/>
        <item x="2530"/>
        <item x="977"/>
        <item x="124"/>
        <item x="315"/>
        <item x="2658"/>
        <item x="287"/>
        <item x="2179"/>
        <item x="2928"/>
        <item x="2883"/>
        <item x="3914"/>
        <item x="2167"/>
        <item x="4063"/>
        <item x="2916"/>
        <item x="386"/>
        <item x="1021"/>
        <item x="1266"/>
        <item x="4094"/>
        <item x="3275"/>
        <item x="2516"/>
        <item x="2563"/>
        <item x="1577"/>
        <item x="3815"/>
        <item x="687"/>
        <item x="4077"/>
        <item x="1352"/>
        <item x="1248"/>
        <item x="3877"/>
        <item x="3725"/>
        <item x="3713"/>
        <item x="3198"/>
        <item x="3166"/>
        <item x="2270"/>
        <item x="2721"/>
        <item x="3724"/>
        <item x="3347"/>
        <item x="1829"/>
        <item x="1475"/>
        <item x="2793"/>
        <item x="2505"/>
        <item x="1308"/>
        <item x="1697"/>
        <item x="1739"/>
        <item x="795"/>
        <item x="616"/>
        <item x="2988"/>
        <item x="1122"/>
        <item x="3799"/>
        <item x="1273"/>
        <item x="2884"/>
        <item x="544"/>
        <item x="4046"/>
        <item x="1724"/>
        <item x="1179"/>
        <item x="2722"/>
        <item x="1270"/>
        <item x="410"/>
        <item x="1143"/>
        <item x="1609"/>
        <item x="3689"/>
        <item x="3959"/>
        <item x="2994"/>
        <item x="2692"/>
        <item x="1937"/>
        <item x="935"/>
        <item x="1762"/>
        <item x="2189"/>
        <item x="1210"/>
        <item x="3794"/>
        <item x="554"/>
        <item x="1067"/>
        <item x="1004"/>
        <item x="1903"/>
        <item x="3782"/>
        <item x="1926"/>
        <item x="1620"/>
        <item x="2479"/>
        <item x="1759"/>
        <item x="845"/>
        <item x="941"/>
        <item x="3237"/>
        <item x="2146"/>
        <item x="1349"/>
        <item x="79"/>
        <item x="1514"/>
        <item x="1157"/>
        <item x="811"/>
        <item x="2549"/>
        <item x="1462"/>
        <item x="3742"/>
        <item x="1575"/>
        <item x="2321"/>
        <item x="1831"/>
        <item x="3277"/>
        <item x="1844"/>
        <item x="1784"/>
        <item x="1415"/>
        <item x="3882"/>
        <item x="2418"/>
        <item x="946"/>
        <item x="3737"/>
        <item x="1692"/>
        <item x="727"/>
        <item x="3206"/>
        <item x="3127"/>
        <item x="2188"/>
        <item x="570"/>
        <item x="3182"/>
        <item x="1554"/>
        <item x="2267"/>
        <item x="861"/>
        <item x="3573"/>
        <item x="3515"/>
        <item x="340"/>
        <item x="660"/>
        <item x="3141"/>
        <item x="3382"/>
        <item x="84"/>
        <item x="2127"/>
        <item x="1427"/>
        <item x="3437"/>
        <item x="1594"/>
        <item x="3085"/>
        <item x="2120"/>
        <item x="983"/>
        <item x="2867"/>
        <item x="44"/>
        <item x="2695"/>
        <item x="2589"/>
        <item x="1467"/>
        <item x="3082"/>
        <item x="1565"/>
        <item x="1097"/>
        <item x="3488"/>
        <item x="2729"/>
        <item x="1351"/>
        <item x="2797"/>
        <item x="1965"/>
        <item x="3919"/>
        <item x="1239"/>
        <item x="1839"/>
        <item x="2027"/>
        <item x="2058"/>
        <item x="2896"/>
        <item x="943"/>
        <item x="3267"/>
        <item x="3715"/>
        <item x="3723"/>
        <item x="993"/>
        <item x="3989"/>
        <item x="3592"/>
        <item x="1932"/>
        <item x="581"/>
        <item x="400"/>
        <item x="2381"/>
        <item x="76"/>
        <item x="2593"/>
        <item x="342"/>
        <item x="3099"/>
        <item x="2588"/>
        <item x="1889"/>
        <item x="1572"/>
        <item x="3234"/>
        <item x="2501"/>
        <item x="808"/>
        <item x="3635"/>
        <item x="3970"/>
        <item x="798"/>
        <item x="55"/>
        <item x="3720"/>
        <item x="3925"/>
        <item x="1507"/>
        <item x="648"/>
        <item x="2510"/>
        <item x="3886"/>
        <item x="3472"/>
        <item x="3306"/>
        <item x="2334"/>
        <item x="689"/>
        <item x="686"/>
        <item x="482"/>
        <item x="2894"/>
        <item x="1787"/>
        <item x="829"/>
        <item x="4022"/>
        <item x="2399"/>
        <item x="1617"/>
        <item x="2452"/>
        <item x="1505"/>
        <item x="3405"/>
        <item x="2070"/>
        <item x="2298"/>
        <item x="2950"/>
        <item x="2085"/>
        <item x="3781"/>
        <item x="1257"/>
        <item x="1778"/>
        <item x="641"/>
        <item x="2834"/>
        <item x="3455"/>
        <item x="1938"/>
        <item x="608"/>
        <item x="1812"/>
        <item x="3843"/>
        <item x="1540"/>
        <item x="3850"/>
        <item x="267"/>
        <item x="2755"/>
        <item x="3422"/>
        <item x="3169"/>
        <item x="2972"/>
        <item x="1294"/>
        <item x="1535"/>
        <item x="4080"/>
        <item x="1731"/>
        <item x="3358"/>
        <item x="1714"/>
        <item x="2164"/>
        <item x="1348"/>
        <item x="2335"/>
        <item x="785"/>
        <item x="3867"/>
        <item x="846"/>
        <item x="380"/>
        <item x="538"/>
        <item x="1586"/>
        <item x="572"/>
        <item x="1280"/>
        <item x="3685"/>
        <item x="3384"/>
        <item x="3597"/>
        <item x="1446"/>
        <item x="1547"/>
        <item x="3057"/>
        <item x="3584"/>
        <item x="2327"/>
        <item x="149"/>
        <item x="2331"/>
        <item x="3719"/>
        <item x="1526"/>
        <item x="3494"/>
        <item x="4004"/>
        <item x="2426"/>
        <item x="1343"/>
        <item x="1576"/>
        <item x="2279"/>
        <item x="2345"/>
        <item x="2742"/>
        <item x="2424"/>
        <item x="668"/>
        <item x="667"/>
        <item x="3943"/>
        <item x="2103"/>
        <item x="836"/>
        <item x="642"/>
        <item x="1014"/>
        <item x="1204"/>
        <item x="1261"/>
        <item x="1214"/>
        <item x="2122"/>
        <item x="2402"/>
        <item x="247"/>
        <item x="2347"/>
        <item x="3300"/>
        <item x="2899"/>
        <item x="2562"/>
        <item x="621"/>
        <item x="2274"/>
        <item x="2227"/>
        <item x="3274"/>
        <item x="3612"/>
        <item x="771"/>
        <item x="2866"/>
        <item x="2254"/>
        <item t="default"/>
      </items>
    </pivotField>
    <pivotField showAll="0"/>
    <pivotField showAll="0"/>
    <pivotField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2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809BD-A665-4008-9579-21C1A891E466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5">
    <pivotField axis="axisCol" allDrilled="1" subtotalTop="0" showAll="0" defaultSubtotal="0" defaultAttributeDrillState="1">
      <items count="3">
        <item s="1" x="2"/>
        <item s="1" x="1"/>
        <item s="1" x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3" hier="20" name="[Range 1].[Category].[All]" cap="All"/>
    <pageField fld="1" hier="27" name="[Range 1].[Date Created Conversion (Year)].[All]" cap="All"/>
  </pageFields>
  <dataFields count="1">
    <dataField name="Count of state"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B3" sqref="B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style="10" bestFit="1" customWidth="1"/>
    <col min="18" max="18" width="17.6328125" bestFit="1" customWidth="1"/>
    <col min="19" max="19" width="22" bestFit="1" customWidth="1"/>
    <col min="20" max="20" width="1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10">
        <f t="shared" ref="P2:P33" si="1">E2/L2</f>
        <v>63.917582417582416</v>
      </c>
      <c r="Q2" t="s">
        <v>8312</v>
      </c>
      <c r="R2" t="s">
        <v>8327</v>
      </c>
      <c r="S2" s="9">
        <f t="shared" ref="S2:S65" si="2">(((J2/60)/60)/24)+DATE(1970,1,1)+(-5/24)</f>
        <v>42176.798738425925</v>
      </c>
      <c r="T2" s="9">
        <f t="shared" ref="T2:T65" si="3"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10">
        <f t="shared" si="1"/>
        <v>185.48101265822785</v>
      </c>
      <c r="Q3" t="s">
        <v>8312</v>
      </c>
      <c r="R3" t="s">
        <v>8327</v>
      </c>
      <c r="S3" s="9">
        <f t="shared" si="2"/>
        <v>42766.392164351848</v>
      </c>
      <c r="T3" s="9">
        <f t="shared" si="3"/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0">
        <f t="shared" si="1"/>
        <v>15</v>
      </c>
      <c r="Q4" t="s">
        <v>8312</v>
      </c>
      <c r="R4" t="s">
        <v>8327</v>
      </c>
      <c r="S4" s="9">
        <f t="shared" si="2"/>
        <v>42405.494016203702</v>
      </c>
      <c r="T4" s="9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0">
        <f t="shared" si="1"/>
        <v>69.266666666666666</v>
      </c>
      <c r="Q5" t="s">
        <v>8312</v>
      </c>
      <c r="R5" t="s">
        <v>8327</v>
      </c>
      <c r="S5" s="9">
        <f t="shared" si="2"/>
        <v>41828.306793981479</v>
      </c>
      <c r="T5" s="9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0">
        <f t="shared" si="1"/>
        <v>190.55028169014085</v>
      </c>
      <c r="Q6" t="s">
        <v>8312</v>
      </c>
      <c r="R6" t="s">
        <v>8327</v>
      </c>
      <c r="S6" s="9">
        <f t="shared" si="2"/>
        <v>42327.625914351847</v>
      </c>
      <c r="T6" s="9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0">
        <f t="shared" si="1"/>
        <v>93.40425531914893</v>
      </c>
      <c r="Q7" t="s">
        <v>8312</v>
      </c>
      <c r="R7" t="s">
        <v>8327</v>
      </c>
      <c r="S7" s="9">
        <f t="shared" si="2"/>
        <v>42563.724618055552</v>
      </c>
      <c r="T7" s="9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0">
        <f t="shared" si="1"/>
        <v>146.87931034482759</v>
      </c>
      <c r="Q8" t="s">
        <v>8312</v>
      </c>
      <c r="R8" t="s">
        <v>8327</v>
      </c>
      <c r="S8" s="9">
        <f t="shared" si="2"/>
        <v>41793.864004629628</v>
      </c>
      <c r="T8" s="9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0">
        <f t="shared" si="1"/>
        <v>159.82456140350877</v>
      </c>
      <c r="Q9" t="s">
        <v>8312</v>
      </c>
      <c r="R9" t="s">
        <v>8327</v>
      </c>
      <c r="S9" s="9">
        <f t="shared" si="2"/>
        <v>42515.838738425926</v>
      </c>
      <c r="T9" s="9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0">
        <f t="shared" si="1"/>
        <v>291.79333333333335</v>
      </c>
      <c r="Q10" t="s">
        <v>8312</v>
      </c>
      <c r="R10" t="s">
        <v>8327</v>
      </c>
      <c r="S10" s="9">
        <f t="shared" si="2"/>
        <v>42468.736249999994</v>
      </c>
      <c r="T10" s="9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0">
        <f t="shared" si="1"/>
        <v>31.499500000000001</v>
      </c>
      <c r="Q11" t="s">
        <v>8312</v>
      </c>
      <c r="R11" t="s">
        <v>8327</v>
      </c>
      <c r="S11" s="9">
        <f t="shared" si="2"/>
        <v>42446.895185185182</v>
      </c>
      <c r="T11" s="9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0">
        <f t="shared" si="1"/>
        <v>158.68421052631578</v>
      </c>
      <c r="Q12" t="s">
        <v>8312</v>
      </c>
      <c r="R12" t="s">
        <v>8327</v>
      </c>
      <c r="S12" s="9">
        <f t="shared" si="2"/>
        <v>41779.859710648147</v>
      </c>
      <c r="T12" s="9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0">
        <f t="shared" si="1"/>
        <v>80.333333333333329</v>
      </c>
      <c r="Q13" t="s">
        <v>8312</v>
      </c>
      <c r="R13" t="s">
        <v>8327</v>
      </c>
      <c r="S13" s="9">
        <f t="shared" si="2"/>
        <v>42572.570162037031</v>
      </c>
      <c r="T13" s="9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0">
        <f t="shared" si="1"/>
        <v>59.961305925030231</v>
      </c>
      <c r="Q14" t="s">
        <v>8312</v>
      </c>
      <c r="R14" t="s">
        <v>8327</v>
      </c>
      <c r="S14" s="9">
        <f t="shared" si="2"/>
        <v>41791.504918981482</v>
      </c>
      <c r="T14" s="9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0">
        <f t="shared" si="1"/>
        <v>109.78431372549019</v>
      </c>
      <c r="Q15" t="s">
        <v>8312</v>
      </c>
      <c r="R15" t="s">
        <v>8327</v>
      </c>
      <c r="S15" s="9">
        <f t="shared" si="2"/>
        <v>42508.468854166662</v>
      </c>
      <c r="T15" s="9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0">
        <f t="shared" si="1"/>
        <v>147.70731707317074</v>
      </c>
      <c r="Q16" t="s">
        <v>8312</v>
      </c>
      <c r="R16" t="s">
        <v>8327</v>
      </c>
      <c r="S16" s="9">
        <f t="shared" si="2"/>
        <v>41807.818148148144</v>
      </c>
      <c r="T16" s="9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0">
        <f t="shared" si="1"/>
        <v>21.755102040816325</v>
      </c>
      <c r="Q17" t="s">
        <v>8312</v>
      </c>
      <c r="R17" t="s">
        <v>8327</v>
      </c>
      <c r="S17" s="9">
        <f t="shared" si="2"/>
        <v>42256.183541666665</v>
      </c>
      <c r="T17" s="9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0">
        <f t="shared" si="1"/>
        <v>171.84285714285716</v>
      </c>
      <c r="Q18" t="s">
        <v>8312</v>
      </c>
      <c r="R18" t="s">
        <v>8327</v>
      </c>
      <c r="S18" s="9">
        <f t="shared" si="2"/>
        <v>41760.588090277779</v>
      </c>
      <c r="T18" s="9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0">
        <f t="shared" si="1"/>
        <v>41.944444444444443</v>
      </c>
      <c r="Q19" t="s">
        <v>8312</v>
      </c>
      <c r="R19" t="s">
        <v>8327</v>
      </c>
      <c r="S19" s="9">
        <f t="shared" si="2"/>
        <v>41917.523402777777</v>
      </c>
      <c r="T19" s="9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0">
        <f t="shared" si="1"/>
        <v>93.264122807017543</v>
      </c>
      <c r="Q20" t="s">
        <v>8312</v>
      </c>
      <c r="R20" t="s">
        <v>8327</v>
      </c>
      <c r="S20" s="9">
        <f t="shared" si="2"/>
        <v>41869.333981481483</v>
      </c>
      <c r="T20" s="9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0">
        <f t="shared" si="1"/>
        <v>56.136363636363633</v>
      </c>
      <c r="Q21" t="s">
        <v>8312</v>
      </c>
      <c r="R21" t="s">
        <v>8327</v>
      </c>
      <c r="S21" s="9">
        <f t="shared" si="2"/>
        <v>42175.608032407406</v>
      </c>
      <c r="T21" s="9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0">
        <f t="shared" si="1"/>
        <v>80.16</v>
      </c>
      <c r="Q22" t="s">
        <v>8312</v>
      </c>
      <c r="R22" t="s">
        <v>8327</v>
      </c>
      <c r="S22" s="9">
        <f t="shared" si="2"/>
        <v>42200.549907407411</v>
      </c>
      <c r="T22" s="9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0">
        <f t="shared" si="1"/>
        <v>199.9009900990099</v>
      </c>
      <c r="Q23" t="s">
        <v>8312</v>
      </c>
      <c r="R23" t="s">
        <v>8327</v>
      </c>
      <c r="S23" s="9">
        <f t="shared" si="2"/>
        <v>41878.418854166666</v>
      </c>
      <c r="T23" s="9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0">
        <f t="shared" si="1"/>
        <v>51.25</v>
      </c>
      <c r="Q24" t="s">
        <v>8312</v>
      </c>
      <c r="R24" t="s">
        <v>8327</v>
      </c>
      <c r="S24" s="9">
        <f t="shared" si="2"/>
        <v>41989.703009259254</v>
      </c>
      <c r="T24" s="9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0">
        <f t="shared" si="1"/>
        <v>103.04347826086956</v>
      </c>
      <c r="Q25" t="s">
        <v>8312</v>
      </c>
      <c r="R25" t="s">
        <v>8327</v>
      </c>
      <c r="S25" s="9">
        <f t="shared" si="2"/>
        <v>42097.570613425924</v>
      </c>
      <c r="T25" s="9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0">
        <f t="shared" si="1"/>
        <v>66.346149825783982</v>
      </c>
      <c r="Q26" t="s">
        <v>8312</v>
      </c>
      <c r="R26" t="s">
        <v>8327</v>
      </c>
      <c r="S26" s="9">
        <f t="shared" si="2"/>
        <v>42229.611840277772</v>
      </c>
      <c r="T26" s="9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0">
        <f t="shared" si="1"/>
        <v>57.142857142857146</v>
      </c>
      <c r="Q27" t="s">
        <v>8312</v>
      </c>
      <c r="R27" t="s">
        <v>8327</v>
      </c>
      <c r="S27" s="9">
        <f t="shared" si="2"/>
        <v>42317.816678240742</v>
      </c>
      <c r="T27" s="9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0">
        <f t="shared" si="1"/>
        <v>102.10526315789474</v>
      </c>
      <c r="Q28" t="s">
        <v>8312</v>
      </c>
      <c r="R28" t="s">
        <v>8327</v>
      </c>
      <c r="S28" s="9">
        <f t="shared" si="2"/>
        <v>41828.307222222218</v>
      </c>
      <c r="T28" s="9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0">
        <f t="shared" si="1"/>
        <v>148.96666666666667</v>
      </c>
      <c r="Q29" t="s">
        <v>8312</v>
      </c>
      <c r="R29" t="s">
        <v>8327</v>
      </c>
      <c r="S29" s="9">
        <f t="shared" si="2"/>
        <v>41928.956400462957</v>
      </c>
      <c r="T29" s="9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0">
        <f t="shared" si="1"/>
        <v>169.6056338028169</v>
      </c>
      <c r="Q30" t="s">
        <v>8312</v>
      </c>
      <c r="R30" t="s">
        <v>8327</v>
      </c>
      <c r="S30" s="9">
        <f t="shared" si="2"/>
        <v>42324.755601851844</v>
      </c>
      <c r="T30" s="9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0">
        <f t="shared" si="1"/>
        <v>31.623931623931625</v>
      </c>
      <c r="Q31" t="s">
        <v>8312</v>
      </c>
      <c r="R31" t="s">
        <v>8327</v>
      </c>
      <c r="S31" s="9">
        <f t="shared" si="2"/>
        <v>41812.464907407404</v>
      </c>
      <c r="T31" s="9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0">
        <f t="shared" si="1"/>
        <v>76.45264150943396</v>
      </c>
      <c r="Q32" t="s">
        <v>8312</v>
      </c>
      <c r="R32" t="s">
        <v>8327</v>
      </c>
      <c r="S32" s="9">
        <f t="shared" si="2"/>
        <v>41842.084664351853</v>
      </c>
      <c r="T32" s="9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0">
        <f t="shared" si="1"/>
        <v>13</v>
      </c>
      <c r="Q33" t="s">
        <v>8312</v>
      </c>
      <c r="R33" t="s">
        <v>8327</v>
      </c>
      <c r="S33" s="9">
        <f t="shared" si="2"/>
        <v>42376.583726851844</v>
      </c>
      <c r="T33" s="9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0">
        <f t="shared" ref="P34:P65" si="4">E34/L34</f>
        <v>320.44943820224717</v>
      </c>
      <c r="Q34" t="s">
        <v>8312</v>
      </c>
      <c r="R34" t="s">
        <v>8327</v>
      </c>
      <c r="S34" s="9">
        <f t="shared" si="2"/>
        <v>42461.419178240736</v>
      </c>
      <c r="T34" s="9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0">
        <f t="shared" si="4"/>
        <v>83.75</v>
      </c>
      <c r="Q35" t="s">
        <v>8312</v>
      </c>
      <c r="R35" t="s">
        <v>8327</v>
      </c>
      <c r="S35" s="9">
        <f t="shared" si="2"/>
        <v>42286.452557870369</v>
      </c>
      <c r="T35" s="9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0">
        <f t="shared" si="4"/>
        <v>49.882352941176471</v>
      </c>
      <c r="Q36" t="s">
        <v>8312</v>
      </c>
      <c r="R36" t="s">
        <v>8327</v>
      </c>
      <c r="S36" s="9">
        <f t="shared" si="2"/>
        <v>41841.113437499997</v>
      </c>
      <c r="T36" s="9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0">
        <f t="shared" si="4"/>
        <v>59.464285714285715</v>
      </c>
      <c r="Q37" t="s">
        <v>8312</v>
      </c>
      <c r="R37" t="s">
        <v>8327</v>
      </c>
      <c r="S37" s="9">
        <f t="shared" si="2"/>
        <v>42098.083495370367</v>
      </c>
      <c r="T37" s="9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0">
        <f t="shared" si="4"/>
        <v>193.84090909090909</v>
      </c>
      <c r="Q38" t="s">
        <v>8312</v>
      </c>
      <c r="R38" t="s">
        <v>8327</v>
      </c>
      <c r="S38" s="9">
        <f t="shared" si="2"/>
        <v>42068.098668981482</v>
      </c>
      <c r="T38" s="9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0">
        <f t="shared" si="4"/>
        <v>159.51383399209487</v>
      </c>
      <c r="Q39" t="s">
        <v>8312</v>
      </c>
      <c r="R39" t="s">
        <v>8327</v>
      </c>
      <c r="S39" s="9">
        <f t="shared" si="2"/>
        <v>42032.484710648147</v>
      </c>
      <c r="T39" s="9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0">
        <f t="shared" si="4"/>
        <v>41.68181818181818</v>
      </c>
      <c r="Q40" t="s">
        <v>8312</v>
      </c>
      <c r="R40" t="s">
        <v>8327</v>
      </c>
      <c r="S40" s="9">
        <f t="shared" si="2"/>
        <v>41374.848888888882</v>
      </c>
      <c r="T40" s="9">
        <f t="shared" si="3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0">
        <f t="shared" si="4"/>
        <v>150.89861751152074</v>
      </c>
      <c r="Q41" t="s">
        <v>8312</v>
      </c>
      <c r="R41" t="s">
        <v>8327</v>
      </c>
      <c r="S41" s="9">
        <f t="shared" si="2"/>
        <v>41753.838749999995</v>
      </c>
      <c r="T41" s="9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0">
        <f t="shared" si="4"/>
        <v>126.6875</v>
      </c>
      <c r="Q42" t="s">
        <v>8312</v>
      </c>
      <c r="R42" t="s">
        <v>8327</v>
      </c>
      <c r="S42" s="9">
        <f t="shared" si="2"/>
        <v>41789.005648148144</v>
      </c>
      <c r="T42" s="9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0">
        <f t="shared" si="4"/>
        <v>105.26315789473684</v>
      </c>
      <c r="Q43" t="s">
        <v>8312</v>
      </c>
      <c r="R43" t="s">
        <v>8327</v>
      </c>
      <c r="S43" s="9">
        <f t="shared" si="2"/>
        <v>41887.360578703701</v>
      </c>
      <c r="T43" s="9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0">
        <f t="shared" si="4"/>
        <v>117.51479289940828</v>
      </c>
      <c r="Q44" t="s">
        <v>8312</v>
      </c>
      <c r="R44" t="s">
        <v>8327</v>
      </c>
      <c r="S44" s="9">
        <f t="shared" si="2"/>
        <v>41971.430856481478</v>
      </c>
      <c r="T44" s="9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0">
        <f t="shared" si="4"/>
        <v>117.36121673003802</v>
      </c>
      <c r="Q45" t="s">
        <v>8312</v>
      </c>
      <c r="R45" t="s">
        <v>8327</v>
      </c>
      <c r="S45" s="9">
        <f t="shared" si="2"/>
        <v>41802.582013888888</v>
      </c>
      <c r="T45" s="9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0">
        <f t="shared" si="4"/>
        <v>133.33333333333334</v>
      </c>
      <c r="Q46" t="s">
        <v>8312</v>
      </c>
      <c r="R46" t="s">
        <v>8327</v>
      </c>
      <c r="S46" s="9">
        <f t="shared" si="2"/>
        <v>41873.890474537038</v>
      </c>
      <c r="T46" s="9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0">
        <f t="shared" si="4"/>
        <v>98.360655737704917</v>
      </c>
      <c r="Q47" t="s">
        <v>8312</v>
      </c>
      <c r="R47" t="s">
        <v>8327</v>
      </c>
      <c r="S47" s="9">
        <f t="shared" si="2"/>
        <v>42457.415590277778</v>
      </c>
      <c r="T47" s="9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0">
        <f t="shared" si="4"/>
        <v>194.44444444444446</v>
      </c>
      <c r="Q48" t="s">
        <v>8312</v>
      </c>
      <c r="R48" t="s">
        <v>8327</v>
      </c>
      <c r="S48" s="9">
        <f t="shared" si="2"/>
        <v>42323.756643518522</v>
      </c>
      <c r="T48" s="9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0">
        <f t="shared" si="4"/>
        <v>76.865000000000009</v>
      </c>
      <c r="Q49" t="s">
        <v>8312</v>
      </c>
      <c r="R49" t="s">
        <v>8327</v>
      </c>
      <c r="S49" s="9">
        <f t="shared" si="2"/>
        <v>41932.611192129625</v>
      </c>
      <c r="T49" s="9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0">
        <f t="shared" si="4"/>
        <v>56.815789473684212</v>
      </c>
      <c r="Q50" t="s">
        <v>8312</v>
      </c>
      <c r="R50" t="s">
        <v>8327</v>
      </c>
      <c r="S50" s="9">
        <f t="shared" si="2"/>
        <v>42033.308564814812</v>
      </c>
      <c r="T50" s="9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0">
        <f t="shared" si="4"/>
        <v>137.93103448275863</v>
      </c>
      <c r="Q51" t="s">
        <v>8312</v>
      </c>
      <c r="R51" t="s">
        <v>8327</v>
      </c>
      <c r="S51" s="9">
        <f t="shared" si="2"/>
        <v>42270.968113425923</v>
      </c>
      <c r="T51" s="9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0">
        <f t="shared" si="4"/>
        <v>27.272727272727273</v>
      </c>
      <c r="Q52" t="s">
        <v>8312</v>
      </c>
      <c r="R52" t="s">
        <v>8327</v>
      </c>
      <c r="S52" s="9">
        <f t="shared" si="2"/>
        <v>41995.544652777775</v>
      </c>
      <c r="T52" s="9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0">
        <f t="shared" si="4"/>
        <v>118.33613445378151</v>
      </c>
      <c r="Q53" t="s">
        <v>8312</v>
      </c>
      <c r="R53" t="s">
        <v>8327</v>
      </c>
      <c r="S53" s="9">
        <f t="shared" si="2"/>
        <v>42196.720335648148</v>
      </c>
      <c r="T53" s="9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0">
        <f t="shared" si="4"/>
        <v>223.48076923076923</v>
      </c>
      <c r="Q54" t="s">
        <v>8312</v>
      </c>
      <c r="R54" t="s">
        <v>8327</v>
      </c>
      <c r="S54" s="9">
        <f t="shared" si="2"/>
        <v>41807.493587962963</v>
      </c>
      <c r="T54" s="9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0">
        <f t="shared" si="4"/>
        <v>28.111111111111111</v>
      </c>
      <c r="Q55" t="s">
        <v>8312</v>
      </c>
      <c r="R55" t="s">
        <v>8327</v>
      </c>
      <c r="S55" s="9">
        <f t="shared" si="2"/>
        <v>41719.340798611105</v>
      </c>
      <c r="T55" s="9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0">
        <f t="shared" si="4"/>
        <v>194.23076923076923</v>
      </c>
      <c r="Q56" t="s">
        <v>8312</v>
      </c>
      <c r="R56" t="s">
        <v>8327</v>
      </c>
      <c r="S56" s="9">
        <f t="shared" si="2"/>
        <v>42333.504872685182</v>
      </c>
      <c r="T56" s="9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0">
        <f t="shared" si="4"/>
        <v>128.95348837209303</v>
      </c>
      <c r="Q57" t="s">
        <v>8312</v>
      </c>
      <c r="R57" t="s">
        <v>8327</v>
      </c>
      <c r="S57" s="9">
        <f t="shared" si="2"/>
        <v>42496.760601851849</v>
      </c>
      <c r="T57" s="9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0">
        <f t="shared" si="4"/>
        <v>49.316091954022987</v>
      </c>
      <c r="Q58" t="s">
        <v>8312</v>
      </c>
      <c r="R58" t="s">
        <v>8327</v>
      </c>
      <c r="S58" s="9">
        <f t="shared" si="2"/>
        <v>42149.340555555551</v>
      </c>
      <c r="T58" s="9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0">
        <f t="shared" si="4"/>
        <v>221.52173913043478</v>
      </c>
      <c r="Q59" t="s">
        <v>8312</v>
      </c>
      <c r="R59" t="s">
        <v>8327</v>
      </c>
      <c r="S59" s="9">
        <f t="shared" si="2"/>
        <v>42089.624560185184</v>
      </c>
      <c r="T59" s="9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0">
        <f t="shared" si="4"/>
        <v>137.21333333333334</v>
      </c>
      <c r="Q60" t="s">
        <v>8312</v>
      </c>
      <c r="R60" t="s">
        <v>8327</v>
      </c>
      <c r="S60" s="9">
        <f t="shared" si="2"/>
        <v>41932.536712962959</v>
      </c>
      <c r="T60" s="9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0">
        <f t="shared" si="4"/>
        <v>606.82242424242418</v>
      </c>
      <c r="Q61" t="s">
        <v>8312</v>
      </c>
      <c r="R61" t="s">
        <v>8327</v>
      </c>
      <c r="S61" s="9">
        <f t="shared" si="2"/>
        <v>42230.027500000004</v>
      </c>
      <c r="T61" s="9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0">
        <f t="shared" si="4"/>
        <v>43.040092592592593</v>
      </c>
      <c r="Q62" t="s">
        <v>8312</v>
      </c>
      <c r="R62" t="s">
        <v>8344</v>
      </c>
      <c r="S62" s="9">
        <f t="shared" si="2"/>
        <v>41701.693483796291</v>
      </c>
      <c r="T62" s="9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0">
        <f t="shared" si="4"/>
        <v>322.39130434782606</v>
      </c>
      <c r="Q63" t="s">
        <v>8312</v>
      </c>
      <c r="R63" t="s">
        <v>8344</v>
      </c>
      <c r="S63" s="9">
        <f t="shared" si="2"/>
        <v>41409.605983796297</v>
      </c>
      <c r="T63" s="9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0">
        <f t="shared" si="4"/>
        <v>96.708333333333329</v>
      </c>
      <c r="Q64" t="s">
        <v>8312</v>
      </c>
      <c r="R64" t="s">
        <v>8344</v>
      </c>
      <c r="S64" s="9">
        <f t="shared" si="2"/>
        <v>41311.591180555552</v>
      </c>
      <c r="T64" s="9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0">
        <f t="shared" si="4"/>
        <v>35.474531249999998</v>
      </c>
      <c r="Q65" t="s">
        <v>8312</v>
      </c>
      <c r="R65" t="s">
        <v>8344</v>
      </c>
      <c r="S65" s="9">
        <f t="shared" si="2"/>
        <v>41612.703854166662</v>
      </c>
      <c r="T65" s="9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5">E66/D66</f>
        <v>1.7333333333333334</v>
      </c>
      <c r="P66" s="10">
        <f t="shared" ref="P66:P97" si="6">E66/L66</f>
        <v>86.666666666666671</v>
      </c>
      <c r="Q66" t="s">
        <v>8312</v>
      </c>
      <c r="R66" t="s">
        <v>8344</v>
      </c>
      <c r="S66" s="9">
        <f t="shared" ref="S66:S129" si="7">(((J66/60)/60)/24)+DATE(1970,1,1)+(-5/24)</f>
        <v>41432.809965277775</v>
      </c>
      <c r="T66" s="9">
        <f t="shared" ref="T66:T129" si="8">(((I66/60)/60)/24)+DATE(1970,1,1)+(-5/24)</f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s="10">
        <f t="shared" si="6"/>
        <v>132.05263157894737</v>
      </c>
      <c r="Q67" t="s">
        <v>8312</v>
      </c>
      <c r="R67" t="s">
        <v>8344</v>
      </c>
      <c r="S67" s="9">
        <f t="shared" si="7"/>
        <v>41835.612893518519</v>
      </c>
      <c r="T67" s="9">
        <f t="shared" si="8"/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10">
        <f t="shared" si="6"/>
        <v>91.230769230769226</v>
      </c>
      <c r="Q68" t="s">
        <v>8312</v>
      </c>
      <c r="R68" t="s">
        <v>8344</v>
      </c>
      <c r="S68" s="9">
        <f t="shared" si="7"/>
        <v>42539.641435185178</v>
      </c>
      <c r="T68" s="9">
        <f t="shared" si="8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10">
        <f t="shared" si="6"/>
        <v>116.25</v>
      </c>
      <c r="Q69" t="s">
        <v>8312</v>
      </c>
      <c r="R69" t="s">
        <v>8344</v>
      </c>
      <c r="S69" s="9">
        <f t="shared" si="7"/>
        <v>41075.375046296293</v>
      </c>
      <c r="T69" s="9">
        <f t="shared" si="8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10">
        <f t="shared" si="6"/>
        <v>21.194444444444443</v>
      </c>
      <c r="Q70" t="s">
        <v>8312</v>
      </c>
      <c r="R70" t="s">
        <v>8344</v>
      </c>
      <c r="S70" s="9">
        <f t="shared" si="7"/>
        <v>41663.36100694444</v>
      </c>
      <c r="T70" s="9">
        <f t="shared" si="8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10">
        <f t="shared" si="6"/>
        <v>62.327134831460668</v>
      </c>
      <c r="Q71" t="s">
        <v>8312</v>
      </c>
      <c r="R71" t="s">
        <v>8344</v>
      </c>
      <c r="S71" s="9">
        <f t="shared" si="7"/>
        <v>40785.979456018518</v>
      </c>
      <c r="T71" s="9">
        <f t="shared" si="8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10">
        <f t="shared" si="6"/>
        <v>37.411764705882355</v>
      </c>
      <c r="Q72" t="s">
        <v>8312</v>
      </c>
      <c r="R72" t="s">
        <v>8344</v>
      </c>
      <c r="S72" s="9">
        <f t="shared" si="7"/>
        <v>40730.688020833331</v>
      </c>
      <c r="T72" s="9">
        <f t="shared" si="8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10">
        <f t="shared" si="6"/>
        <v>69.71875</v>
      </c>
      <c r="Q73" t="s">
        <v>8312</v>
      </c>
      <c r="R73" t="s">
        <v>8344</v>
      </c>
      <c r="S73" s="9">
        <f t="shared" si="7"/>
        <v>40997.063159722216</v>
      </c>
      <c r="T73" s="9">
        <f t="shared" si="8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10">
        <f t="shared" si="6"/>
        <v>58.170731707317074</v>
      </c>
      <c r="Q74" t="s">
        <v>8312</v>
      </c>
      <c r="R74" t="s">
        <v>8344</v>
      </c>
      <c r="S74" s="9">
        <f t="shared" si="7"/>
        <v>41207.801863425921</v>
      </c>
      <c r="T74" s="9">
        <f t="shared" si="8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10">
        <f t="shared" si="6"/>
        <v>50</v>
      </c>
      <c r="Q75" t="s">
        <v>8312</v>
      </c>
      <c r="R75" t="s">
        <v>8344</v>
      </c>
      <c r="S75" s="9">
        <f t="shared" si="7"/>
        <v>40587.548425925925</v>
      </c>
      <c r="T75" s="9">
        <f t="shared" si="8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10">
        <f t="shared" si="6"/>
        <v>19.471034482758618</v>
      </c>
      <c r="Q76" t="s">
        <v>8312</v>
      </c>
      <c r="R76" t="s">
        <v>8344</v>
      </c>
      <c r="S76" s="9">
        <f t="shared" si="7"/>
        <v>42360.278877314813</v>
      </c>
      <c r="T76" s="9">
        <f t="shared" si="8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10">
        <f t="shared" si="6"/>
        <v>85.957446808510639</v>
      </c>
      <c r="Q77" t="s">
        <v>8312</v>
      </c>
      <c r="R77" t="s">
        <v>8344</v>
      </c>
      <c r="S77" s="9">
        <f t="shared" si="7"/>
        <v>41357.000833333332</v>
      </c>
      <c r="T77" s="9">
        <f t="shared" si="8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10">
        <f t="shared" si="6"/>
        <v>30.666666666666668</v>
      </c>
      <c r="Q78" t="s">
        <v>8312</v>
      </c>
      <c r="R78" t="s">
        <v>8344</v>
      </c>
      <c r="S78" s="9">
        <f t="shared" si="7"/>
        <v>40844.483310185184</v>
      </c>
      <c r="T78" s="9">
        <f t="shared" si="8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10">
        <f t="shared" si="6"/>
        <v>60.384615384615387</v>
      </c>
      <c r="Q79" t="s">
        <v>8312</v>
      </c>
      <c r="R79" t="s">
        <v>8344</v>
      </c>
      <c r="S79" s="9">
        <f t="shared" si="7"/>
        <v>40996.936539351853</v>
      </c>
      <c r="T79" s="9">
        <f t="shared" si="8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10">
        <f t="shared" si="6"/>
        <v>38.6</v>
      </c>
      <c r="Q80" t="s">
        <v>8312</v>
      </c>
      <c r="R80" t="s">
        <v>8344</v>
      </c>
      <c r="S80" s="9">
        <f t="shared" si="7"/>
        <v>42604.522233796299</v>
      </c>
      <c r="T80" s="9">
        <f t="shared" si="8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10">
        <f t="shared" si="6"/>
        <v>40.268292682926827</v>
      </c>
      <c r="Q81" t="s">
        <v>8312</v>
      </c>
      <c r="R81" t="s">
        <v>8344</v>
      </c>
      <c r="S81" s="9">
        <f t="shared" si="7"/>
        <v>41724.568206018514</v>
      </c>
      <c r="T81" s="9">
        <f t="shared" si="8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10">
        <f t="shared" si="6"/>
        <v>273.82978723404256</v>
      </c>
      <c r="Q82" t="s">
        <v>8312</v>
      </c>
      <c r="R82" t="s">
        <v>8344</v>
      </c>
      <c r="S82" s="9">
        <f t="shared" si="7"/>
        <v>41582.875648148147</v>
      </c>
      <c r="T82" s="9">
        <f t="shared" si="8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10">
        <f t="shared" si="6"/>
        <v>53.035714285714285</v>
      </c>
      <c r="Q83" t="s">
        <v>8312</v>
      </c>
      <c r="R83" t="s">
        <v>8344</v>
      </c>
      <c r="S83" s="9">
        <f t="shared" si="7"/>
        <v>41099.950543981482</v>
      </c>
      <c r="T83" s="9">
        <f t="shared" si="8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10">
        <f t="shared" si="6"/>
        <v>40.005000000000003</v>
      </c>
      <c r="Q84" t="s">
        <v>8312</v>
      </c>
      <c r="R84" t="s">
        <v>8344</v>
      </c>
      <c r="S84" s="9">
        <f t="shared" si="7"/>
        <v>40795.611817129626</v>
      </c>
      <c r="T84" s="9">
        <f t="shared" si="8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10">
        <f t="shared" si="6"/>
        <v>15.76923076923077</v>
      </c>
      <c r="Q85" t="s">
        <v>8312</v>
      </c>
      <c r="R85" t="s">
        <v>8344</v>
      </c>
      <c r="S85" s="9">
        <f t="shared" si="7"/>
        <v>42042.407280092586</v>
      </c>
      <c r="T85" s="9">
        <f t="shared" si="8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10">
        <f t="shared" si="6"/>
        <v>71.428571428571431</v>
      </c>
      <c r="Q86" t="s">
        <v>8312</v>
      </c>
      <c r="R86" t="s">
        <v>8344</v>
      </c>
      <c r="S86" s="9">
        <f t="shared" si="7"/>
        <v>40648.54960648148</v>
      </c>
      <c r="T86" s="9">
        <f t="shared" si="8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10">
        <f t="shared" si="6"/>
        <v>71.714285714285708</v>
      </c>
      <c r="Q87" t="s">
        <v>8312</v>
      </c>
      <c r="R87" t="s">
        <v>8344</v>
      </c>
      <c r="S87" s="9">
        <f t="shared" si="7"/>
        <v>40778.917094907403</v>
      </c>
      <c r="T87" s="9">
        <f t="shared" si="8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10">
        <f t="shared" si="6"/>
        <v>375.76470588235293</v>
      </c>
      <c r="Q88" t="s">
        <v>8312</v>
      </c>
      <c r="R88" t="s">
        <v>8344</v>
      </c>
      <c r="S88" s="9">
        <f t="shared" si="7"/>
        <v>42291.347743055558</v>
      </c>
      <c r="T88" s="9">
        <f t="shared" si="8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10">
        <f t="shared" si="6"/>
        <v>104.6</v>
      </c>
      <c r="Q89" t="s">
        <v>8312</v>
      </c>
      <c r="R89" t="s">
        <v>8344</v>
      </c>
      <c r="S89" s="9">
        <f t="shared" si="7"/>
        <v>40322.331053240734</v>
      </c>
      <c r="T89" s="9">
        <f t="shared" si="8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10">
        <f t="shared" si="6"/>
        <v>60</v>
      </c>
      <c r="Q90" t="s">
        <v>8312</v>
      </c>
      <c r="R90" t="s">
        <v>8344</v>
      </c>
      <c r="S90" s="9">
        <f t="shared" si="7"/>
        <v>41786.450590277775</v>
      </c>
      <c r="T90" s="9">
        <f t="shared" si="8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10">
        <f t="shared" si="6"/>
        <v>123.28571428571429</v>
      </c>
      <c r="Q91" t="s">
        <v>8312</v>
      </c>
      <c r="R91" t="s">
        <v>8344</v>
      </c>
      <c r="S91" s="9">
        <f t="shared" si="7"/>
        <v>41402.543888888889</v>
      </c>
      <c r="T91" s="9">
        <f t="shared" si="8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10">
        <f t="shared" si="6"/>
        <v>31.375</v>
      </c>
      <c r="Q92" t="s">
        <v>8312</v>
      </c>
      <c r="R92" t="s">
        <v>8344</v>
      </c>
      <c r="S92" s="9">
        <f t="shared" si="7"/>
        <v>40706.089108796295</v>
      </c>
      <c r="T92" s="9">
        <f t="shared" si="8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10">
        <f t="shared" si="6"/>
        <v>78.260869565217391</v>
      </c>
      <c r="Q93" t="s">
        <v>8312</v>
      </c>
      <c r="R93" t="s">
        <v>8344</v>
      </c>
      <c r="S93" s="9">
        <f t="shared" si="7"/>
        <v>40619.194027777776</v>
      </c>
      <c r="T93" s="9">
        <f t="shared" si="8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10">
        <f t="shared" si="6"/>
        <v>122.32558139534883</v>
      </c>
      <c r="Q94" t="s">
        <v>8312</v>
      </c>
      <c r="R94" t="s">
        <v>8344</v>
      </c>
      <c r="S94" s="9">
        <f t="shared" si="7"/>
        <v>42720.990543981483</v>
      </c>
      <c r="T94" s="9">
        <f t="shared" si="8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10">
        <f t="shared" si="6"/>
        <v>73.733333333333334</v>
      </c>
      <c r="Q95" t="s">
        <v>8312</v>
      </c>
      <c r="R95" t="s">
        <v>8344</v>
      </c>
      <c r="S95" s="9">
        <f t="shared" si="7"/>
        <v>41065.649733796294</v>
      </c>
      <c r="T95" s="9">
        <f t="shared" si="8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10">
        <f t="shared" si="6"/>
        <v>21.666666666666668</v>
      </c>
      <c r="Q96" t="s">
        <v>8312</v>
      </c>
      <c r="R96" t="s">
        <v>8344</v>
      </c>
      <c r="S96" s="9">
        <f t="shared" si="7"/>
        <v>41716.509513888886</v>
      </c>
      <c r="T96" s="9">
        <f t="shared" si="8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10">
        <f t="shared" si="6"/>
        <v>21.904761904761905</v>
      </c>
      <c r="Q97" t="s">
        <v>8312</v>
      </c>
      <c r="R97" t="s">
        <v>8344</v>
      </c>
      <c r="S97" s="9">
        <f t="shared" si="7"/>
        <v>40934.796770833331</v>
      </c>
      <c r="T97" s="9">
        <f t="shared" si="8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10">
        <f t="shared" ref="P98:P123" si="9">E98/L98</f>
        <v>50.588235294117645</v>
      </c>
      <c r="Q98" t="s">
        <v>8312</v>
      </c>
      <c r="R98" t="s">
        <v>8344</v>
      </c>
      <c r="S98" s="9">
        <f t="shared" si="7"/>
        <v>40324.45417824074</v>
      </c>
      <c r="T98" s="9">
        <f t="shared" si="8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10">
        <f t="shared" si="9"/>
        <v>53.125</v>
      </c>
      <c r="Q99" t="s">
        <v>8312</v>
      </c>
      <c r="R99" t="s">
        <v>8344</v>
      </c>
      <c r="S99" s="9">
        <f t="shared" si="7"/>
        <v>40705.926874999997</v>
      </c>
      <c r="T99" s="9">
        <f t="shared" si="8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10">
        <f t="shared" si="9"/>
        <v>56.666666666666664</v>
      </c>
      <c r="Q100" t="s">
        <v>8312</v>
      </c>
      <c r="R100" t="s">
        <v>8344</v>
      </c>
      <c r="S100" s="9">
        <f t="shared" si="7"/>
        <v>41214.586504629624</v>
      </c>
      <c r="T100" s="9">
        <f t="shared" si="8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10">
        <f t="shared" si="9"/>
        <v>40.776666666666664</v>
      </c>
      <c r="Q101" t="s">
        <v>8312</v>
      </c>
      <c r="R101" t="s">
        <v>8344</v>
      </c>
      <c r="S101" s="9">
        <f t="shared" si="7"/>
        <v>41631.694432870368</v>
      </c>
      <c r="T101" s="9">
        <f t="shared" si="8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10">
        <f t="shared" si="9"/>
        <v>192.30769230769232</v>
      </c>
      <c r="Q102" t="s">
        <v>8312</v>
      </c>
      <c r="R102" t="s">
        <v>8344</v>
      </c>
      <c r="S102" s="9">
        <f t="shared" si="7"/>
        <v>41197.544976851852</v>
      </c>
      <c r="T102" s="9">
        <f t="shared" si="8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10">
        <f t="shared" si="9"/>
        <v>100</v>
      </c>
      <c r="Q103" t="s">
        <v>8312</v>
      </c>
      <c r="R103" t="s">
        <v>8344</v>
      </c>
      <c r="S103" s="9">
        <f t="shared" si="7"/>
        <v>41274.568402777775</v>
      </c>
      <c r="T103" s="9">
        <f t="shared" si="8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10">
        <f t="shared" si="9"/>
        <v>117.92307692307692</v>
      </c>
      <c r="Q104" t="s">
        <v>8312</v>
      </c>
      <c r="R104" t="s">
        <v>8344</v>
      </c>
      <c r="S104" s="9">
        <f t="shared" si="7"/>
        <v>40504.922835648147</v>
      </c>
      <c r="T104" s="9">
        <f t="shared" si="8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10">
        <f t="shared" si="9"/>
        <v>27.897959183673468</v>
      </c>
      <c r="Q105" t="s">
        <v>8312</v>
      </c>
      <c r="R105" t="s">
        <v>8344</v>
      </c>
      <c r="S105" s="9">
        <f t="shared" si="7"/>
        <v>41682.597569444442</v>
      </c>
      <c r="T105" s="9">
        <f t="shared" si="8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10">
        <f t="shared" si="9"/>
        <v>60</v>
      </c>
      <c r="Q106" t="s">
        <v>8312</v>
      </c>
      <c r="R106" t="s">
        <v>8344</v>
      </c>
      <c r="S106" s="9">
        <f t="shared" si="7"/>
        <v>40612.486874999995</v>
      </c>
      <c r="T106" s="9">
        <f t="shared" si="8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10">
        <f t="shared" si="9"/>
        <v>39.383333333333333</v>
      </c>
      <c r="Q107" t="s">
        <v>8312</v>
      </c>
      <c r="R107" t="s">
        <v>8344</v>
      </c>
      <c r="S107" s="9">
        <f t="shared" si="7"/>
        <v>42485.516435185178</v>
      </c>
      <c r="T107" s="9">
        <f t="shared" si="8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10">
        <f t="shared" si="9"/>
        <v>186.11111111111111</v>
      </c>
      <c r="Q108" t="s">
        <v>8312</v>
      </c>
      <c r="R108" t="s">
        <v>8344</v>
      </c>
      <c r="S108" s="9">
        <f t="shared" si="7"/>
        <v>40987.568298611113</v>
      </c>
      <c r="T108" s="9">
        <f t="shared" si="8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10">
        <f t="shared" si="9"/>
        <v>111.37681159420291</v>
      </c>
      <c r="Q109" t="s">
        <v>8312</v>
      </c>
      <c r="R109" t="s">
        <v>8344</v>
      </c>
      <c r="S109" s="9">
        <f t="shared" si="7"/>
        <v>40635.774155092593</v>
      </c>
      <c r="T109" s="9">
        <f t="shared" si="8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10">
        <f t="shared" si="9"/>
        <v>78.723404255319153</v>
      </c>
      <c r="Q110" t="s">
        <v>8312</v>
      </c>
      <c r="R110" t="s">
        <v>8344</v>
      </c>
      <c r="S110" s="9">
        <f t="shared" si="7"/>
        <v>41365.404745370368</v>
      </c>
      <c r="T110" s="9">
        <f t="shared" si="8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10">
        <f t="shared" si="9"/>
        <v>46.702127659574465</v>
      </c>
      <c r="Q111" t="s">
        <v>8312</v>
      </c>
      <c r="R111" t="s">
        <v>8344</v>
      </c>
      <c r="S111" s="9">
        <f t="shared" si="7"/>
        <v>40569.817476851851</v>
      </c>
      <c r="T111" s="9">
        <f t="shared" si="8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10">
        <f t="shared" si="9"/>
        <v>65.384615384615387</v>
      </c>
      <c r="Q112" t="s">
        <v>8312</v>
      </c>
      <c r="R112" t="s">
        <v>8344</v>
      </c>
      <c r="S112" s="9">
        <f t="shared" si="7"/>
        <v>41557.741354166668</v>
      </c>
      <c r="T112" s="9">
        <f t="shared" si="8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10">
        <f t="shared" si="9"/>
        <v>102.0754716981132</v>
      </c>
      <c r="Q113" t="s">
        <v>8312</v>
      </c>
      <c r="R113" t="s">
        <v>8344</v>
      </c>
      <c r="S113" s="9">
        <f t="shared" si="7"/>
        <v>42125.124849537031</v>
      </c>
      <c r="T113" s="9">
        <f t="shared" si="8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10">
        <f t="shared" si="9"/>
        <v>64.197530864197532</v>
      </c>
      <c r="Q114" t="s">
        <v>8312</v>
      </c>
      <c r="R114" t="s">
        <v>8344</v>
      </c>
      <c r="S114" s="9">
        <f t="shared" si="7"/>
        <v>41717.834699074068</v>
      </c>
      <c r="T114" s="9">
        <f t="shared" si="8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10">
        <f t="shared" si="9"/>
        <v>90.384615384615387</v>
      </c>
      <c r="Q115" t="s">
        <v>8312</v>
      </c>
      <c r="R115" t="s">
        <v>8344</v>
      </c>
      <c r="S115" s="9">
        <f t="shared" si="7"/>
        <v>40753.550092592588</v>
      </c>
      <c r="T115" s="9">
        <f t="shared" si="8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10">
        <f t="shared" si="9"/>
        <v>88.571428571428569</v>
      </c>
      <c r="Q116" t="s">
        <v>8312</v>
      </c>
      <c r="R116" t="s">
        <v>8344</v>
      </c>
      <c r="S116" s="9">
        <f t="shared" si="7"/>
        <v>40861.065833333334</v>
      </c>
      <c r="T116" s="9">
        <f t="shared" si="8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10">
        <f t="shared" si="9"/>
        <v>28.727272727272727</v>
      </c>
      <c r="Q117" t="s">
        <v>8312</v>
      </c>
      <c r="R117" t="s">
        <v>8344</v>
      </c>
      <c r="S117" s="9">
        <f t="shared" si="7"/>
        <v>40918.530601851846</v>
      </c>
      <c r="T117" s="9">
        <f t="shared" si="8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10">
        <f t="shared" si="9"/>
        <v>69.78947368421052</v>
      </c>
      <c r="Q118" t="s">
        <v>8312</v>
      </c>
      <c r="R118" t="s">
        <v>8344</v>
      </c>
      <c r="S118" s="9">
        <f t="shared" si="7"/>
        <v>40595.288831018515</v>
      </c>
      <c r="T118" s="9">
        <f t="shared" si="8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10">
        <f t="shared" si="9"/>
        <v>167.48962962962963</v>
      </c>
      <c r="Q119" t="s">
        <v>8312</v>
      </c>
      <c r="R119" t="s">
        <v>8344</v>
      </c>
      <c r="S119" s="9">
        <f t="shared" si="7"/>
        <v>40248.626666666663</v>
      </c>
      <c r="T119" s="9">
        <f t="shared" si="8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10">
        <f t="shared" si="9"/>
        <v>144.91230769230768</v>
      </c>
      <c r="Q120" t="s">
        <v>8312</v>
      </c>
      <c r="R120" t="s">
        <v>8344</v>
      </c>
      <c r="S120" s="9">
        <f t="shared" si="7"/>
        <v>40722.845324074071</v>
      </c>
      <c r="T120" s="9">
        <f t="shared" si="8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10">
        <f t="shared" si="9"/>
        <v>91.840540540540545</v>
      </c>
      <c r="Q121" t="s">
        <v>8312</v>
      </c>
      <c r="R121" t="s">
        <v>8344</v>
      </c>
      <c r="S121" s="9">
        <f t="shared" si="7"/>
        <v>40738.860949074071</v>
      </c>
      <c r="T121" s="9">
        <f t="shared" si="8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10">
        <f t="shared" si="9"/>
        <v>10</v>
      </c>
      <c r="Q122" t="s">
        <v>8312</v>
      </c>
      <c r="R122" t="s">
        <v>8334</v>
      </c>
      <c r="S122" s="9">
        <f t="shared" si="7"/>
        <v>42615.841516203705</v>
      </c>
      <c r="T122" s="9">
        <f t="shared" si="8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10">
        <f t="shared" si="9"/>
        <v>1</v>
      </c>
      <c r="Q123" t="s">
        <v>8312</v>
      </c>
      <c r="R123" t="s">
        <v>8334</v>
      </c>
      <c r="S123" s="9">
        <f t="shared" si="7"/>
        <v>42096.496643518512</v>
      </c>
      <c r="T123" s="9">
        <f t="shared" si="8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10">
        <v>0</v>
      </c>
      <c r="Q124" t="s">
        <v>8312</v>
      </c>
      <c r="R124" t="s">
        <v>8334</v>
      </c>
      <c r="S124" s="9">
        <f t="shared" si="7"/>
        <v>42593.223460648143</v>
      </c>
      <c r="T124" s="9">
        <f t="shared" si="8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10">
        <f>E125/L125</f>
        <v>25.166666666666668</v>
      </c>
      <c r="Q125" t="s">
        <v>8312</v>
      </c>
      <c r="R125" t="s">
        <v>8334</v>
      </c>
      <c r="S125" s="9">
        <f t="shared" si="7"/>
        <v>41904.573657407404</v>
      </c>
      <c r="T125" s="9">
        <f t="shared" si="8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10">
        <v>0</v>
      </c>
      <c r="Q126" t="s">
        <v>8312</v>
      </c>
      <c r="R126" t="s">
        <v>8334</v>
      </c>
      <c r="S126" s="9">
        <f t="shared" si="7"/>
        <v>42114.720393518517</v>
      </c>
      <c r="T126" s="9">
        <f t="shared" si="8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10">
        <f>E127/L127</f>
        <v>11.666666666666666</v>
      </c>
      <c r="Q127" t="s">
        <v>8312</v>
      </c>
      <c r="R127" t="s">
        <v>8334</v>
      </c>
      <c r="S127" s="9">
        <f t="shared" si="7"/>
        <v>42709.78564814815</v>
      </c>
      <c r="T127" s="9">
        <f t="shared" si="8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10">
        <f>E128/L128</f>
        <v>106.69230769230769</v>
      </c>
      <c r="Q128" t="s">
        <v>8312</v>
      </c>
      <c r="R128" t="s">
        <v>8334</v>
      </c>
      <c r="S128" s="9">
        <f t="shared" si="7"/>
        <v>42135.381215277775</v>
      </c>
      <c r="T128" s="9">
        <f t="shared" si="8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10">
        <f>E129/L129</f>
        <v>47.5</v>
      </c>
      <c r="Q129" t="s">
        <v>8312</v>
      </c>
      <c r="R129" t="s">
        <v>8334</v>
      </c>
      <c r="S129" s="9">
        <f t="shared" si="7"/>
        <v>42067.415983796294</v>
      </c>
      <c r="T129" s="9">
        <f t="shared" si="8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0">E130/D130</f>
        <v>1.8669999999999999E-2</v>
      </c>
      <c r="P130" s="10">
        <f>E130/L130</f>
        <v>311.16666666666669</v>
      </c>
      <c r="Q130" t="s">
        <v>8312</v>
      </c>
      <c r="R130" t="s">
        <v>8334</v>
      </c>
      <c r="S130" s="9">
        <f t="shared" ref="S130:S193" si="11">(((J130/60)/60)/24)+DATE(1970,1,1)+(-5/24)</f>
        <v>42628.019594907404</v>
      </c>
      <c r="T130" s="9">
        <f t="shared" ref="T130:T193" si="12">(((I130/60)/60)/24)+DATE(1970,1,1)+(-5/24)</f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0"/>
        <v>0</v>
      </c>
      <c r="P131" s="10">
        <v>0</v>
      </c>
      <c r="Q131" t="s">
        <v>8312</v>
      </c>
      <c r="R131" t="s">
        <v>8334</v>
      </c>
      <c r="S131" s="9">
        <f t="shared" si="11"/>
        <v>41882.728969907403</v>
      </c>
      <c r="T131" s="9">
        <f t="shared" si="12"/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10">
        <v>0</v>
      </c>
      <c r="Q132" t="s">
        <v>8312</v>
      </c>
      <c r="R132" t="s">
        <v>8334</v>
      </c>
      <c r="S132" s="9">
        <f t="shared" si="11"/>
        <v>41778.707083333327</v>
      </c>
      <c r="T132" s="9">
        <f t="shared" si="12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10">
        <v>0</v>
      </c>
      <c r="Q133" t="s">
        <v>8312</v>
      </c>
      <c r="R133" t="s">
        <v>8334</v>
      </c>
      <c r="S133" s="9">
        <f t="shared" si="11"/>
        <v>42541.629178240742</v>
      </c>
      <c r="T133" s="9">
        <f t="shared" si="12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10">
        <f>E134/L134</f>
        <v>94.506172839506178</v>
      </c>
      <c r="Q134" t="s">
        <v>8312</v>
      </c>
      <c r="R134" t="s">
        <v>8334</v>
      </c>
      <c r="S134" s="9">
        <f t="shared" si="11"/>
        <v>41905.60424768518</v>
      </c>
      <c r="T134" s="9">
        <f t="shared" si="12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10">
        <v>0</v>
      </c>
      <c r="Q135" t="s">
        <v>8312</v>
      </c>
      <c r="R135" t="s">
        <v>8334</v>
      </c>
      <c r="S135" s="9">
        <f t="shared" si="11"/>
        <v>42491.599351851844</v>
      </c>
      <c r="T135" s="9">
        <f t="shared" si="12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10">
        <v>0</v>
      </c>
      <c r="Q136" t="s">
        <v>8312</v>
      </c>
      <c r="R136" t="s">
        <v>8334</v>
      </c>
      <c r="S136" s="9">
        <f t="shared" si="11"/>
        <v>42221.701597222222</v>
      </c>
      <c r="T136" s="9">
        <f t="shared" si="12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10">
        <f>E137/L137</f>
        <v>80.599999999999994</v>
      </c>
      <c r="Q137" t="s">
        <v>8312</v>
      </c>
      <c r="R137" t="s">
        <v>8334</v>
      </c>
      <c r="S137" s="9">
        <f t="shared" si="11"/>
        <v>41788.173576388886</v>
      </c>
      <c r="T137" s="9">
        <f t="shared" si="12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10">
        <v>0</v>
      </c>
      <c r="Q138" t="s">
        <v>8312</v>
      </c>
      <c r="R138" t="s">
        <v>8334</v>
      </c>
      <c r="S138" s="9">
        <f t="shared" si="11"/>
        <v>42096.201782407406</v>
      </c>
      <c r="T138" s="9">
        <f t="shared" si="12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10">
        <v>0</v>
      </c>
      <c r="Q139" t="s">
        <v>8312</v>
      </c>
      <c r="R139" t="s">
        <v>8334</v>
      </c>
      <c r="S139" s="9">
        <f t="shared" si="11"/>
        <v>42239.365659722222</v>
      </c>
      <c r="T139" s="9">
        <f t="shared" si="12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10">
        <f>E140/L140</f>
        <v>81.241379310344826</v>
      </c>
      <c r="Q140" t="s">
        <v>8312</v>
      </c>
      <c r="R140" t="s">
        <v>8334</v>
      </c>
      <c r="S140" s="9">
        <f t="shared" si="11"/>
        <v>42186.049085648141</v>
      </c>
      <c r="T140" s="9">
        <f t="shared" si="12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10">
        <f>E141/L141</f>
        <v>500</v>
      </c>
      <c r="Q141" t="s">
        <v>8312</v>
      </c>
      <c r="R141" t="s">
        <v>8334</v>
      </c>
      <c r="S141" s="9">
        <f t="shared" si="11"/>
        <v>42187.712638888886</v>
      </c>
      <c r="T141" s="9">
        <f t="shared" si="12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10">
        <v>0</v>
      </c>
      <c r="Q142" t="s">
        <v>8312</v>
      </c>
      <c r="R142" t="s">
        <v>8334</v>
      </c>
      <c r="S142" s="9">
        <f t="shared" si="11"/>
        <v>42052.989953703705</v>
      </c>
      <c r="T142" s="9">
        <f t="shared" si="12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10">
        <f>E143/L143</f>
        <v>46.178571428571431</v>
      </c>
      <c r="Q143" t="s">
        <v>8312</v>
      </c>
      <c r="R143" t="s">
        <v>8334</v>
      </c>
      <c r="S143" s="9">
        <f t="shared" si="11"/>
        <v>42109.944710648146</v>
      </c>
      <c r="T143" s="9">
        <f t="shared" si="12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10">
        <f>E144/L144</f>
        <v>10</v>
      </c>
      <c r="Q144" t="s">
        <v>8312</v>
      </c>
      <c r="R144" t="s">
        <v>8334</v>
      </c>
      <c r="S144" s="9">
        <f t="shared" si="11"/>
        <v>41938.684930555552</v>
      </c>
      <c r="T144" s="9">
        <f t="shared" si="12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10">
        <v>0</v>
      </c>
      <c r="Q145" t="s">
        <v>8312</v>
      </c>
      <c r="R145" t="s">
        <v>8334</v>
      </c>
      <c r="S145" s="9">
        <f t="shared" si="11"/>
        <v>42558.855810185189</v>
      </c>
      <c r="T145" s="9">
        <f t="shared" si="12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10">
        <f>E146/L146</f>
        <v>55.945945945945944</v>
      </c>
      <c r="Q146" t="s">
        <v>8312</v>
      </c>
      <c r="R146" t="s">
        <v>8334</v>
      </c>
      <c r="S146" s="9">
        <f t="shared" si="11"/>
        <v>42047.554074074076</v>
      </c>
      <c r="T146" s="9">
        <f t="shared" si="12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10">
        <f>E147/L147</f>
        <v>37.555555555555557</v>
      </c>
      <c r="Q147" t="s">
        <v>8312</v>
      </c>
      <c r="R147" t="s">
        <v>8334</v>
      </c>
      <c r="S147" s="9">
        <f t="shared" si="11"/>
        <v>42200.333935185183</v>
      </c>
      <c r="T147" s="9">
        <f t="shared" si="12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10">
        <f>E148/L148</f>
        <v>38.333333333333336</v>
      </c>
      <c r="Q148" t="s">
        <v>8312</v>
      </c>
      <c r="R148" t="s">
        <v>8334</v>
      </c>
      <c r="S148" s="9">
        <f t="shared" si="11"/>
        <v>42692.807847222219</v>
      </c>
      <c r="T148" s="9">
        <f t="shared" si="12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10">
        <v>0</v>
      </c>
      <c r="Q149" t="s">
        <v>8312</v>
      </c>
      <c r="R149" t="s">
        <v>8334</v>
      </c>
      <c r="S149" s="9">
        <f t="shared" si="11"/>
        <v>41969.559490740743</v>
      </c>
      <c r="T149" s="9">
        <f t="shared" si="12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10">
        <f t="shared" ref="P150:P159" si="13">E150/L150</f>
        <v>20</v>
      </c>
      <c r="Q150" t="s">
        <v>8312</v>
      </c>
      <c r="R150" t="s">
        <v>8334</v>
      </c>
      <c r="S150" s="9">
        <f t="shared" si="11"/>
        <v>42397.073333333326</v>
      </c>
      <c r="T150" s="9">
        <f t="shared" si="12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10">
        <f t="shared" si="13"/>
        <v>15.333333333333334</v>
      </c>
      <c r="Q151" t="s">
        <v>8312</v>
      </c>
      <c r="R151" t="s">
        <v>8334</v>
      </c>
      <c r="S151" s="9">
        <f t="shared" si="11"/>
        <v>41967.963773148142</v>
      </c>
      <c r="T151" s="9">
        <f t="shared" si="12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10">
        <f t="shared" si="13"/>
        <v>449.43283582089555</v>
      </c>
      <c r="Q152" t="s">
        <v>8312</v>
      </c>
      <c r="R152" t="s">
        <v>8334</v>
      </c>
      <c r="S152" s="9">
        <f t="shared" si="11"/>
        <v>42089.95349537037</v>
      </c>
      <c r="T152" s="9">
        <f t="shared" si="12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10">
        <f t="shared" si="13"/>
        <v>28</v>
      </c>
      <c r="Q153" t="s">
        <v>8312</v>
      </c>
      <c r="R153" t="s">
        <v>8334</v>
      </c>
      <c r="S153" s="9">
        <f t="shared" si="11"/>
        <v>42113.342488425922</v>
      </c>
      <c r="T153" s="9">
        <f t="shared" si="12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10">
        <f t="shared" si="13"/>
        <v>15</v>
      </c>
      <c r="Q154" t="s">
        <v>8312</v>
      </c>
      <c r="R154" t="s">
        <v>8334</v>
      </c>
      <c r="S154" s="9">
        <f t="shared" si="11"/>
        <v>41874.869212962964</v>
      </c>
      <c r="T154" s="9">
        <f t="shared" si="12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10">
        <f t="shared" si="13"/>
        <v>35.9</v>
      </c>
      <c r="Q155" t="s">
        <v>8312</v>
      </c>
      <c r="R155" t="s">
        <v>8334</v>
      </c>
      <c r="S155" s="9">
        <f t="shared" si="11"/>
        <v>41933.377824074072</v>
      </c>
      <c r="T155" s="9">
        <f t="shared" si="12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10">
        <f t="shared" si="13"/>
        <v>13.333333333333334</v>
      </c>
      <c r="Q156" t="s">
        <v>8312</v>
      </c>
      <c r="R156" t="s">
        <v>8334</v>
      </c>
      <c r="S156" s="9">
        <f t="shared" si="11"/>
        <v>42115.339062499996</v>
      </c>
      <c r="T156" s="9">
        <f t="shared" si="12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10">
        <f t="shared" si="13"/>
        <v>20.25</v>
      </c>
      <c r="Q157" t="s">
        <v>8312</v>
      </c>
      <c r="R157" t="s">
        <v>8334</v>
      </c>
      <c r="S157" s="9">
        <f t="shared" si="11"/>
        <v>42168.351099537038</v>
      </c>
      <c r="T157" s="9">
        <f t="shared" si="12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10">
        <f t="shared" si="13"/>
        <v>119</v>
      </c>
      <c r="Q158" t="s">
        <v>8312</v>
      </c>
      <c r="R158" t="s">
        <v>8334</v>
      </c>
      <c r="S158" s="9">
        <f t="shared" si="11"/>
        <v>41793.916620370372</v>
      </c>
      <c r="T158" s="9">
        <f t="shared" si="12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10">
        <f t="shared" si="13"/>
        <v>4</v>
      </c>
      <c r="Q159" t="s">
        <v>8312</v>
      </c>
      <c r="R159" t="s">
        <v>8334</v>
      </c>
      <c r="S159" s="9">
        <f t="shared" si="11"/>
        <v>42396.703379629624</v>
      </c>
      <c r="T159" s="9">
        <f t="shared" si="12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10">
        <v>0</v>
      </c>
      <c r="Q160" t="s">
        <v>8312</v>
      </c>
      <c r="R160" t="s">
        <v>8334</v>
      </c>
      <c r="S160" s="9">
        <f t="shared" si="11"/>
        <v>41903.868379629625</v>
      </c>
      <c r="T160" s="9">
        <f t="shared" si="12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10">
        <f>E161/L161</f>
        <v>10</v>
      </c>
      <c r="Q161" t="s">
        <v>8312</v>
      </c>
      <c r="R161" t="s">
        <v>8334</v>
      </c>
      <c r="S161" s="9">
        <f t="shared" si="11"/>
        <v>42514.226215277777</v>
      </c>
      <c r="T161" s="9">
        <f t="shared" si="12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10">
        <v>0</v>
      </c>
      <c r="Q162" t="s">
        <v>8312</v>
      </c>
      <c r="R162" t="s">
        <v>8313</v>
      </c>
      <c r="S162" s="9">
        <f t="shared" si="11"/>
        <v>42171.704756944448</v>
      </c>
      <c r="T162" s="9">
        <f t="shared" si="12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10">
        <f>E163/L163</f>
        <v>5</v>
      </c>
      <c r="Q163" t="s">
        <v>8312</v>
      </c>
      <c r="R163" t="s">
        <v>8313</v>
      </c>
      <c r="S163" s="9">
        <f t="shared" si="11"/>
        <v>41792.479108796295</v>
      </c>
      <c r="T163" s="9">
        <f t="shared" si="12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10">
        <f>E164/L164</f>
        <v>43.5</v>
      </c>
      <c r="Q164" t="s">
        <v>8312</v>
      </c>
      <c r="R164" t="s">
        <v>8313</v>
      </c>
      <c r="S164" s="9">
        <f t="shared" si="11"/>
        <v>41834.91847222222</v>
      </c>
      <c r="T164" s="9">
        <f t="shared" si="12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10">
        <v>0</v>
      </c>
      <c r="Q165" t="s">
        <v>8312</v>
      </c>
      <c r="R165" t="s">
        <v>8313</v>
      </c>
      <c r="S165" s="9">
        <f t="shared" si="11"/>
        <v>42243.752939814811</v>
      </c>
      <c r="T165" s="9">
        <f t="shared" si="12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10">
        <f>E166/L166</f>
        <v>91.428571428571431</v>
      </c>
      <c r="Q166" t="s">
        <v>8312</v>
      </c>
      <c r="R166" t="s">
        <v>8313</v>
      </c>
      <c r="S166" s="9">
        <f t="shared" si="11"/>
        <v>41841.554409722223</v>
      </c>
      <c r="T166" s="9">
        <f t="shared" si="12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10">
        <v>0</v>
      </c>
      <c r="Q167" t="s">
        <v>8312</v>
      </c>
      <c r="R167" t="s">
        <v>8313</v>
      </c>
      <c r="S167" s="9">
        <f t="shared" si="11"/>
        <v>42351.450509259252</v>
      </c>
      <c r="T167" s="9">
        <f t="shared" si="12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10">
        <f t="shared" ref="P168:P173" si="14">E168/L168</f>
        <v>3000</v>
      </c>
      <c r="Q168" t="s">
        <v>8312</v>
      </c>
      <c r="R168" t="s">
        <v>8313</v>
      </c>
      <c r="S168" s="9">
        <f t="shared" si="11"/>
        <v>42720.867615740739</v>
      </c>
      <c r="T168" s="9">
        <f t="shared" si="12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10">
        <f t="shared" si="14"/>
        <v>5.5</v>
      </c>
      <c r="Q169" t="s">
        <v>8312</v>
      </c>
      <c r="R169" t="s">
        <v>8313</v>
      </c>
      <c r="S169" s="9">
        <f t="shared" si="11"/>
        <v>42160.719155092585</v>
      </c>
      <c r="T169" s="9">
        <f t="shared" si="12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10">
        <f t="shared" si="14"/>
        <v>108.33333333333333</v>
      </c>
      <c r="Q170" t="s">
        <v>8312</v>
      </c>
      <c r="R170" t="s">
        <v>8313</v>
      </c>
      <c r="S170" s="9">
        <f t="shared" si="11"/>
        <v>42052.626967592594</v>
      </c>
      <c r="T170" s="9">
        <f t="shared" si="12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10">
        <f t="shared" si="14"/>
        <v>56</v>
      </c>
      <c r="Q171" t="s">
        <v>8312</v>
      </c>
      <c r="R171" t="s">
        <v>8313</v>
      </c>
      <c r="S171" s="9">
        <f t="shared" si="11"/>
        <v>41900.296979166662</v>
      </c>
      <c r="T171" s="9">
        <f t="shared" si="12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10">
        <f t="shared" si="14"/>
        <v>32.5</v>
      </c>
      <c r="Q172" t="s">
        <v>8312</v>
      </c>
      <c r="R172" t="s">
        <v>8313</v>
      </c>
      <c r="S172" s="9">
        <f t="shared" si="11"/>
        <v>42216.769479166665</v>
      </c>
      <c r="T172" s="9">
        <f t="shared" si="12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10">
        <f t="shared" si="14"/>
        <v>1</v>
      </c>
      <c r="Q173" t="s">
        <v>8312</v>
      </c>
      <c r="R173" t="s">
        <v>8313</v>
      </c>
      <c r="S173" s="9">
        <f t="shared" si="11"/>
        <v>42533.972384259258</v>
      </c>
      <c r="T173" s="9">
        <f t="shared" si="12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10">
        <v>0</v>
      </c>
      <c r="Q174" t="s">
        <v>8312</v>
      </c>
      <c r="R174" t="s">
        <v>8313</v>
      </c>
      <c r="S174" s="9">
        <f t="shared" si="11"/>
        <v>42047.186608796292</v>
      </c>
      <c r="T174" s="9">
        <f t="shared" si="12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10">
        <v>0</v>
      </c>
      <c r="Q175" t="s">
        <v>8312</v>
      </c>
      <c r="R175" t="s">
        <v>8313</v>
      </c>
      <c r="S175" s="9">
        <f t="shared" si="11"/>
        <v>42033.364675925921</v>
      </c>
      <c r="T175" s="9">
        <f t="shared" si="12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10">
        <v>0</v>
      </c>
      <c r="Q176" t="s">
        <v>8312</v>
      </c>
      <c r="R176" t="s">
        <v>8313</v>
      </c>
      <c r="S176" s="9">
        <f t="shared" si="11"/>
        <v>42072.55064814815</v>
      </c>
      <c r="T176" s="9">
        <f t="shared" si="12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10">
        <f>E177/L177</f>
        <v>49.884615384615387</v>
      </c>
      <c r="Q177" t="s">
        <v>8312</v>
      </c>
      <c r="R177" t="s">
        <v>8313</v>
      </c>
      <c r="S177" s="9">
        <f t="shared" si="11"/>
        <v>41855.569571759253</v>
      </c>
      <c r="T177" s="9">
        <f t="shared" si="12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10">
        <v>0</v>
      </c>
      <c r="Q178" t="s">
        <v>8312</v>
      </c>
      <c r="R178" t="s">
        <v>8313</v>
      </c>
      <c r="S178" s="9">
        <f t="shared" si="11"/>
        <v>42191.615729166668</v>
      </c>
      <c r="T178" s="9">
        <f t="shared" si="12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10">
        <f>E179/L179</f>
        <v>25.714285714285715</v>
      </c>
      <c r="Q179" t="s">
        <v>8312</v>
      </c>
      <c r="R179" t="s">
        <v>8313</v>
      </c>
      <c r="S179" s="9">
        <f t="shared" si="11"/>
        <v>42069.839421296296</v>
      </c>
      <c r="T179" s="9">
        <f t="shared" si="12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10">
        <v>0</v>
      </c>
      <c r="Q180" t="s">
        <v>8312</v>
      </c>
      <c r="R180" t="s">
        <v>8313</v>
      </c>
      <c r="S180" s="9">
        <f t="shared" si="11"/>
        <v>42304.747048611105</v>
      </c>
      <c r="T180" s="9">
        <f t="shared" si="12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10">
        <f>E181/L181</f>
        <v>100</v>
      </c>
      <c r="Q181" t="s">
        <v>8312</v>
      </c>
      <c r="R181" t="s">
        <v>8313</v>
      </c>
      <c r="S181" s="9">
        <f t="shared" si="11"/>
        <v>42402.872164351851</v>
      </c>
      <c r="T181" s="9">
        <f t="shared" si="12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10">
        <f>E182/L182</f>
        <v>30.846153846153847</v>
      </c>
      <c r="Q182" t="s">
        <v>8312</v>
      </c>
      <c r="R182" t="s">
        <v>8313</v>
      </c>
      <c r="S182" s="9">
        <f t="shared" si="11"/>
        <v>42067.782905092587</v>
      </c>
      <c r="T182" s="9">
        <f t="shared" si="12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10">
        <f>E183/L183</f>
        <v>180.5</v>
      </c>
      <c r="Q183" t="s">
        <v>8312</v>
      </c>
      <c r="R183" t="s">
        <v>8313</v>
      </c>
      <c r="S183" s="9">
        <f t="shared" si="11"/>
        <v>42147.533506944441</v>
      </c>
      <c r="T183" s="9">
        <f t="shared" si="12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10">
        <v>0</v>
      </c>
      <c r="Q184" t="s">
        <v>8312</v>
      </c>
      <c r="R184" t="s">
        <v>8313</v>
      </c>
      <c r="S184" s="9">
        <f t="shared" si="11"/>
        <v>42711.803611111107</v>
      </c>
      <c r="T184" s="9">
        <f t="shared" si="12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10">
        <f>E185/L185</f>
        <v>373.5</v>
      </c>
      <c r="Q185" t="s">
        <v>8312</v>
      </c>
      <c r="R185" t="s">
        <v>8313</v>
      </c>
      <c r="S185" s="9">
        <f t="shared" si="11"/>
        <v>41939.601967592593</v>
      </c>
      <c r="T185" s="9">
        <f t="shared" si="12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10">
        <f>E186/L186</f>
        <v>25.5</v>
      </c>
      <c r="Q186" t="s">
        <v>8312</v>
      </c>
      <c r="R186" t="s">
        <v>8313</v>
      </c>
      <c r="S186" s="9">
        <f t="shared" si="11"/>
        <v>41825.58289351852</v>
      </c>
      <c r="T186" s="9">
        <f t="shared" si="12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10">
        <f>E187/L187</f>
        <v>220</v>
      </c>
      <c r="Q187" t="s">
        <v>8312</v>
      </c>
      <c r="R187" t="s">
        <v>8313</v>
      </c>
      <c r="S187" s="9">
        <f t="shared" si="11"/>
        <v>42570.702997685185</v>
      </c>
      <c r="T187" s="9">
        <f t="shared" si="12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10">
        <v>0</v>
      </c>
      <c r="Q188" t="s">
        <v>8312</v>
      </c>
      <c r="R188" t="s">
        <v>8313</v>
      </c>
      <c r="S188" s="9">
        <f t="shared" si="11"/>
        <v>42767.604560185187</v>
      </c>
      <c r="T188" s="9">
        <f t="shared" si="12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10">
        <f>E189/L189</f>
        <v>160</v>
      </c>
      <c r="Q189" t="s">
        <v>8312</v>
      </c>
      <c r="R189" t="s">
        <v>8313</v>
      </c>
      <c r="S189" s="9">
        <f t="shared" si="11"/>
        <v>42182.02612268518</v>
      </c>
      <c r="T189" s="9">
        <f t="shared" si="12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10">
        <v>0</v>
      </c>
      <c r="Q190" t="s">
        <v>8312</v>
      </c>
      <c r="R190" t="s">
        <v>8313</v>
      </c>
      <c r="S190" s="9">
        <f t="shared" si="11"/>
        <v>41856.974710648145</v>
      </c>
      <c r="T190" s="9">
        <f t="shared" si="12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10">
        <f>E191/L191</f>
        <v>69</v>
      </c>
      <c r="Q191" t="s">
        <v>8312</v>
      </c>
      <c r="R191" t="s">
        <v>8313</v>
      </c>
      <c r="S191" s="9">
        <f t="shared" si="11"/>
        <v>42556.482372685183</v>
      </c>
      <c r="T191" s="9">
        <f t="shared" si="12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10">
        <f>E192/L192</f>
        <v>50</v>
      </c>
      <c r="Q192" t="s">
        <v>8312</v>
      </c>
      <c r="R192" t="s">
        <v>8313</v>
      </c>
      <c r="S192" s="9">
        <f t="shared" si="11"/>
        <v>42527.442662037036</v>
      </c>
      <c r="T192" s="9">
        <f t="shared" si="12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10">
        <f>E193/L193</f>
        <v>83.333333333333329</v>
      </c>
      <c r="Q193" t="s">
        <v>8312</v>
      </c>
      <c r="R193" t="s">
        <v>8313</v>
      </c>
      <c r="S193" s="9">
        <f t="shared" si="11"/>
        <v>42239.233078703699</v>
      </c>
      <c r="T193" s="9">
        <f t="shared" si="12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5">E194/D194</f>
        <v>1.7E-5</v>
      </c>
      <c r="P194" s="10">
        <f>E194/L194</f>
        <v>5.666666666666667</v>
      </c>
      <c r="Q194" t="s">
        <v>8312</v>
      </c>
      <c r="R194" t="s">
        <v>8313</v>
      </c>
      <c r="S194" s="9">
        <f t="shared" ref="S194:S257" si="16">(((J194/60)/60)/24)+DATE(1970,1,1)+(-5/24)</f>
        <v>41899.583703703705</v>
      </c>
      <c r="T194" s="9">
        <f t="shared" ref="T194:T257" si="17">(((I194/60)/60)/24)+DATE(1970,1,1)+(-5/24)</f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5"/>
        <v>0</v>
      </c>
      <c r="P195" s="10">
        <v>0</v>
      </c>
      <c r="Q195" t="s">
        <v>8312</v>
      </c>
      <c r="R195" t="s">
        <v>8313</v>
      </c>
      <c r="S195" s="9">
        <f t="shared" si="16"/>
        <v>41911.726458333331</v>
      </c>
      <c r="T195" s="9">
        <f t="shared" si="17"/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10">
        <f>E196/L196</f>
        <v>1</v>
      </c>
      <c r="Q196" t="s">
        <v>8312</v>
      </c>
      <c r="R196" t="s">
        <v>8313</v>
      </c>
      <c r="S196" s="9">
        <f t="shared" si="16"/>
        <v>42375.788553240738</v>
      </c>
      <c r="T196" s="9">
        <f t="shared" si="17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10">
        <v>0</v>
      </c>
      <c r="Q197" t="s">
        <v>8312</v>
      </c>
      <c r="R197" t="s">
        <v>8313</v>
      </c>
      <c r="S197" s="9">
        <f t="shared" si="16"/>
        <v>42135.462175925924</v>
      </c>
      <c r="T197" s="9">
        <f t="shared" si="17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10">
        <f>E198/L198</f>
        <v>77.10526315789474</v>
      </c>
      <c r="Q198" t="s">
        <v>8312</v>
      </c>
      <c r="R198" t="s">
        <v>8313</v>
      </c>
      <c r="S198" s="9">
        <f t="shared" si="16"/>
        <v>42259.334467592591</v>
      </c>
      <c r="T198" s="9">
        <f t="shared" si="17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10">
        <f>E199/L199</f>
        <v>32.75</v>
      </c>
      <c r="Q199" t="s">
        <v>8312</v>
      </c>
      <c r="R199" t="s">
        <v>8313</v>
      </c>
      <c r="S199" s="9">
        <f t="shared" si="16"/>
        <v>42741.640046296299</v>
      </c>
      <c r="T199" s="9">
        <f t="shared" si="17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10">
        <f>E200/L200</f>
        <v>46.5</v>
      </c>
      <c r="Q200" t="s">
        <v>8312</v>
      </c>
      <c r="R200" t="s">
        <v>8313</v>
      </c>
      <c r="S200" s="9">
        <f t="shared" si="16"/>
        <v>41887.175023148149</v>
      </c>
      <c r="T200" s="9">
        <f t="shared" si="17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10">
        <v>0</v>
      </c>
      <c r="Q201" t="s">
        <v>8312</v>
      </c>
      <c r="R201" t="s">
        <v>8313</v>
      </c>
      <c r="S201" s="9">
        <f t="shared" si="16"/>
        <v>42583.915532407402</v>
      </c>
      <c r="T201" s="9">
        <f t="shared" si="17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10">
        <f>E202/L202</f>
        <v>87.308333333333337</v>
      </c>
      <c r="Q202" t="s">
        <v>8312</v>
      </c>
      <c r="R202" t="s">
        <v>8313</v>
      </c>
      <c r="S202" s="9">
        <f t="shared" si="16"/>
        <v>41866.875034722223</v>
      </c>
      <c r="T202" s="9">
        <f t="shared" si="17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10">
        <f>E203/L203</f>
        <v>54.285714285714285</v>
      </c>
      <c r="Q203" t="s">
        <v>8312</v>
      </c>
      <c r="R203" t="s">
        <v>8313</v>
      </c>
      <c r="S203" s="9">
        <f t="shared" si="16"/>
        <v>42023.610289351847</v>
      </c>
      <c r="T203" s="9">
        <f t="shared" si="17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10">
        <v>0</v>
      </c>
      <c r="Q204" t="s">
        <v>8312</v>
      </c>
      <c r="R204" t="s">
        <v>8313</v>
      </c>
      <c r="S204" s="9">
        <f t="shared" si="16"/>
        <v>42255.719490740739</v>
      </c>
      <c r="T204" s="9">
        <f t="shared" si="17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10">
        <f>E205/L205</f>
        <v>93.25</v>
      </c>
      <c r="Q205" t="s">
        <v>8312</v>
      </c>
      <c r="R205" t="s">
        <v>8313</v>
      </c>
      <c r="S205" s="9">
        <f t="shared" si="16"/>
        <v>41973.639629629623</v>
      </c>
      <c r="T205" s="9">
        <f t="shared" si="17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10">
        <f>E206/L206</f>
        <v>117.68368136117556</v>
      </c>
      <c r="Q206" t="s">
        <v>8312</v>
      </c>
      <c r="R206" t="s">
        <v>8313</v>
      </c>
      <c r="S206" s="9">
        <f t="shared" si="16"/>
        <v>42556.375034722216</v>
      </c>
      <c r="T206" s="9">
        <f t="shared" si="17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10">
        <f>E207/L207</f>
        <v>76.470588235294116</v>
      </c>
      <c r="Q207" t="s">
        <v>8312</v>
      </c>
      <c r="R207" t="s">
        <v>8313</v>
      </c>
      <c r="S207" s="9">
        <f t="shared" si="16"/>
        <v>42248.423865740733</v>
      </c>
      <c r="T207" s="9">
        <f t="shared" si="17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10">
        <v>0</v>
      </c>
      <c r="Q208" t="s">
        <v>8312</v>
      </c>
      <c r="R208" t="s">
        <v>8313</v>
      </c>
      <c r="S208" s="9">
        <f t="shared" si="16"/>
        <v>42566.79609953703</v>
      </c>
      <c r="T208" s="9">
        <f t="shared" si="17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10">
        <f>E209/L209</f>
        <v>163.84615384615384</v>
      </c>
      <c r="Q209" t="s">
        <v>8312</v>
      </c>
      <c r="R209" t="s">
        <v>8313</v>
      </c>
      <c r="S209" s="9">
        <f t="shared" si="16"/>
        <v>41977.988865740735</v>
      </c>
      <c r="T209" s="9">
        <f t="shared" si="17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10">
        <v>0</v>
      </c>
      <c r="Q210" t="s">
        <v>8312</v>
      </c>
      <c r="R210" t="s">
        <v>8313</v>
      </c>
      <c r="S210" s="9">
        <f t="shared" si="16"/>
        <v>41959.16165509259</v>
      </c>
      <c r="T210" s="9">
        <f t="shared" si="17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10">
        <v>0</v>
      </c>
      <c r="Q211" t="s">
        <v>8312</v>
      </c>
      <c r="R211" t="s">
        <v>8313</v>
      </c>
      <c r="S211" s="9">
        <f t="shared" si="16"/>
        <v>42165.714525462965</v>
      </c>
      <c r="T211" s="9">
        <f t="shared" si="17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10">
        <f t="shared" ref="P212:P222" si="18">E212/L212</f>
        <v>91.818181818181813</v>
      </c>
      <c r="Q212" t="s">
        <v>8312</v>
      </c>
      <c r="R212" t="s">
        <v>8313</v>
      </c>
      <c r="S212" s="9">
        <f t="shared" si="16"/>
        <v>42248.856388888882</v>
      </c>
      <c r="T212" s="9">
        <f t="shared" si="17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10">
        <f t="shared" si="18"/>
        <v>185.83333333333334</v>
      </c>
      <c r="Q213" t="s">
        <v>8312</v>
      </c>
      <c r="R213" t="s">
        <v>8313</v>
      </c>
      <c r="S213" s="9">
        <f t="shared" si="16"/>
        <v>42235.951585648152</v>
      </c>
      <c r="T213" s="9">
        <f t="shared" si="17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10">
        <f t="shared" si="18"/>
        <v>1</v>
      </c>
      <c r="Q214" t="s">
        <v>8312</v>
      </c>
      <c r="R214" t="s">
        <v>8313</v>
      </c>
      <c r="S214" s="9">
        <f t="shared" si="16"/>
        <v>42416.672685185178</v>
      </c>
      <c r="T214" s="9">
        <f t="shared" si="17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10">
        <f t="shared" si="18"/>
        <v>20</v>
      </c>
      <c r="Q215" t="s">
        <v>8312</v>
      </c>
      <c r="R215" t="s">
        <v>8313</v>
      </c>
      <c r="S215" s="9">
        <f t="shared" si="16"/>
        <v>42202.385960648149</v>
      </c>
      <c r="T215" s="9">
        <f t="shared" si="17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10">
        <f t="shared" si="18"/>
        <v>1</v>
      </c>
      <c r="Q216" t="s">
        <v>8312</v>
      </c>
      <c r="R216" t="s">
        <v>8313</v>
      </c>
      <c r="S216" s="9">
        <f t="shared" si="16"/>
        <v>42009.432280092595</v>
      </c>
      <c r="T216" s="9">
        <f t="shared" si="17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10">
        <f t="shared" si="18"/>
        <v>10</v>
      </c>
      <c r="Q217" t="s">
        <v>8312</v>
      </c>
      <c r="R217" t="s">
        <v>8313</v>
      </c>
      <c r="S217" s="9">
        <f t="shared" si="16"/>
        <v>42375.021782407406</v>
      </c>
      <c r="T217" s="9">
        <f t="shared" si="17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10">
        <f t="shared" si="18"/>
        <v>331.53833333333336</v>
      </c>
      <c r="Q218" t="s">
        <v>8312</v>
      </c>
      <c r="R218" t="s">
        <v>8313</v>
      </c>
      <c r="S218" s="9">
        <f t="shared" si="16"/>
        <v>42066.750428240739</v>
      </c>
      <c r="T218" s="9">
        <f t="shared" si="17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10">
        <f t="shared" si="18"/>
        <v>314.28947368421052</v>
      </c>
      <c r="Q219" t="s">
        <v>8312</v>
      </c>
      <c r="R219" t="s">
        <v>8313</v>
      </c>
      <c r="S219" s="9">
        <f t="shared" si="16"/>
        <v>41970.432280092595</v>
      </c>
      <c r="T219" s="9">
        <f t="shared" si="17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10">
        <f t="shared" si="18"/>
        <v>100</v>
      </c>
      <c r="Q220" t="s">
        <v>8312</v>
      </c>
      <c r="R220" t="s">
        <v>8313</v>
      </c>
      <c r="S220" s="9">
        <f t="shared" si="16"/>
        <v>42079.420011574075</v>
      </c>
      <c r="T220" s="9">
        <f t="shared" si="17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10">
        <f t="shared" si="18"/>
        <v>115.98684210526316</v>
      </c>
      <c r="Q221" t="s">
        <v>8312</v>
      </c>
      <c r="R221" t="s">
        <v>8313</v>
      </c>
      <c r="S221" s="9">
        <f t="shared" si="16"/>
        <v>42429.118344907409</v>
      </c>
      <c r="T221" s="9">
        <f t="shared" si="17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10">
        <f t="shared" si="18"/>
        <v>120</v>
      </c>
      <c r="Q222" t="s">
        <v>8312</v>
      </c>
      <c r="R222" t="s">
        <v>8313</v>
      </c>
      <c r="S222" s="9">
        <f t="shared" si="16"/>
        <v>42195.435532407406</v>
      </c>
      <c r="T222" s="9">
        <f t="shared" si="17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10">
        <v>0</v>
      </c>
      <c r="Q223" t="s">
        <v>8312</v>
      </c>
      <c r="R223" t="s">
        <v>8313</v>
      </c>
      <c r="S223" s="9">
        <f t="shared" si="16"/>
        <v>42031.629212962966</v>
      </c>
      <c r="T223" s="9">
        <f t="shared" si="17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10">
        <f>E224/L224</f>
        <v>65</v>
      </c>
      <c r="Q224" t="s">
        <v>8312</v>
      </c>
      <c r="R224" t="s">
        <v>8313</v>
      </c>
      <c r="S224" s="9">
        <f t="shared" si="16"/>
        <v>42031.561550925922</v>
      </c>
      <c r="T224" s="9">
        <f t="shared" si="17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10">
        <v>0</v>
      </c>
      <c r="Q225" t="s">
        <v>8312</v>
      </c>
      <c r="R225" t="s">
        <v>8313</v>
      </c>
      <c r="S225" s="9">
        <f t="shared" si="16"/>
        <v>42481.839699074073</v>
      </c>
      <c r="T225" s="9">
        <f t="shared" si="17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10">
        <v>0</v>
      </c>
      <c r="Q226" t="s">
        <v>8312</v>
      </c>
      <c r="R226" t="s">
        <v>8313</v>
      </c>
      <c r="S226" s="9">
        <f t="shared" si="16"/>
        <v>42135.026921296296</v>
      </c>
      <c r="T226" s="9">
        <f t="shared" si="17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10">
        <v>0</v>
      </c>
      <c r="Q227" t="s">
        <v>8312</v>
      </c>
      <c r="R227" t="s">
        <v>8313</v>
      </c>
      <c r="S227" s="9">
        <f t="shared" si="16"/>
        <v>42438.752939814811</v>
      </c>
      <c r="T227" s="9">
        <f t="shared" si="17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10">
        <f>E228/L228</f>
        <v>125</v>
      </c>
      <c r="Q228" t="s">
        <v>8312</v>
      </c>
      <c r="R228" t="s">
        <v>8313</v>
      </c>
      <c r="S228" s="9">
        <f t="shared" si="16"/>
        <v>42106.457685185182</v>
      </c>
      <c r="T228" s="9">
        <f t="shared" si="17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10">
        <v>0</v>
      </c>
      <c r="Q229" t="s">
        <v>8312</v>
      </c>
      <c r="R229" t="s">
        <v>8313</v>
      </c>
      <c r="S229" s="9">
        <f t="shared" si="16"/>
        <v>42164.685659722221</v>
      </c>
      <c r="T229" s="9">
        <f t="shared" si="17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10">
        <v>0</v>
      </c>
      <c r="Q230" t="s">
        <v>8312</v>
      </c>
      <c r="R230" t="s">
        <v>8313</v>
      </c>
      <c r="S230" s="9">
        <f t="shared" si="16"/>
        <v>42096.478067129625</v>
      </c>
      <c r="T230" s="9">
        <f t="shared" si="17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10">
        <v>0</v>
      </c>
      <c r="Q231" t="s">
        <v>8312</v>
      </c>
      <c r="R231" t="s">
        <v>8313</v>
      </c>
      <c r="S231" s="9">
        <f t="shared" si="16"/>
        <v>42383.725659722222</v>
      </c>
      <c r="T231" s="9">
        <f t="shared" si="17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10">
        <f>E232/L232</f>
        <v>30</v>
      </c>
      <c r="Q232" t="s">
        <v>8312</v>
      </c>
      <c r="R232" t="s">
        <v>8313</v>
      </c>
      <c r="S232" s="9">
        <f t="shared" si="16"/>
        <v>42129.568877314807</v>
      </c>
      <c r="T232" s="9">
        <f t="shared" si="17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10">
        <v>0</v>
      </c>
      <c r="Q233" t="s">
        <v>8312</v>
      </c>
      <c r="R233" t="s">
        <v>8313</v>
      </c>
      <c r="S233" s="9">
        <f t="shared" si="16"/>
        <v>42341.750590277778</v>
      </c>
      <c r="T233" s="9">
        <f t="shared" si="17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10">
        <f>E234/L234</f>
        <v>15.714285714285714</v>
      </c>
      <c r="Q234" t="s">
        <v>8312</v>
      </c>
      <c r="R234" t="s">
        <v>8313</v>
      </c>
      <c r="S234" s="9">
        <f t="shared" si="16"/>
        <v>42032.617430555554</v>
      </c>
      <c r="T234" s="9">
        <f t="shared" si="17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10">
        <v>0</v>
      </c>
      <c r="Q235" t="s">
        <v>8312</v>
      </c>
      <c r="R235" t="s">
        <v>8313</v>
      </c>
      <c r="S235" s="9">
        <f t="shared" si="16"/>
        <v>42612.703379629624</v>
      </c>
      <c r="T235" s="9">
        <f t="shared" si="17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10">
        <f>E236/L236</f>
        <v>80.2</v>
      </c>
      <c r="Q236" t="s">
        <v>8312</v>
      </c>
      <c r="R236" t="s">
        <v>8313</v>
      </c>
      <c r="S236" s="9">
        <f t="shared" si="16"/>
        <v>42135.82707175926</v>
      </c>
      <c r="T236" s="9">
        <f t="shared" si="17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10">
        <v>0</v>
      </c>
      <c r="Q237" t="s">
        <v>8312</v>
      </c>
      <c r="R237" t="s">
        <v>8313</v>
      </c>
      <c r="S237" s="9">
        <f t="shared" si="16"/>
        <v>42164.700196759259</v>
      </c>
      <c r="T237" s="9">
        <f t="shared" si="17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10">
        <v>0</v>
      </c>
      <c r="Q238" t="s">
        <v>8312</v>
      </c>
      <c r="R238" t="s">
        <v>8313</v>
      </c>
      <c r="S238" s="9">
        <f t="shared" si="16"/>
        <v>42320.876145833325</v>
      </c>
      <c r="T238" s="9">
        <f t="shared" si="17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10">
        <f>E239/L239</f>
        <v>50</v>
      </c>
      <c r="Q239" t="s">
        <v>8312</v>
      </c>
      <c r="R239" t="s">
        <v>8313</v>
      </c>
      <c r="S239" s="9">
        <f t="shared" si="16"/>
        <v>42377.368854166663</v>
      </c>
      <c r="T239" s="9">
        <f t="shared" si="17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10">
        <v>0</v>
      </c>
      <c r="Q240" t="s">
        <v>8312</v>
      </c>
      <c r="R240" t="s">
        <v>8313</v>
      </c>
      <c r="S240" s="9">
        <f t="shared" si="16"/>
        <v>42713.754166666658</v>
      </c>
      <c r="T240" s="9">
        <f t="shared" si="17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10">
        <f t="shared" ref="P241:P272" si="19">E241/L241</f>
        <v>50</v>
      </c>
      <c r="Q241" t="s">
        <v>8312</v>
      </c>
      <c r="R241" t="s">
        <v>8313</v>
      </c>
      <c r="S241" s="9">
        <f t="shared" si="16"/>
        <v>42296.901967592588</v>
      </c>
      <c r="T241" s="9">
        <f t="shared" si="17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10">
        <f t="shared" si="19"/>
        <v>117.84759124087591</v>
      </c>
      <c r="Q242" t="s">
        <v>8312</v>
      </c>
      <c r="R242" t="s">
        <v>8324</v>
      </c>
      <c r="S242" s="9">
        <f t="shared" si="16"/>
        <v>41354.500127314815</v>
      </c>
      <c r="T242" s="9">
        <f t="shared" si="17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10">
        <f t="shared" si="19"/>
        <v>109.04255319148936</v>
      </c>
      <c r="Q243" t="s">
        <v>8312</v>
      </c>
      <c r="R243" t="s">
        <v>8324</v>
      </c>
      <c r="S243" s="9">
        <f t="shared" si="16"/>
        <v>41949.489629629628</v>
      </c>
      <c r="T243" s="9">
        <f t="shared" si="17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10">
        <f t="shared" si="19"/>
        <v>73.019801980198025</v>
      </c>
      <c r="Q244" t="s">
        <v>8312</v>
      </c>
      <c r="R244" t="s">
        <v>8324</v>
      </c>
      <c r="S244" s="9">
        <f t="shared" si="16"/>
        <v>40862.28460648148</v>
      </c>
      <c r="T244" s="9">
        <f t="shared" si="17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10">
        <f t="shared" si="19"/>
        <v>78.195121951219505</v>
      </c>
      <c r="Q245" t="s">
        <v>8312</v>
      </c>
      <c r="R245" t="s">
        <v>8324</v>
      </c>
      <c r="S245" s="9">
        <f t="shared" si="16"/>
        <v>41661.839166666665</v>
      </c>
      <c r="T245" s="9">
        <f t="shared" si="17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10">
        <f t="shared" si="19"/>
        <v>47.398809523809526</v>
      </c>
      <c r="Q246" t="s">
        <v>8312</v>
      </c>
      <c r="R246" t="s">
        <v>8324</v>
      </c>
      <c r="S246" s="9">
        <f t="shared" si="16"/>
        <v>40213.115266203698</v>
      </c>
      <c r="T246" s="9">
        <f t="shared" si="17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10">
        <f t="shared" si="19"/>
        <v>54.020833333333336</v>
      </c>
      <c r="Q247" t="s">
        <v>8312</v>
      </c>
      <c r="R247" t="s">
        <v>8324</v>
      </c>
      <c r="S247" s="9">
        <f t="shared" si="16"/>
        <v>41106.844733796293</v>
      </c>
      <c r="T247" s="9">
        <f t="shared" si="17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10">
        <f t="shared" si="19"/>
        <v>68.488789237668158</v>
      </c>
      <c r="Q248" t="s">
        <v>8312</v>
      </c>
      <c r="R248" t="s">
        <v>8324</v>
      </c>
      <c r="S248" s="9">
        <f t="shared" si="16"/>
        <v>40480.155150462961</v>
      </c>
      <c r="T248" s="9">
        <f t="shared" si="17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10">
        <f t="shared" si="19"/>
        <v>108.14516129032258</v>
      </c>
      <c r="Q249" t="s">
        <v>8312</v>
      </c>
      <c r="R249" t="s">
        <v>8324</v>
      </c>
      <c r="S249" s="9">
        <f t="shared" si="16"/>
        <v>40430.395995370367</v>
      </c>
      <c r="T249" s="9">
        <f t="shared" si="17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10">
        <f t="shared" si="19"/>
        <v>589.95205479452056</v>
      </c>
      <c r="Q250" t="s">
        <v>8312</v>
      </c>
      <c r="R250" t="s">
        <v>8324</v>
      </c>
      <c r="S250" s="9">
        <f t="shared" si="16"/>
        <v>40870.566076388888</v>
      </c>
      <c r="T250" s="9">
        <f t="shared" si="17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10">
        <f t="shared" si="19"/>
        <v>48.051063829787232</v>
      </c>
      <c r="Q251" t="s">
        <v>8312</v>
      </c>
      <c r="R251" t="s">
        <v>8324</v>
      </c>
      <c r="S251" s="9">
        <f t="shared" si="16"/>
        <v>40332.715509259258</v>
      </c>
      <c r="T251" s="9">
        <f t="shared" si="17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10">
        <f t="shared" si="19"/>
        <v>72.482837528604122</v>
      </c>
      <c r="Q252" t="s">
        <v>8312</v>
      </c>
      <c r="R252" t="s">
        <v>8324</v>
      </c>
      <c r="S252" s="9">
        <f t="shared" si="16"/>
        <v>41401.357534722221</v>
      </c>
      <c r="T252" s="9">
        <f t="shared" si="17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10">
        <f t="shared" si="19"/>
        <v>57.077922077922075</v>
      </c>
      <c r="Q253" t="s">
        <v>8312</v>
      </c>
      <c r="R253" t="s">
        <v>8324</v>
      </c>
      <c r="S253" s="9">
        <f t="shared" si="16"/>
        <v>41013.579236111109</v>
      </c>
      <c r="T253" s="9">
        <f t="shared" si="17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10">
        <f t="shared" si="19"/>
        <v>85.444444444444443</v>
      </c>
      <c r="Q254" t="s">
        <v>8312</v>
      </c>
      <c r="R254" t="s">
        <v>8324</v>
      </c>
      <c r="S254" s="9">
        <f t="shared" si="16"/>
        <v>40266.454375000001</v>
      </c>
      <c r="T254" s="9">
        <f t="shared" si="17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10">
        <f t="shared" si="19"/>
        <v>215.85714285714286</v>
      </c>
      <c r="Q255" t="s">
        <v>8312</v>
      </c>
      <c r="R255" t="s">
        <v>8324</v>
      </c>
      <c r="S255" s="9">
        <f t="shared" si="16"/>
        <v>40924.44253472222</v>
      </c>
      <c r="T255" s="9">
        <f t="shared" si="17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10">
        <f t="shared" si="19"/>
        <v>89.38643312101911</v>
      </c>
      <c r="Q256" t="s">
        <v>8312</v>
      </c>
      <c r="R256" t="s">
        <v>8324</v>
      </c>
      <c r="S256" s="9">
        <f t="shared" si="16"/>
        <v>42263.744328703695</v>
      </c>
      <c r="T256" s="9">
        <f t="shared" si="17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10">
        <f t="shared" si="19"/>
        <v>45.418404255319146</v>
      </c>
      <c r="Q257" t="s">
        <v>8312</v>
      </c>
      <c r="R257" t="s">
        <v>8324</v>
      </c>
      <c r="S257" s="9">
        <f t="shared" si="16"/>
        <v>40588.318078703705</v>
      </c>
      <c r="T257" s="9">
        <f t="shared" si="17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0">E258/D258</f>
        <v>1.391</v>
      </c>
      <c r="P258" s="10">
        <f t="shared" si="19"/>
        <v>65.756363636363631</v>
      </c>
      <c r="Q258" t="s">
        <v>8312</v>
      </c>
      <c r="R258" t="s">
        <v>8324</v>
      </c>
      <c r="S258" s="9">
        <f t="shared" ref="S258:S321" si="21">(((J258/60)/60)/24)+DATE(1970,1,1)+(-5/24)</f>
        <v>41319.560960648145</v>
      </c>
      <c r="T258" s="9">
        <f t="shared" ref="T258:T321" si="22">(((I258/60)/60)/24)+DATE(1970,1,1)+(-5/24)</f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0"/>
        <v>1.0672648571428571</v>
      </c>
      <c r="P259" s="10">
        <f t="shared" si="19"/>
        <v>66.70405357142856</v>
      </c>
      <c r="Q259" t="s">
        <v>8312</v>
      </c>
      <c r="R259" t="s">
        <v>8324</v>
      </c>
      <c r="S259" s="9">
        <f t="shared" si="21"/>
        <v>42479.418541666666</v>
      </c>
      <c r="T259" s="9">
        <f t="shared" si="22"/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10">
        <f t="shared" si="19"/>
        <v>83.345930232558146</v>
      </c>
      <c r="Q260" t="s">
        <v>8312</v>
      </c>
      <c r="R260" t="s">
        <v>8324</v>
      </c>
      <c r="S260" s="9">
        <f t="shared" si="21"/>
        <v>40681.843356481477</v>
      </c>
      <c r="T260" s="9">
        <f t="shared" si="22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10">
        <f t="shared" si="19"/>
        <v>105.04609341825902</v>
      </c>
      <c r="Q261" t="s">
        <v>8312</v>
      </c>
      <c r="R261" t="s">
        <v>8324</v>
      </c>
      <c r="S261" s="9">
        <f t="shared" si="21"/>
        <v>42072.529733796291</v>
      </c>
      <c r="T261" s="9">
        <f t="shared" si="22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10">
        <f t="shared" si="19"/>
        <v>120.90909090909091</v>
      </c>
      <c r="Q262" t="s">
        <v>8312</v>
      </c>
      <c r="R262" t="s">
        <v>8324</v>
      </c>
      <c r="S262" s="9">
        <f t="shared" si="21"/>
        <v>40330.547210648147</v>
      </c>
      <c r="T262" s="9">
        <f t="shared" si="22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10">
        <f t="shared" si="19"/>
        <v>97.63636363636364</v>
      </c>
      <c r="Q263" t="s">
        <v>8312</v>
      </c>
      <c r="R263" t="s">
        <v>8324</v>
      </c>
      <c r="S263" s="9">
        <f t="shared" si="21"/>
        <v>41017.677129629628</v>
      </c>
      <c r="T263" s="9">
        <f t="shared" si="22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10">
        <f t="shared" si="19"/>
        <v>41.379310344827587</v>
      </c>
      <c r="Q264" t="s">
        <v>8312</v>
      </c>
      <c r="R264" t="s">
        <v>8324</v>
      </c>
      <c r="S264" s="9">
        <f t="shared" si="21"/>
        <v>40555.039675925924</v>
      </c>
      <c r="T264" s="9">
        <f t="shared" si="22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10">
        <f t="shared" si="19"/>
        <v>30.654485981308412</v>
      </c>
      <c r="Q265" t="s">
        <v>8312</v>
      </c>
      <c r="R265" t="s">
        <v>8324</v>
      </c>
      <c r="S265" s="9">
        <f t="shared" si="21"/>
        <v>41149.746458333328</v>
      </c>
      <c r="T265" s="9">
        <f t="shared" si="22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10">
        <f t="shared" si="19"/>
        <v>64.945054945054949</v>
      </c>
      <c r="Q266" t="s">
        <v>8312</v>
      </c>
      <c r="R266" t="s">
        <v>8324</v>
      </c>
      <c r="S266" s="9">
        <f t="shared" si="21"/>
        <v>41010.411979166667</v>
      </c>
      <c r="T266" s="9">
        <f t="shared" si="22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10">
        <f t="shared" si="19"/>
        <v>95.775862068965523</v>
      </c>
      <c r="Q267" t="s">
        <v>8312</v>
      </c>
      <c r="R267" t="s">
        <v>8324</v>
      </c>
      <c r="S267" s="9">
        <f t="shared" si="21"/>
        <v>40267.037384259253</v>
      </c>
      <c r="T267" s="9">
        <f t="shared" si="22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10">
        <f t="shared" si="19"/>
        <v>40.416666666666664</v>
      </c>
      <c r="Q268" t="s">
        <v>8312</v>
      </c>
      <c r="R268" t="s">
        <v>8324</v>
      </c>
      <c r="S268" s="9">
        <f t="shared" si="21"/>
        <v>40204.966516203705</v>
      </c>
      <c r="T268" s="9">
        <f t="shared" si="22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10">
        <f t="shared" si="19"/>
        <v>78.578424242424248</v>
      </c>
      <c r="Q269" t="s">
        <v>8312</v>
      </c>
      <c r="R269" t="s">
        <v>8324</v>
      </c>
      <c r="S269" s="9">
        <f t="shared" si="21"/>
        <v>41785.244201388887</v>
      </c>
      <c r="T269" s="9">
        <f t="shared" si="22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10">
        <f t="shared" si="19"/>
        <v>50.18018018018018</v>
      </c>
      <c r="Q270" t="s">
        <v>8312</v>
      </c>
      <c r="R270" t="s">
        <v>8324</v>
      </c>
      <c r="S270" s="9">
        <f t="shared" si="21"/>
        <v>40808.944189814814</v>
      </c>
      <c r="T270" s="9">
        <f t="shared" si="22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10">
        <f t="shared" si="19"/>
        <v>92.251735588972423</v>
      </c>
      <c r="Q271" t="s">
        <v>8312</v>
      </c>
      <c r="R271" t="s">
        <v>8324</v>
      </c>
      <c r="S271" s="9">
        <f t="shared" si="21"/>
        <v>42757.988680555551</v>
      </c>
      <c r="T271" s="9">
        <f t="shared" si="22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10">
        <f t="shared" si="19"/>
        <v>57.540983606557376</v>
      </c>
      <c r="Q272" t="s">
        <v>8312</v>
      </c>
      <c r="R272" t="s">
        <v>8324</v>
      </c>
      <c r="S272" s="9">
        <f t="shared" si="21"/>
        <v>40637.658217592587</v>
      </c>
      <c r="T272" s="9">
        <f t="shared" si="22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10">
        <f t="shared" ref="P273:P304" si="23">E273/L273</f>
        <v>109.42160278745645</v>
      </c>
      <c r="Q273" t="s">
        <v>8312</v>
      </c>
      <c r="R273" t="s">
        <v>8324</v>
      </c>
      <c r="S273" s="9">
        <f t="shared" si="21"/>
        <v>41611.891909722224</v>
      </c>
      <c r="T273" s="9">
        <f t="shared" si="22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10">
        <f t="shared" si="23"/>
        <v>81.892461538461546</v>
      </c>
      <c r="Q274" t="s">
        <v>8312</v>
      </c>
      <c r="R274" t="s">
        <v>8324</v>
      </c>
      <c r="S274" s="9">
        <f t="shared" si="21"/>
        <v>40235.692025462959</v>
      </c>
      <c r="T274" s="9">
        <f t="shared" si="22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10">
        <f t="shared" si="23"/>
        <v>45.667711864406776</v>
      </c>
      <c r="Q275" t="s">
        <v>8312</v>
      </c>
      <c r="R275" t="s">
        <v>8324</v>
      </c>
      <c r="S275" s="9">
        <f t="shared" si="21"/>
        <v>40697.29011574074</v>
      </c>
      <c r="T275" s="9">
        <f t="shared" si="22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10">
        <f t="shared" si="23"/>
        <v>55.221238938053098</v>
      </c>
      <c r="Q276" t="s">
        <v>8312</v>
      </c>
      <c r="R276" t="s">
        <v>8324</v>
      </c>
      <c r="S276" s="9">
        <f t="shared" si="21"/>
        <v>40969.704039351847</v>
      </c>
      <c r="T276" s="9">
        <f t="shared" si="22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10">
        <f t="shared" si="23"/>
        <v>65.298192771084331</v>
      </c>
      <c r="Q277" t="s">
        <v>8312</v>
      </c>
      <c r="R277" t="s">
        <v>8324</v>
      </c>
      <c r="S277" s="9">
        <f t="shared" si="21"/>
        <v>41192.823680555557</v>
      </c>
      <c r="T277" s="9">
        <f t="shared" si="22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10">
        <f t="shared" si="23"/>
        <v>95.225806451612897</v>
      </c>
      <c r="Q278" t="s">
        <v>8312</v>
      </c>
      <c r="R278" t="s">
        <v>8324</v>
      </c>
      <c r="S278" s="9">
        <f t="shared" si="21"/>
        <v>40966.87354166666</v>
      </c>
      <c r="T278" s="9">
        <f t="shared" si="22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10">
        <f t="shared" si="23"/>
        <v>75.444794952681391</v>
      </c>
      <c r="Q279" t="s">
        <v>8312</v>
      </c>
      <c r="R279" t="s">
        <v>8324</v>
      </c>
      <c r="S279" s="9">
        <f t="shared" si="21"/>
        <v>42117.68309027778</v>
      </c>
      <c r="T279" s="9">
        <f t="shared" si="22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10">
        <f t="shared" si="23"/>
        <v>97.816867469879512</v>
      </c>
      <c r="Q280" t="s">
        <v>8312</v>
      </c>
      <c r="R280" t="s">
        <v>8324</v>
      </c>
      <c r="S280" s="9">
        <f t="shared" si="21"/>
        <v>41163.832627314812</v>
      </c>
      <c r="T280" s="9">
        <f t="shared" si="22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10">
        <f t="shared" si="23"/>
        <v>87.685606557377056</v>
      </c>
      <c r="Q281" t="s">
        <v>8312</v>
      </c>
      <c r="R281" t="s">
        <v>8324</v>
      </c>
      <c r="S281" s="9">
        <f t="shared" si="21"/>
        <v>42759.035833333335</v>
      </c>
      <c r="T281" s="9">
        <f t="shared" si="22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10">
        <f t="shared" si="23"/>
        <v>54.748948106591868</v>
      </c>
      <c r="Q282" t="s">
        <v>8312</v>
      </c>
      <c r="R282" t="s">
        <v>8324</v>
      </c>
      <c r="S282" s="9">
        <f t="shared" si="21"/>
        <v>41744.382349537031</v>
      </c>
      <c r="T282" s="9">
        <f t="shared" si="22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10">
        <f t="shared" si="23"/>
        <v>83.953417721518989</v>
      </c>
      <c r="Q283" t="s">
        <v>8312</v>
      </c>
      <c r="R283" t="s">
        <v>8324</v>
      </c>
      <c r="S283" s="9">
        <f t="shared" si="21"/>
        <v>39949.955011574071</v>
      </c>
      <c r="T283" s="9">
        <f t="shared" si="22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10">
        <f t="shared" si="23"/>
        <v>254.38547486033519</v>
      </c>
      <c r="Q284" t="s">
        <v>8312</v>
      </c>
      <c r="R284" t="s">
        <v>8324</v>
      </c>
      <c r="S284" s="9">
        <f t="shared" si="21"/>
        <v>40194.711712962962</v>
      </c>
      <c r="T284" s="9">
        <f t="shared" si="22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10">
        <f t="shared" si="23"/>
        <v>101.8269801980198</v>
      </c>
      <c r="Q285" t="s">
        <v>8312</v>
      </c>
      <c r="R285" t="s">
        <v>8324</v>
      </c>
      <c r="S285" s="9">
        <f t="shared" si="21"/>
        <v>40675.501666666663</v>
      </c>
      <c r="T285" s="9">
        <f t="shared" si="22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10">
        <f t="shared" si="23"/>
        <v>55.066394736842106</v>
      </c>
      <c r="Q286" t="s">
        <v>8312</v>
      </c>
      <c r="R286" t="s">
        <v>8324</v>
      </c>
      <c r="S286" s="9">
        <f t="shared" si="21"/>
        <v>40904.529861111107</v>
      </c>
      <c r="T286" s="9">
        <f t="shared" si="22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10">
        <f t="shared" si="23"/>
        <v>56.901438721136763</v>
      </c>
      <c r="Q287" t="s">
        <v>8312</v>
      </c>
      <c r="R287" t="s">
        <v>8324</v>
      </c>
      <c r="S287" s="9">
        <f t="shared" si="21"/>
        <v>41506.547777777778</v>
      </c>
      <c r="T287" s="9">
        <f t="shared" si="22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10">
        <f t="shared" si="23"/>
        <v>121.28148148148148</v>
      </c>
      <c r="Q288" t="s">
        <v>8312</v>
      </c>
      <c r="R288" t="s">
        <v>8324</v>
      </c>
      <c r="S288" s="9">
        <f t="shared" si="21"/>
        <v>41313.60791666666</v>
      </c>
      <c r="T288" s="9">
        <f t="shared" si="22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10">
        <f t="shared" si="23"/>
        <v>91.189655172413794</v>
      </c>
      <c r="Q289" t="s">
        <v>8312</v>
      </c>
      <c r="R289" t="s">
        <v>8324</v>
      </c>
      <c r="S289" s="9">
        <f t="shared" si="21"/>
        <v>41184.069652777776</v>
      </c>
      <c r="T289" s="9">
        <f t="shared" si="22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10">
        <f t="shared" si="23"/>
        <v>115.44812080536913</v>
      </c>
      <c r="Q290" t="s">
        <v>8312</v>
      </c>
      <c r="R290" t="s">
        <v>8324</v>
      </c>
      <c r="S290" s="9">
        <f t="shared" si="21"/>
        <v>41050.960567129623</v>
      </c>
      <c r="T290" s="9">
        <f t="shared" si="22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10">
        <f t="shared" si="23"/>
        <v>67.771551724137936</v>
      </c>
      <c r="Q291" t="s">
        <v>8312</v>
      </c>
      <c r="R291" t="s">
        <v>8324</v>
      </c>
      <c r="S291" s="9">
        <f t="shared" si="21"/>
        <v>41550.248078703698</v>
      </c>
      <c r="T291" s="9">
        <f t="shared" si="22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10">
        <f t="shared" si="23"/>
        <v>28.576190476190476</v>
      </c>
      <c r="Q292" t="s">
        <v>8312</v>
      </c>
      <c r="R292" t="s">
        <v>8324</v>
      </c>
      <c r="S292" s="9">
        <f t="shared" si="21"/>
        <v>40526.160844907405</v>
      </c>
      <c r="T292" s="9">
        <f t="shared" si="22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10">
        <f t="shared" si="23"/>
        <v>46.8828125</v>
      </c>
      <c r="Q293" t="s">
        <v>8312</v>
      </c>
      <c r="R293" t="s">
        <v>8324</v>
      </c>
      <c r="S293" s="9">
        <f t="shared" si="21"/>
        <v>41376.560717592591</v>
      </c>
      <c r="T293" s="9">
        <f t="shared" si="22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10">
        <f t="shared" si="23"/>
        <v>154.42231237322514</v>
      </c>
      <c r="Q294" t="s">
        <v>8312</v>
      </c>
      <c r="R294" t="s">
        <v>8324</v>
      </c>
      <c r="S294" s="9">
        <f t="shared" si="21"/>
        <v>40812.594895833332</v>
      </c>
      <c r="T294" s="9">
        <f t="shared" si="22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10">
        <f t="shared" si="23"/>
        <v>201.22137404580153</v>
      </c>
      <c r="Q295" t="s">
        <v>8312</v>
      </c>
      <c r="R295" t="s">
        <v>8324</v>
      </c>
      <c r="S295" s="9">
        <f t="shared" si="21"/>
        <v>41719.459652777776</v>
      </c>
      <c r="T295" s="9">
        <f t="shared" si="22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10">
        <f t="shared" si="23"/>
        <v>100</v>
      </c>
      <c r="Q296" t="s">
        <v>8312</v>
      </c>
      <c r="R296" t="s">
        <v>8324</v>
      </c>
      <c r="S296" s="9">
        <f t="shared" si="21"/>
        <v>40342.876087962963</v>
      </c>
      <c r="T296" s="9">
        <f t="shared" si="22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10">
        <f t="shared" si="23"/>
        <v>100.08204511278196</v>
      </c>
      <c r="Q297" t="s">
        <v>8312</v>
      </c>
      <c r="R297" t="s">
        <v>8324</v>
      </c>
      <c r="S297" s="9">
        <f t="shared" si="21"/>
        <v>41518.796400462961</v>
      </c>
      <c r="T297" s="9">
        <f t="shared" si="22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10">
        <f t="shared" si="23"/>
        <v>230.08953488372092</v>
      </c>
      <c r="Q298" t="s">
        <v>8312</v>
      </c>
      <c r="R298" t="s">
        <v>8324</v>
      </c>
      <c r="S298" s="9">
        <f t="shared" si="21"/>
        <v>41134.267164351848</v>
      </c>
      <c r="T298" s="9">
        <f t="shared" si="22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10">
        <f t="shared" si="23"/>
        <v>141.74647887323943</v>
      </c>
      <c r="Q299" t="s">
        <v>8312</v>
      </c>
      <c r="R299" t="s">
        <v>8324</v>
      </c>
      <c r="S299" s="9">
        <f t="shared" si="21"/>
        <v>42089.519687500004</v>
      </c>
      <c r="T299" s="9">
        <f t="shared" si="22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10">
        <f t="shared" si="23"/>
        <v>56.344351395730705</v>
      </c>
      <c r="Q300" t="s">
        <v>8312</v>
      </c>
      <c r="R300" t="s">
        <v>8324</v>
      </c>
      <c r="S300" s="9">
        <f t="shared" si="21"/>
        <v>41709.255185185182</v>
      </c>
      <c r="T300" s="9">
        <f t="shared" si="22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10">
        <f t="shared" si="23"/>
        <v>73.341188524590166</v>
      </c>
      <c r="Q301" t="s">
        <v>8312</v>
      </c>
      <c r="R301" t="s">
        <v>8324</v>
      </c>
      <c r="S301" s="9">
        <f t="shared" si="21"/>
        <v>40469.016898148147</v>
      </c>
      <c r="T301" s="9">
        <f t="shared" si="22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10">
        <f t="shared" si="23"/>
        <v>85.337785234899329</v>
      </c>
      <c r="Q302" t="s">
        <v>8312</v>
      </c>
      <c r="R302" t="s">
        <v>8324</v>
      </c>
      <c r="S302" s="9">
        <f t="shared" si="21"/>
        <v>40626.751597222217</v>
      </c>
      <c r="T302" s="9">
        <f t="shared" si="22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10">
        <f t="shared" si="23"/>
        <v>61.496215139442228</v>
      </c>
      <c r="Q303" t="s">
        <v>8312</v>
      </c>
      <c r="R303" t="s">
        <v>8324</v>
      </c>
      <c r="S303" s="9">
        <f t="shared" si="21"/>
        <v>41312.529340277775</v>
      </c>
      <c r="T303" s="9">
        <f t="shared" si="22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10">
        <f t="shared" si="23"/>
        <v>93.018518518518519</v>
      </c>
      <c r="Q304" t="s">
        <v>8312</v>
      </c>
      <c r="R304" t="s">
        <v>8324</v>
      </c>
      <c r="S304" s="9">
        <f t="shared" si="21"/>
        <v>40933.648587962962</v>
      </c>
      <c r="T304" s="9">
        <f t="shared" si="22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10">
        <f t="shared" ref="P305:P336" si="24">E305/L305</f>
        <v>50.292682926829265</v>
      </c>
      <c r="Q305" t="s">
        <v>8312</v>
      </c>
      <c r="R305" t="s">
        <v>8324</v>
      </c>
      <c r="S305" s="9">
        <f t="shared" si="21"/>
        <v>41031.862800925926</v>
      </c>
      <c r="T305" s="9">
        <f t="shared" si="22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10">
        <f t="shared" si="24"/>
        <v>106.43243243243244</v>
      </c>
      <c r="Q306" t="s">
        <v>8312</v>
      </c>
      <c r="R306" t="s">
        <v>8324</v>
      </c>
      <c r="S306" s="9">
        <f t="shared" si="21"/>
        <v>41113.88653935185</v>
      </c>
      <c r="T306" s="9">
        <f t="shared" si="22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10">
        <f t="shared" si="24"/>
        <v>51.719576719576722</v>
      </c>
      <c r="Q307" t="s">
        <v>8312</v>
      </c>
      <c r="R307" t="s">
        <v>8324</v>
      </c>
      <c r="S307" s="9">
        <f t="shared" si="21"/>
        <v>40948.421863425923</v>
      </c>
      <c r="T307" s="9">
        <f t="shared" si="22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10">
        <f t="shared" si="24"/>
        <v>36.612499999999997</v>
      </c>
      <c r="Q308" t="s">
        <v>8312</v>
      </c>
      <c r="R308" t="s">
        <v>8324</v>
      </c>
      <c r="S308" s="9">
        <f t="shared" si="21"/>
        <v>41333.628854166665</v>
      </c>
      <c r="T308" s="9">
        <f t="shared" si="22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10">
        <f t="shared" si="24"/>
        <v>42.517361111111114</v>
      </c>
      <c r="Q309" t="s">
        <v>8312</v>
      </c>
      <c r="R309" t="s">
        <v>8324</v>
      </c>
      <c r="S309" s="9">
        <f t="shared" si="21"/>
        <v>41282.736122685179</v>
      </c>
      <c r="T309" s="9">
        <f t="shared" si="22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10">
        <f t="shared" si="24"/>
        <v>62.712871287128714</v>
      </c>
      <c r="Q310" t="s">
        <v>8312</v>
      </c>
      <c r="R310" t="s">
        <v>8324</v>
      </c>
      <c r="S310" s="9">
        <f t="shared" si="21"/>
        <v>40567.486226851848</v>
      </c>
      <c r="T310" s="9">
        <f t="shared" si="22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10">
        <f t="shared" si="24"/>
        <v>89.957983193277315</v>
      </c>
      <c r="Q311" t="s">
        <v>8312</v>
      </c>
      <c r="R311" t="s">
        <v>8324</v>
      </c>
      <c r="S311" s="9">
        <f t="shared" si="21"/>
        <v>41134.543217592589</v>
      </c>
      <c r="T311" s="9">
        <f t="shared" si="22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10">
        <f t="shared" si="24"/>
        <v>28.924722222222222</v>
      </c>
      <c r="Q312" t="s">
        <v>8312</v>
      </c>
      <c r="R312" t="s">
        <v>8324</v>
      </c>
      <c r="S312" s="9">
        <f t="shared" si="21"/>
        <v>40820.974803240737</v>
      </c>
      <c r="T312" s="9">
        <f t="shared" si="22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10">
        <f t="shared" si="24"/>
        <v>138.8022</v>
      </c>
      <c r="Q313" t="s">
        <v>8312</v>
      </c>
      <c r="R313" t="s">
        <v>8324</v>
      </c>
      <c r="S313" s="9">
        <f t="shared" si="21"/>
        <v>40868.011481481481</v>
      </c>
      <c r="T313" s="9">
        <f t="shared" si="22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10">
        <f t="shared" si="24"/>
        <v>61.301369863013697</v>
      </c>
      <c r="Q314" t="s">
        <v>8312</v>
      </c>
      <c r="R314" t="s">
        <v>8324</v>
      </c>
      <c r="S314" s="9">
        <f t="shared" si="21"/>
        <v>41348.669351851851</v>
      </c>
      <c r="T314" s="9">
        <f t="shared" si="22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10">
        <f t="shared" si="24"/>
        <v>80.202702702702709</v>
      </c>
      <c r="Q315" t="s">
        <v>8312</v>
      </c>
      <c r="R315" t="s">
        <v>8324</v>
      </c>
      <c r="S315" s="9">
        <f t="shared" si="21"/>
        <v>40357.019606481481</v>
      </c>
      <c r="T315" s="9">
        <f t="shared" si="22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10">
        <f t="shared" si="24"/>
        <v>32.095833333333331</v>
      </c>
      <c r="Q316" t="s">
        <v>8312</v>
      </c>
      <c r="R316" t="s">
        <v>8324</v>
      </c>
      <c r="S316" s="9">
        <f t="shared" si="21"/>
        <v>41304.624861111108</v>
      </c>
      <c r="T316" s="9">
        <f t="shared" si="22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10">
        <f t="shared" si="24"/>
        <v>200.88888888888889</v>
      </c>
      <c r="Q317" t="s">
        <v>8312</v>
      </c>
      <c r="R317" t="s">
        <v>8324</v>
      </c>
      <c r="S317" s="9">
        <f t="shared" si="21"/>
        <v>41113.564050925925</v>
      </c>
      <c r="T317" s="9">
        <f t="shared" si="22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10">
        <f t="shared" si="24"/>
        <v>108.01265822784811</v>
      </c>
      <c r="Q318" t="s">
        <v>8312</v>
      </c>
      <c r="R318" t="s">
        <v>8324</v>
      </c>
      <c r="S318" s="9">
        <f t="shared" si="21"/>
        <v>41950.715243055551</v>
      </c>
      <c r="T318" s="9">
        <f t="shared" si="22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10">
        <f t="shared" si="24"/>
        <v>95.699367088607602</v>
      </c>
      <c r="Q319" t="s">
        <v>8312</v>
      </c>
      <c r="R319" t="s">
        <v>8324</v>
      </c>
      <c r="S319" s="9">
        <f t="shared" si="21"/>
        <v>41589.468553240738</v>
      </c>
      <c r="T319" s="9">
        <f t="shared" si="22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10">
        <f t="shared" si="24"/>
        <v>49.880281690140848</v>
      </c>
      <c r="Q320" t="s">
        <v>8312</v>
      </c>
      <c r="R320" t="s">
        <v>8324</v>
      </c>
      <c r="S320" s="9">
        <f t="shared" si="21"/>
        <v>41329.830451388887</v>
      </c>
      <c r="T320" s="9">
        <f t="shared" si="22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10">
        <f t="shared" si="24"/>
        <v>110.47058823529412</v>
      </c>
      <c r="Q321" t="s">
        <v>8312</v>
      </c>
      <c r="R321" t="s">
        <v>8324</v>
      </c>
      <c r="S321" s="9">
        <f t="shared" si="21"/>
        <v>40123.629965277774</v>
      </c>
      <c r="T321" s="9">
        <f t="shared" si="22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5">E322/D322</f>
        <v>1.0658000000000001</v>
      </c>
      <c r="P322" s="10">
        <f t="shared" si="24"/>
        <v>134.91139240506328</v>
      </c>
      <c r="Q322" t="s">
        <v>8312</v>
      </c>
      <c r="R322" t="s">
        <v>8324</v>
      </c>
      <c r="S322" s="9">
        <f t="shared" ref="S322:S385" si="26">(((J322/60)/60)/24)+DATE(1970,1,1)+(-5/24)</f>
        <v>42331.34297453703</v>
      </c>
      <c r="T322" s="9">
        <f t="shared" ref="T322:T385" si="27">(((I322/60)/60)/24)+DATE(1970,1,1)+(-5/24)</f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5"/>
        <v>1.0266285714285714</v>
      </c>
      <c r="P323" s="10">
        <f t="shared" si="24"/>
        <v>106.62314540059347</v>
      </c>
      <c r="Q323" t="s">
        <v>8312</v>
      </c>
      <c r="R323" t="s">
        <v>8324</v>
      </c>
      <c r="S323" s="9">
        <f t="shared" si="26"/>
        <v>42647.238263888888</v>
      </c>
      <c r="T323" s="9">
        <f t="shared" si="27"/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10">
        <f t="shared" si="24"/>
        <v>145.04301075268816</v>
      </c>
      <c r="Q324" t="s">
        <v>8312</v>
      </c>
      <c r="R324" t="s">
        <v>8324</v>
      </c>
      <c r="S324" s="9">
        <f t="shared" si="26"/>
        <v>42473.361666666664</v>
      </c>
      <c r="T324" s="9">
        <f t="shared" si="27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10">
        <f t="shared" si="24"/>
        <v>114.58620689655173</v>
      </c>
      <c r="Q325" t="s">
        <v>8312</v>
      </c>
      <c r="R325" t="s">
        <v>8324</v>
      </c>
      <c r="S325" s="9">
        <f t="shared" si="26"/>
        <v>42697.113032407404</v>
      </c>
      <c r="T325" s="9">
        <f t="shared" si="27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10">
        <f t="shared" si="24"/>
        <v>105.3170731707317</v>
      </c>
      <c r="Q326" t="s">
        <v>8312</v>
      </c>
      <c r="R326" t="s">
        <v>8324</v>
      </c>
      <c r="S326" s="9">
        <f t="shared" si="26"/>
        <v>42184.417916666665</v>
      </c>
      <c r="T326" s="9">
        <f t="shared" si="27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10">
        <f t="shared" si="24"/>
        <v>70.921195652173907</v>
      </c>
      <c r="Q327" t="s">
        <v>8312</v>
      </c>
      <c r="R327" t="s">
        <v>8324</v>
      </c>
      <c r="S327" s="9">
        <f t="shared" si="26"/>
        <v>42688.979548611103</v>
      </c>
      <c r="T327" s="9">
        <f t="shared" si="27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10">
        <f t="shared" si="24"/>
        <v>147.17167680278018</v>
      </c>
      <c r="Q328" t="s">
        <v>8312</v>
      </c>
      <c r="R328" t="s">
        <v>8324</v>
      </c>
      <c r="S328" s="9">
        <f t="shared" si="26"/>
        <v>42775.106550925928</v>
      </c>
      <c r="T328" s="9">
        <f t="shared" si="27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10">
        <f t="shared" si="24"/>
        <v>160.47058823529412</v>
      </c>
      <c r="Q329" t="s">
        <v>8312</v>
      </c>
      <c r="R329" t="s">
        <v>8324</v>
      </c>
      <c r="S329" s="9">
        <f t="shared" si="26"/>
        <v>42058.026956018519</v>
      </c>
      <c r="T329" s="9">
        <f t="shared" si="27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10">
        <f t="shared" si="24"/>
        <v>156.04578313253012</v>
      </c>
      <c r="Q330" t="s">
        <v>8312</v>
      </c>
      <c r="R330" t="s">
        <v>8324</v>
      </c>
      <c r="S330" s="9">
        <f t="shared" si="26"/>
        <v>42278.738287037035</v>
      </c>
      <c r="T330" s="9">
        <f t="shared" si="27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10">
        <f t="shared" si="24"/>
        <v>63.17365269461078</v>
      </c>
      <c r="Q331" t="s">
        <v>8312</v>
      </c>
      <c r="R331" t="s">
        <v>8324</v>
      </c>
      <c r="S331" s="9">
        <f t="shared" si="26"/>
        <v>42291.258414351854</v>
      </c>
      <c r="T331" s="9">
        <f t="shared" si="27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10">
        <f t="shared" si="24"/>
        <v>104.82352941176471</v>
      </c>
      <c r="Q332" t="s">
        <v>8312</v>
      </c>
      <c r="R332" t="s">
        <v>8324</v>
      </c>
      <c r="S332" s="9">
        <f t="shared" si="26"/>
        <v>41379.307442129626</v>
      </c>
      <c r="T332" s="9">
        <f t="shared" si="27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10">
        <f t="shared" si="24"/>
        <v>97.356164383561648</v>
      </c>
      <c r="Q333" t="s">
        <v>8312</v>
      </c>
      <c r="R333" t="s">
        <v>8324</v>
      </c>
      <c r="S333" s="9">
        <f t="shared" si="26"/>
        <v>42507.373078703698</v>
      </c>
      <c r="T333" s="9">
        <f t="shared" si="27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10">
        <f t="shared" si="24"/>
        <v>203.63063063063063</v>
      </c>
      <c r="Q334" t="s">
        <v>8312</v>
      </c>
      <c r="R334" t="s">
        <v>8324</v>
      </c>
      <c r="S334" s="9">
        <f t="shared" si="26"/>
        <v>42263.471956018511</v>
      </c>
      <c r="T334" s="9">
        <f t="shared" si="27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10">
        <f t="shared" si="24"/>
        <v>188.31203007518798</v>
      </c>
      <c r="Q335" t="s">
        <v>8312</v>
      </c>
      <c r="R335" t="s">
        <v>8324</v>
      </c>
      <c r="S335" s="9">
        <f t="shared" si="26"/>
        <v>42437.428136574068</v>
      </c>
      <c r="T335" s="9">
        <f t="shared" si="27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10">
        <f t="shared" si="24"/>
        <v>146.65217391304347</v>
      </c>
      <c r="Q336" t="s">
        <v>8312</v>
      </c>
      <c r="R336" t="s">
        <v>8324</v>
      </c>
      <c r="S336" s="9">
        <f t="shared" si="26"/>
        <v>42101.474039351851</v>
      </c>
      <c r="T336" s="9">
        <f t="shared" si="27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s="10">
        <f t="shared" ref="P337:P368" si="28">E337/L337</f>
        <v>109.1875</v>
      </c>
      <c r="Q337" t="s">
        <v>8312</v>
      </c>
      <c r="R337" t="s">
        <v>8324</v>
      </c>
      <c r="S337" s="9">
        <f t="shared" si="26"/>
        <v>42101.529108796291</v>
      </c>
      <c r="T337" s="9">
        <f t="shared" si="27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s="10">
        <f t="shared" si="28"/>
        <v>59.249046653144013</v>
      </c>
      <c r="Q338" t="s">
        <v>8312</v>
      </c>
      <c r="R338" t="s">
        <v>8324</v>
      </c>
      <c r="S338" s="9">
        <f t="shared" si="26"/>
        <v>42291.387939814813</v>
      </c>
      <c r="T338" s="9">
        <f t="shared" si="27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s="10">
        <f t="shared" si="28"/>
        <v>97.904838709677421</v>
      </c>
      <c r="Q339" t="s">
        <v>8312</v>
      </c>
      <c r="R339" t="s">
        <v>8324</v>
      </c>
      <c r="S339" s="9">
        <f t="shared" si="26"/>
        <v>42046.920231481483</v>
      </c>
      <c r="T339" s="9">
        <f t="shared" si="27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s="10">
        <f t="shared" si="28"/>
        <v>70.000169491525426</v>
      </c>
      <c r="Q340" t="s">
        <v>8312</v>
      </c>
      <c r="R340" t="s">
        <v>8324</v>
      </c>
      <c r="S340" s="9">
        <f t="shared" si="26"/>
        <v>42559.547337962962</v>
      </c>
      <c r="T340" s="9">
        <f t="shared" si="27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s="10">
        <f t="shared" si="28"/>
        <v>72.865168539325836</v>
      </c>
      <c r="Q341" t="s">
        <v>8312</v>
      </c>
      <c r="R341" t="s">
        <v>8324</v>
      </c>
      <c r="S341" s="9">
        <f t="shared" si="26"/>
        <v>42093.551712962959</v>
      </c>
      <c r="T341" s="9">
        <f t="shared" si="27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s="10">
        <f t="shared" si="28"/>
        <v>146.34782608695653</v>
      </c>
      <c r="Q342" t="s">
        <v>8312</v>
      </c>
      <c r="R342" t="s">
        <v>8324</v>
      </c>
      <c r="S342" s="9">
        <f t="shared" si="26"/>
        <v>42772.460729166669</v>
      </c>
      <c r="T342" s="9">
        <f t="shared" si="27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s="10">
        <f t="shared" si="28"/>
        <v>67.909090909090907</v>
      </c>
      <c r="Q343" t="s">
        <v>8312</v>
      </c>
      <c r="R343" t="s">
        <v>8324</v>
      </c>
      <c r="S343" s="9">
        <f t="shared" si="26"/>
        <v>41894.671273148146</v>
      </c>
      <c r="T343" s="9">
        <f t="shared" si="27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s="10">
        <f t="shared" si="28"/>
        <v>169.85083076923075</v>
      </c>
      <c r="Q344" t="s">
        <v>8312</v>
      </c>
      <c r="R344" t="s">
        <v>8324</v>
      </c>
      <c r="S344" s="9">
        <f t="shared" si="26"/>
        <v>42459.572511574072</v>
      </c>
      <c r="T344" s="9">
        <f t="shared" si="27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s="10">
        <f t="shared" si="28"/>
        <v>58.413339694656486</v>
      </c>
      <c r="Q345" t="s">
        <v>8312</v>
      </c>
      <c r="R345" t="s">
        <v>8324</v>
      </c>
      <c r="S345" s="9">
        <f t="shared" si="26"/>
        <v>41926.529456018514</v>
      </c>
      <c r="T345" s="9">
        <f t="shared" si="27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s="10">
        <f t="shared" si="28"/>
        <v>119.99298245614035</v>
      </c>
      <c r="Q346" t="s">
        <v>8312</v>
      </c>
      <c r="R346" t="s">
        <v>8324</v>
      </c>
      <c r="S346" s="9">
        <f t="shared" si="26"/>
        <v>42111.762662037036</v>
      </c>
      <c r="T346" s="9">
        <f t="shared" si="27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s="10">
        <f t="shared" si="28"/>
        <v>99.860335195530723</v>
      </c>
      <c r="Q347" t="s">
        <v>8312</v>
      </c>
      <c r="R347" t="s">
        <v>8324</v>
      </c>
      <c r="S347" s="9">
        <f t="shared" si="26"/>
        <v>42114.735995370364</v>
      </c>
      <c r="T347" s="9">
        <f t="shared" si="27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s="10">
        <f t="shared" si="28"/>
        <v>90.579148936170213</v>
      </c>
      <c r="Q348" t="s">
        <v>8312</v>
      </c>
      <c r="R348" t="s">
        <v>8324</v>
      </c>
      <c r="S348" s="9">
        <f t="shared" si="26"/>
        <v>42261.291909722226</v>
      </c>
      <c r="T348" s="9">
        <f t="shared" si="27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s="10">
        <f t="shared" si="28"/>
        <v>117.77361477572559</v>
      </c>
      <c r="Q349" t="s">
        <v>8312</v>
      </c>
      <c r="R349" t="s">
        <v>8324</v>
      </c>
      <c r="S349" s="9">
        <f t="shared" si="26"/>
        <v>42292.287141203698</v>
      </c>
      <c r="T349" s="9">
        <f t="shared" si="27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s="10">
        <f t="shared" si="28"/>
        <v>86.554621848739501</v>
      </c>
      <c r="Q350" t="s">
        <v>8312</v>
      </c>
      <c r="R350" t="s">
        <v>8324</v>
      </c>
      <c r="S350" s="9">
        <f t="shared" si="26"/>
        <v>42207.378657407404</v>
      </c>
      <c r="T350" s="9">
        <f t="shared" si="27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s="10">
        <f t="shared" si="28"/>
        <v>71.899281437125751</v>
      </c>
      <c r="Q351" t="s">
        <v>8312</v>
      </c>
      <c r="R351" t="s">
        <v>8324</v>
      </c>
      <c r="S351" s="9">
        <f t="shared" si="26"/>
        <v>42760.290601851848</v>
      </c>
      <c r="T351" s="9">
        <f t="shared" si="27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s="10">
        <f t="shared" si="28"/>
        <v>129.81900452488688</v>
      </c>
      <c r="Q352" t="s">
        <v>8312</v>
      </c>
      <c r="R352" t="s">
        <v>8324</v>
      </c>
      <c r="S352" s="9">
        <f t="shared" si="26"/>
        <v>42585.857743055552</v>
      </c>
      <c r="T352" s="9">
        <f t="shared" si="27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s="10">
        <f t="shared" si="28"/>
        <v>44.912863070539416</v>
      </c>
      <c r="Q353" t="s">
        <v>8312</v>
      </c>
      <c r="R353" t="s">
        <v>8324</v>
      </c>
      <c r="S353" s="9">
        <f t="shared" si="26"/>
        <v>42427.75641203703</v>
      </c>
      <c r="T353" s="9">
        <f t="shared" si="27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s="10">
        <f t="shared" si="28"/>
        <v>40.755244755244753</v>
      </c>
      <c r="Q354" t="s">
        <v>8312</v>
      </c>
      <c r="R354" t="s">
        <v>8324</v>
      </c>
      <c r="S354" s="9">
        <f t="shared" si="26"/>
        <v>41889.959120370368</v>
      </c>
      <c r="T354" s="9">
        <f t="shared" si="27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s="10">
        <f t="shared" si="28"/>
        <v>103.52394779771615</v>
      </c>
      <c r="Q355" t="s">
        <v>8312</v>
      </c>
      <c r="R355" t="s">
        <v>8324</v>
      </c>
      <c r="S355" s="9">
        <f t="shared" si="26"/>
        <v>42297.583553240744</v>
      </c>
      <c r="T355" s="9">
        <f t="shared" si="27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s="10">
        <f t="shared" si="28"/>
        <v>125.44827586206897</v>
      </c>
      <c r="Q356" t="s">
        <v>8312</v>
      </c>
      <c r="R356" t="s">
        <v>8324</v>
      </c>
      <c r="S356" s="9">
        <f t="shared" si="26"/>
        <v>42438.619456018518</v>
      </c>
      <c r="T356" s="9">
        <f t="shared" si="27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s="10">
        <f t="shared" si="28"/>
        <v>246.60606060606059</v>
      </c>
      <c r="Q357" t="s">
        <v>8312</v>
      </c>
      <c r="R357" t="s">
        <v>8324</v>
      </c>
      <c r="S357" s="9">
        <f t="shared" si="26"/>
        <v>41943.0855787037</v>
      </c>
      <c r="T357" s="9">
        <f t="shared" si="27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s="10">
        <f t="shared" si="28"/>
        <v>79.401340206185566</v>
      </c>
      <c r="Q358" t="s">
        <v>8312</v>
      </c>
      <c r="R358" t="s">
        <v>8324</v>
      </c>
      <c r="S358" s="9">
        <f t="shared" si="26"/>
        <v>42415.594826388886</v>
      </c>
      <c r="T358" s="9">
        <f t="shared" si="27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s="10">
        <f t="shared" si="28"/>
        <v>86.138613861386133</v>
      </c>
      <c r="Q359" t="s">
        <v>8312</v>
      </c>
      <c r="R359" t="s">
        <v>8324</v>
      </c>
      <c r="S359" s="9">
        <f t="shared" si="26"/>
        <v>42078.01385416666</v>
      </c>
      <c r="T359" s="9">
        <f t="shared" si="27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s="10">
        <f t="shared" si="28"/>
        <v>193.04868913857678</v>
      </c>
      <c r="Q360" t="s">
        <v>8312</v>
      </c>
      <c r="R360" t="s">
        <v>8324</v>
      </c>
      <c r="S360" s="9">
        <f t="shared" si="26"/>
        <v>42507.651863425919</v>
      </c>
      <c r="T360" s="9">
        <f t="shared" si="27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s="10">
        <f t="shared" si="28"/>
        <v>84.023178807947019</v>
      </c>
      <c r="Q361" t="s">
        <v>8312</v>
      </c>
      <c r="R361" t="s">
        <v>8324</v>
      </c>
      <c r="S361" s="9">
        <f t="shared" si="26"/>
        <v>41934.862152777772</v>
      </c>
      <c r="T361" s="9">
        <f t="shared" si="27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s="10">
        <f t="shared" si="28"/>
        <v>139.82758620689654</v>
      </c>
      <c r="Q362" t="s">
        <v>8312</v>
      </c>
      <c r="R362" t="s">
        <v>8324</v>
      </c>
      <c r="S362" s="9">
        <f t="shared" si="26"/>
        <v>42163.689583333333</v>
      </c>
      <c r="T362" s="9">
        <f t="shared" si="27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s="10">
        <f t="shared" si="28"/>
        <v>109.82189265536722</v>
      </c>
      <c r="Q363" t="s">
        <v>8312</v>
      </c>
      <c r="R363" t="s">
        <v>8324</v>
      </c>
      <c r="S363" s="9">
        <f t="shared" si="26"/>
        <v>41935.792893518512</v>
      </c>
      <c r="T363" s="9">
        <f t="shared" si="27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s="10">
        <f t="shared" si="28"/>
        <v>139.53488372093022</v>
      </c>
      <c r="Q364" t="s">
        <v>8312</v>
      </c>
      <c r="R364" t="s">
        <v>8324</v>
      </c>
      <c r="S364" s="9">
        <f t="shared" si="26"/>
        <v>41837.002210648148</v>
      </c>
      <c r="T364" s="9">
        <f t="shared" si="27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s="10">
        <f t="shared" si="28"/>
        <v>347.84615384615387</v>
      </c>
      <c r="Q365" t="s">
        <v>8312</v>
      </c>
      <c r="R365" t="s">
        <v>8324</v>
      </c>
      <c r="S365" s="9">
        <f t="shared" si="26"/>
        <v>40255.53629629629</v>
      </c>
      <c r="T365" s="9">
        <f t="shared" si="27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s="10">
        <f t="shared" si="28"/>
        <v>68.24159292035398</v>
      </c>
      <c r="Q366" t="s">
        <v>8312</v>
      </c>
      <c r="R366" t="s">
        <v>8324</v>
      </c>
      <c r="S366" s="9">
        <f t="shared" si="26"/>
        <v>41780.651296296295</v>
      </c>
      <c r="T366" s="9">
        <f t="shared" si="27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s="10">
        <f t="shared" si="28"/>
        <v>239.93846153846152</v>
      </c>
      <c r="Q367" t="s">
        <v>8312</v>
      </c>
      <c r="R367" t="s">
        <v>8324</v>
      </c>
      <c r="S367" s="9">
        <f t="shared" si="26"/>
        <v>41668.398136574069</v>
      </c>
      <c r="T367" s="9">
        <f t="shared" si="27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s="10">
        <f t="shared" si="28"/>
        <v>287.31343283582089</v>
      </c>
      <c r="Q368" t="s">
        <v>8312</v>
      </c>
      <c r="R368" t="s">
        <v>8324</v>
      </c>
      <c r="S368" s="9">
        <f t="shared" si="26"/>
        <v>41019.584699074068</v>
      </c>
      <c r="T368" s="9">
        <f t="shared" si="27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s="10">
        <f t="shared" ref="P369:P400" si="29">E369/L369</f>
        <v>86.84882352941176</v>
      </c>
      <c r="Q369" t="s">
        <v>8312</v>
      </c>
      <c r="R369" t="s">
        <v>8324</v>
      </c>
      <c r="S369" s="9">
        <f t="shared" si="26"/>
        <v>41355.368958333333</v>
      </c>
      <c r="T369" s="9">
        <f t="shared" si="27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s="10">
        <f t="shared" si="29"/>
        <v>81.84905660377359</v>
      </c>
      <c r="Q370" t="s">
        <v>8312</v>
      </c>
      <c r="R370" t="s">
        <v>8324</v>
      </c>
      <c r="S370" s="9">
        <f t="shared" si="26"/>
        <v>42043.397245370368</v>
      </c>
      <c r="T370" s="9">
        <f t="shared" si="27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s="10">
        <f t="shared" si="29"/>
        <v>42.874970059880241</v>
      </c>
      <c r="Q371" t="s">
        <v>8312</v>
      </c>
      <c r="R371" t="s">
        <v>8324</v>
      </c>
      <c r="S371" s="9">
        <f t="shared" si="26"/>
        <v>40893.3433912037</v>
      </c>
      <c r="T371" s="9">
        <f t="shared" si="27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s="10">
        <f t="shared" si="29"/>
        <v>709.41860465116281</v>
      </c>
      <c r="Q372" t="s">
        <v>8312</v>
      </c>
      <c r="R372" t="s">
        <v>8324</v>
      </c>
      <c r="S372" s="9">
        <f t="shared" si="26"/>
        <v>42711.586805555555</v>
      </c>
      <c r="T372" s="9">
        <f t="shared" si="27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s="10">
        <f t="shared" si="29"/>
        <v>161.25517890772127</v>
      </c>
      <c r="Q373" t="s">
        <v>8312</v>
      </c>
      <c r="R373" t="s">
        <v>8324</v>
      </c>
      <c r="S373" s="9">
        <f t="shared" si="26"/>
        <v>41261.559479166666</v>
      </c>
      <c r="T373" s="9">
        <f t="shared" si="27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s="10">
        <f t="shared" si="29"/>
        <v>41.777777777777779</v>
      </c>
      <c r="Q374" t="s">
        <v>8312</v>
      </c>
      <c r="R374" t="s">
        <v>8324</v>
      </c>
      <c r="S374" s="9">
        <f t="shared" si="26"/>
        <v>42425.368564814817</v>
      </c>
      <c r="T374" s="9">
        <f t="shared" si="27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s="10">
        <f t="shared" si="29"/>
        <v>89.887640449438209</v>
      </c>
      <c r="Q375" t="s">
        <v>8312</v>
      </c>
      <c r="R375" t="s">
        <v>8324</v>
      </c>
      <c r="S375" s="9">
        <f t="shared" si="26"/>
        <v>41078.703680555554</v>
      </c>
      <c r="T375" s="9">
        <f t="shared" si="27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s="10">
        <f t="shared" si="29"/>
        <v>45.051724137931032</v>
      </c>
      <c r="Q376" t="s">
        <v>8312</v>
      </c>
      <c r="R376" t="s">
        <v>8324</v>
      </c>
      <c r="S376" s="9">
        <f t="shared" si="26"/>
        <v>40757.680914351848</v>
      </c>
      <c r="T376" s="9">
        <f t="shared" si="27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s="10">
        <f t="shared" si="29"/>
        <v>42.857142857142854</v>
      </c>
      <c r="Q377" t="s">
        <v>8312</v>
      </c>
      <c r="R377" t="s">
        <v>8324</v>
      </c>
      <c r="S377" s="9">
        <f t="shared" si="26"/>
        <v>41657.77674768518</v>
      </c>
      <c r="T377" s="9">
        <f t="shared" si="27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s="10">
        <f t="shared" si="29"/>
        <v>54.083333333333336</v>
      </c>
      <c r="Q378" t="s">
        <v>8312</v>
      </c>
      <c r="R378" t="s">
        <v>8324</v>
      </c>
      <c r="S378" s="9">
        <f t="shared" si="26"/>
        <v>42576.244398148141</v>
      </c>
      <c r="T378" s="9">
        <f t="shared" si="27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s="10">
        <f t="shared" si="29"/>
        <v>103.21804511278195</v>
      </c>
      <c r="Q379" t="s">
        <v>8312</v>
      </c>
      <c r="R379" t="s">
        <v>8324</v>
      </c>
      <c r="S379" s="9">
        <f t="shared" si="26"/>
        <v>42292.042453703696</v>
      </c>
      <c r="T379" s="9">
        <f t="shared" si="27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s="10">
        <f t="shared" si="29"/>
        <v>40.397590361445786</v>
      </c>
      <c r="Q380" t="s">
        <v>8312</v>
      </c>
      <c r="R380" t="s">
        <v>8324</v>
      </c>
      <c r="S380" s="9">
        <f t="shared" si="26"/>
        <v>42370.363518518519</v>
      </c>
      <c r="T380" s="9">
        <f t="shared" si="27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s="10">
        <f t="shared" si="29"/>
        <v>116.85906040268456</v>
      </c>
      <c r="Q381" t="s">
        <v>8312</v>
      </c>
      <c r="R381" t="s">
        <v>8324</v>
      </c>
      <c r="S381" s="9">
        <f t="shared" si="26"/>
        <v>40987.479999999996</v>
      </c>
      <c r="T381" s="9">
        <f t="shared" si="27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s="10">
        <f t="shared" si="29"/>
        <v>115.51020408163265</v>
      </c>
      <c r="Q382" t="s">
        <v>8312</v>
      </c>
      <c r="R382" t="s">
        <v>8324</v>
      </c>
      <c r="S382" s="9">
        <f t="shared" si="26"/>
        <v>42367.511481481481</v>
      </c>
      <c r="T382" s="9">
        <f t="shared" si="27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s="10">
        <f t="shared" si="29"/>
        <v>104.31274900398407</v>
      </c>
      <c r="Q383" t="s">
        <v>8312</v>
      </c>
      <c r="R383" t="s">
        <v>8324</v>
      </c>
      <c r="S383" s="9">
        <f t="shared" si="26"/>
        <v>41085.48978009259</v>
      </c>
      <c r="T383" s="9">
        <f t="shared" si="27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s="10">
        <f t="shared" si="29"/>
        <v>69.772727272727266</v>
      </c>
      <c r="Q384" t="s">
        <v>8312</v>
      </c>
      <c r="R384" t="s">
        <v>8324</v>
      </c>
      <c r="S384" s="9">
        <f t="shared" si="26"/>
        <v>41144.501157407409</v>
      </c>
      <c r="T384" s="9">
        <f t="shared" si="27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s="10">
        <f t="shared" si="29"/>
        <v>43.020833333333336</v>
      </c>
      <c r="Q385" t="s">
        <v>8312</v>
      </c>
      <c r="R385" t="s">
        <v>8324</v>
      </c>
      <c r="S385" s="9">
        <f t="shared" si="26"/>
        <v>41754.90924768518</v>
      </c>
      <c r="T385" s="9">
        <f t="shared" si="27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0">E386/D386</f>
        <v>1.1210500000000001</v>
      </c>
      <c r="P386" s="10">
        <f t="shared" si="29"/>
        <v>58.540469973890339</v>
      </c>
      <c r="Q386" t="s">
        <v>8312</v>
      </c>
      <c r="R386" t="s">
        <v>8324</v>
      </c>
      <c r="S386" s="9">
        <f t="shared" ref="S386:S449" si="31">(((J386/60)/60)/24)+DATE(1970,1,1)+(-5/24)</f>
        <v>41980.573460648149</v>
      </c>
      <c r="T386" s="9">
        <f t="shared" ref="T386:T449" si="32">(((I386/60)/60)/24)+DATE(1970,1,1)+(-5/24)</f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0"/>
        <v>1.05982</v>
      </c>
      <c r="P387" s="10">
        <f t="shared" si="29"/>
        <v>111.79535864978902</v>
      </c>
      <c r="Q387" t="s">
        <v>8312</v>
      </c>
      <c r="R387" t="s">
        <v>8324</v>
      </c>
      <c r="S387" s="9">
        <f t="shared" si="31"/>
        <v>41934.376168981478</v>
      </c>
      <c r="T387" s="9">
        <f t="shared" si="32"/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10">
        <f t="shared" si="29"/>
        <v>46.230769230769234</v>
      </c>
      <c r="Q388" t="s">
        <v>8312</v>
      </c>
      <c r="R388" t="s">
        <v>8324</v>
      </c>
      <c r="S388" s="9">
        <f t="shared" si="31"/>
        <v>42211.742951388886</v>
      </c>
      <c r="T388" s="9">
        <f t="shared" si="32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10">
        <f t="shared" si="29"/>
        <v>144.69039145907473</v>
      </c>
      <c r="Q389" t="s">
        <v>8312</v>
      </c>
      <c r="R389" t="s">
        <v>8324</v>
      </c>
      <c r="S389" s="9">
        <f t="shared" si="31"/>
        <v>42200.468263888884</v>
      </c>
      <c r="T389" s="9">
        <f t="shared" si="32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10">
        <f t="shared" si="29"/>
        <v>88.845070422535215</v>
      </c>
      <c r="Q390" t="s">
        <v>8312</v>
      </c>
      <c r="R390" t="s">
        <v>8324</v>
      </c>
      <c r="S390" s="9">
        <f t="shared" si="31"/>
        <v>42548.867824074077</v>
      </c>
      <c r="T390" s="9">
        <f t="shared" si="32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10">
        <f t="shared" si="29"/>
        <v>81.75107284768211</v>
      </c>
      <c r="Q391" t="s">
        <v>8312</v>
      </c>
      <c r="R391" t="s">
        <v>8324</v>
      </c>
      <c r="S391" s="9">
        <f t="shared" si="31"/>
        <v>41673.854745370365</v>
      </c>
      <c r="T391" s="9">
        <f t="shared" si="32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10">
        <f t="shared" si="29"/>
        <v>71.428571428571431</v>
      </c>
      <c r="Q392" t="s">
        <v>8312</v>
      </c>
      <c r="R392" t="s">
        <v>8324</v>
      </c>
      <c r="S392" s="9">
        <f t="shared" si="31"/>
        <v>42111.828379629624</v>
      </c>
      <c r="T392" s="9">
        <f t="shared" si="32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10">
        <f t="shared" si="29"/>
        <v>104.25906735751295</v>
      </c>
      <c r="Q393" t="s">
        <v>8312</v>
      </c>
      <c r="R393" t="s">
        <v>8324</v>
      </c>
      <c r="S393" s="9">
        <f t="shared" si="31"/>
        <v>40864.833923611113</v>
      </c>
      <c r="T393" s="9">
        <f t="shared" si="32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10">
        <f t="shared" si="29"/>
        <v>90.616504854368927</v>
      </c>
      <c r="Q394" t="s">
        <v>8312</v>
      </c>
      <c r="R394" t="s">
        <v>8324</v>
      </c>
      <c r="S394" s="9">
        <f t="shared" si="31"/>
        <v>40763.508923611109</v>
      </c>
      <c r="T394" s="9">
        <f t="shared" si="32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10">
        <f t="shared" si="29"/>
        <v>157.33048433048432</v>
      </c>
      <c r="Q395" t="s">
        <v>8312</v>
      </c>
      <c r="R395" t="s">
        <v>8324</v>
      </c>
      <c r="S395" s="9">
        <f t="shared" si="31"/>
        <v>41526.500601851847</v>
      </c>
      <c r="T395" s="9">
        <f t="shared" si="32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10">
        <f t="shared" si="29"/>
        <v>105.18</v>
      </c>
      <c r="Q396" t="s">
        <v>8312</v>
      </c>
      <c r="R396" t="s">
        <v>8324</v>
      </c>
      <c r="S396" s="9">
        <f t="shared" si="31"/>
        <v>42417.60974537037</v>
      </c>
      <c r="T396" s="9">
        <f t="shared" si="32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10">
        <f t="shared" si="29"/>
        <v>58.719836956521746</v>
      </c>
      <c r="Q397" t="s">
        <v>8312</v>
      </c>
      <c r="R397" t="s">
        <v>8324</v>
      </c>
      <c r="S397" s="9">
        <f t="shared" si="31"/>
        <v>40990.700925925921</v>
      </c>
      <c r="T397" s="9">
        <f t="shared" si="32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10">
        <f t="shared" si="29"/>
        <v>81.632653061224488</v>
      </c>
      <c r="Q398" t="s">
        <v>8312</v>
      </c>
      <c r="R398" t="s">
        <v>8324</v>
      </c>
      <c r="S398" s="9">
        <f t="shared" si="31"/>
        <v>41082.356550925921</v>
      </c>
      <c r="T398" s="9">
        <f t="shared" si="32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10">
        <f t="shared" si="29"/>
        <v>56.460043668122275</v>
      </c>
      <c r="Q399" t="s">
        <v>8312</v>
      </c>
      <c r="R399" t="s">
        <v>8324</v>
      </c>
      <c r="S399" s="9">
        <f t="shared" si="31"/>
        <v>40379.568101851852</v>
      </c>
      <c r="T399" s="9">
        <f t="shared" si="32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10">
        <f t="shared" si="29"/>
        <v>140.1044776119403</v>
      </c>
      <c r="Q400" t="s">
        <v>8312</v>
      </c>
      <c r="R400" t="s">
        <v>8324</v>
      </c>
      <c r="S400" s="9">
        <f t="shared" si="31"/>
        <v>42078.584791666661</v>
      </c>
      <c r="T400" s="9">
        <f t="shared" si="32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10">
        <f t="shared" ref="P401:P428" si="33">E401/L401</f>
        <v>224.85263157894738</v>
      </c>
      <c r="Q401" t="s">
        <v>8312</v>
      </c>
      <c r="R401" t="s">
        <v>8324</v>
      </c>
      <c r="S401" s="9">
        <f t="shared" si="31"/>
        <v>42687.667442129627</v>
      </c>
      <c r="T401" s="9">
        <f t="shared" si="32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10">
        <f t="shared" si="33"/>
        <v>181.13306451612902</v>
      </c>
      <c r="Q402" t="s">
        <v>8312</v>
      </c>
      <c r="R402" t="s">
        <v>8324</v>
      </c>
      <c r="S402" s="9">
        <f t="shared" si="31"/>
        <v>41745.427627314813</v>
      </c>
      <c r="T402" s="9">
        <f t="shared" si="32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10">
        <f t="shared" si="33"/>
        <v>711.04109589041093</v>
      </c>
      <c r="Q403" t="s">
        <v>8312</v>
      </c>
      <c r="R403" t="s">
        <v>8324</v>
      </c>
      <c r="S403" s="9">
        <f t="shared" si="31"/>
        <v>40732.633912037032</v>
      </c>
      <c r="T403" s="9">
        <f t="shared" si="32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10">
        <f t="shared" si="33"/>
        <v>65.883720930232556</v>
      </c>
      <c r="Q404" t="s">
        <v>8312</v>
      </c>
      <c r="R404" t="s">
        <v>8324</v>
      </c>
      <c r="S404" s="9">
        <f t="shared" si="31"/>
        <v>42292.331215277773</v>
      </c>
      <c r="T404" s="9">
        <f t="shared" si="32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10">
        <f t="shared" si="33"/>
        <v>75.185714285714283</v>
      </c>
      <c r="Q405" t="s">
        <v>8312</v>
      </c>
      <c r="R405" t="s">
        <v>8324</v>
      </c>
      <c r="S405" s="9">
        <f t="shared" si="31"/>
        <v>40718.102326388886</v>
      </c>
      <c r="T405" s="9">
        <f t="shared" si="32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10">
        <f t="shared" si="33"/>
        <v>133.14391143911439</v>
      </c>
      <c r="Q406" t="s">
        <v>8312</v>
      </c>
      <c r="R406" t="s">
        <v>8324</v>
      </c>
      <c r="S406" s="9">
        <f t="shared" si="31"/>
        <v>41646.419699074075</v>
      </c>
      <c r="T406" s="9">
        <f t="shared" si="32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10">
        <f t="shared" si="33"/>
        <v>55.2</v>
      </c>
      <c r="Q407" t="s">
        <v>8312</v>
      </c>
      <c r="R407" t="s">
        <v>8324</v>
      </c>
      <c r="S407" s="9">
        <f t="shared" si="31"/>
        <v>41673.876608796294</v>
      </c>
      <c r="T407" s="9">
        <f t="shared" si="32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10">
        <f t="shared" si="33"/>
        <v>86.163714285714292</v>
      </c>
      <c r="Q408" t="s">
        <v>8312</v>
      </c>
      <c r="R408" t="s">
        <v>8324</v>
      </c>
      <c r="S408" s="9">
        <f t="shared" si="31"/>
        <v>40637.95413194444</v>
      </c>
      <c r="T408" s="9">
        <f t="shared" si="32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10">
        <f t="shared" si="33"/>
        <v>92.318181818181813</v>
      </c>
      <c r="Q409" t="s">
        <v>8312</v>
      </c>
      <c r="R409" t="s">
        <v>8324</v>
      </c>
      <c r="S409" s="9">
        <f t="shared" si="31"/>
        <v>40806.662615740737</v>
      </c>
      <c r="T409" s="9">
        <f t="shared" si="32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10">
        <f t="shared" si="33"/>
        <v>160.16473684210527</v>
      </c>
      <c r="Q410" t="s">
        <v>8312</v>
      </c>
      <c r="R410" t="s">
        <v>8324</v>
      </c>
      <c r="S410" s="9">
        <f t="shared" si="31"/>
        <v>41543.527662037035</v>
      </c>
      <c r="T410" s="9">
        <f t="shared" si="32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10">
        <f t="shared" si="33"/>
        <v>45.6</v>
      </c>
      <c r="Q411" t="s">
        <v>8312</v>
      </c>
      <c r="R411" t="s">
        <v>8324</v>
      </c>
      <c r="S411" s="9">
        <f t="shared" si="31"/>
        <v>42543.654444444437</v>
      </c>
      <c r="T411" s="9">
        <f t="shared" si="32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10">
        <f t="shared" si="33"/>
        <v>183.28571428571428</v>
      </c>
      <c r="Q412" t="s">
        <v>8312</v>
      </c>
      <c r="R412" t="s">
        <v>8324</v>
      </c>
      <c r="S412" s="9">
        <f t="shared" si="31"/>
        <v>42113.77311342593</v>
      </c>
      <c r="T412" s="9">
        <f t="shared" si="32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10">
        <f t="shared" si="33"/>
        <v>125.78838174273859</v>
      </c>
      <c r="Q413" t="s">
        <v>8312</v>
      </c>
      <c r="R413" t="s">
        <v>8324</v>
      </c>
      <c r="S413" s="9">
        <f t="shared" si="31"/>
        <v>41597.967638888884</v>
      </c>
      <c r="T413" s="9">
        <f t="shared" si="32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10">
        <f t="shared" si="33"/>
        <v>57.654545454545456</v>
      </c>
      <c r="Q414" t="s">
        <v>8312</v>
      </c>
      <c r="R414" t="s">
        <v>8324</v>
      </c>
      <c r="S414" s="9">
        <f t="shared" si="31"/>
        <v>41099.534467592588</v>
      </c>
      <c r="T414" s="9">
        <f t="shared" si="32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10">
        <f t="shared" si="33"/>
        <v>78.660818713450297</v>
      </c>
      <c r="Q415" t="s">
        <v>8312</v>
      </c>
      <c r="R415" t="s">
        <v>8324</v>
      </c>
      <c r="S415" s="9">
        <f t="shared" si="31"/>
        <v>41079.66910879629</v>
      </c>
      <c r="T415" s="9">
        <f t="shared" si="32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10">
        <f t="shared" si="33"/>
        <v>91.480769230769226</v>
      </c>
      <c r="Q416" t="s">
        <v>8312</v>
      </c>
      <c r="R416" t="s">
        <v>8324</v>
      </c>
      <c r="S416" s="9">
        <f t="shared" si="31"/>
        <v>41528.85491898148</v>
      </c>
      <c r="T416" s="9">
        <f t="shared" si="32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10">
        <f t="shared" si="33"/>
        <v>68.09809523809524</v>
      </c>
      <c r="Q417" t="s">
        <v>8312</v>
      </c>
      <c r="R417" t="s">
        <v>8324</v>
      </c>
      <c r="S417" s="9">
        <f t="shared" si="31"/>
        <v>41904.643541666665</v>
      </c>
      <c r="T417" s="9">
        <f t="shared" si="32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10">
        <f t="shared" si="33"/>
        <v>48.086800000000004</v>
      </c>
      <c r="Q418" t="s">
        <v>8312</v>
      </c>
      <c r="R418" t="s">
        <v>8324</v>
      </c>
      <c r="S418" s="9">
        <f t="shared" si="31"/>
        <v>41648.187858796293</v>
      </c>
      <c r="T418" s="9">
        <f t="shared" si="32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10">
        <f t="shared" si="33"/>
        <v>202.42307692307693</v>
      </c>
      <c r="Q419" t="s">
        <v>8312</v>
      </c>
      <c r="R419" t="s">
        <v>8324</v>
      </c>
      <c r="S419" s="9">
        <f t="shared" si="31"/>
        <v>41360.76226851852</v>
      </c>
      <c r="T419" s="9">
        <f t="shared" si="32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10">
        <f t="shared" si="33"/>
        <v>216.75</v>
      </c>
      <c r="Q420" t="s">
        <v>8312</v>
      </c>
      <c r="R420" t="s">
        <v>8324</v>
      </c>
      <c r="S420" s="9">
        <f t="shared" si="31"/>
        <v>42178.07403935185</v>
      </c>
      <c r="T420" s="9">
        <f t="shared" si="32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10">
        <f t="shared" si="33"/>
        <v>110.06849315068493</v>
      </c>
      <c r="Q421" t="s">
        <v>8312</v>
      </c>
      <c r="R421" t="s">
        <v>8324</v>
      </c>
      <c r="S421" s="9">
        <f t="shared" si="31"/>
        <v>41394.634108796294</v>
      </c>
      <c r="T421" s="9">
        <f t="shared" si="32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10">
        <f t="shared" si="33"/>
        <v>4.833333333333333</v>
      </c>
      <c r="Q422" t="s">
        <v>8312</v>
      </c>
      <c r="R422" t="s">
        <v>8323</v>
      </c>
      <c r="S422" s="9">
        <f t="shared" si="31"/>
        <v>41682.028136574074</v>
      </c>
      <c r="T422" s="9">
        <f t="shared" si="32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10">
        <f t="shared" si="33"/>
        <v>50.166666666666664</v>
      </c>
      <c r="Q423" t="s">
        <v>8312</v>
      </c>
      <c r="R423" t="s">
        <v>8323</v>
      </c>
      <c r="S423" s="9">
        <f t="shared" si="31"/>
        <v>42177.283055555548</v>
      </c>
      <c r="T423" s="9">
        <f t="shared" si="32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10">
        <f t="shared" si="33"/>
        <v>35.833333333333336</v>
      </c>
      <c r="Q424" t="s">
        <v>8312</v>
      </c>
      <c r="R424" t="s">
        <v>8323</v>
      </c>
      <c r="S424" s="9">
        <f t="shared" si="31"/>
        <v>41863.052048611105</v>
      </c>
      <c r="T424" s="9">
        <f t="shared" si="32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10">
        <f t="shared" si="33"/>
        <v>11.76923076923077</v>
      </c>
      <c r="Q425" t="s">
        <v>8312</v>
      </c>
      <c r="R425" t="s">
        <v>8323</v>
      </c>
      <c r="S425" s="9">
        <f t="shared" si="31"/>
        <v>41400.717939814815</v>
      </c>
      <c r="T425" s="9">
        <f t="shared" si="32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10">
        <f t="shared" si="33"/>
        <v>40.78</v>
      </c>
      <c r="Q426" t="s">
        <v>8312</v>
      </c>
      <c r="R426" t="s">
        <v>8323</v>
      </c>
      <c r="S426" s="9">
        <f t="shared" si="31"/>
        <v>40934.167812499996</v>
      </c>
      <c r="T426" s="9">
        <f t="shared" si="32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10">
        <f t="shared" si="33"/>
        <v>3</v>
      </c>
      <c r="Q427" t="s">
        <v>8312</v>
      </c>
      <c r="R427" t="s">
        <v>8323</v>
      </c>
      <c r="S427" s="9">
        <f t="shared" si="31"/>
        <v>42275.652824074066</v>
      </c>
      <c r="T427" s="9">
        <f t="shared" si="32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10">
        <f t="shared" si="33"/>
        <v>16.625</v>
      </c>
      <c r="Q428" t="s">
        <v>8312</v>
      </c>
      <c r="R428" t="s">
        <v>8323</v>
      </c>
      <c r="S428" s="9">
        <f t="shared" si="31"/>
        <v>42400.503634259258</v>
      </c>
      <c r="T428" s="9">
        <f t="shared" si="32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10">
        <v>0</v>
      </c>
      <c r="Q429" t="s">
        <v>8312</v>
      </c>
      <c r="R429" t="s">
        <v>8323</v>
      </c>
      <c r="S429" s="9">
        <f t="shared" si="31"/>
        <v>42285.700694444437</v>
      </c>
      <c r="T429" s="9">
        <f t="shared" si="32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10">
        <f>E430/L430</f>
        <v>52</v>
      </c>
      <c r="Q430" t="s">
        <v>8312</v>
      </c>
      <c r="R430" t="s">
        <v>8323</v>
      </c>
      <c r="S430" s="9">
        <f t="shared" si="31"/>
        <v>41778.558391203704</v>
      </c>
      <c r="T430" s="9">
        <f t="shared" si="32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10">
        <v>0</v>
      </c>
      <c r="Q431" t="s">
        <v>8312</v>
      </c>
      <c r="R431" t="s">
        <v>8323</v>
      </c>
      <c r="S431" s="9">
        <f t="shared" si="31"/>
        <v>40070.693078703705</v>
      </c>
      <c r="T431" s="9">
        <f t="shared" si="32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10">
        <f>E432/L432</f>
        <v>4.8</v>
      </c>
      <c r="Q432" t="s">
        <v>8312</v>
      </c>
      <c r="R432" t="s">
        <v>8323</v>
      </c>
      <c r="S432" s="9">
        <f t="shared" si="31"/>
        <v>41512.898923611108</v>
      </c>
      <c r="T432" s="9">
        <f t="shared" si="32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10">
        <f>E433/L433</f>
        <v>51.875</v>
      </c>
      <c r="Q433" t="s">
        <v>8312</v>
      </c>
      <c r="R433" t="s">
        <v>8323</v>
      </c>
      <c r="S433" s="9">
        <f t="shared" si="31"/>
        <v>42526.662997685176</v>
      </c>
      <c r="T433" s="9">
        <f t="shared" si="32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10">
        <f>E434/L434</f>
        <v>71.25</v>
      </c>
      <c r="Q434" t="s">
        <v>8312</v>
      </c>
      <c r="R434" t="s">
        <v>8323</v>
      </c>
      <c r="S434" s="9">
        <f t="shared" si="31"/>
        <v>42238.51829861111</v>
      </c>
      <c r="T434" s="9">
        <f t="shared" si="32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10">
        <v>0</v>
      </c>
      <c r="Q435" t="s">
        <v>8312</v>
      </c>
      <c r="R435" t="s">
        <v>8323</v>
      </c>
      <c r="S435" s="9">
        <f t="shared" si="31"/>
        <v>42228.42155092593</v>
      </c>
      <c r="T435" s="9">
        <f t="shared" si="32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10">
        <f>E436/L436</f>
        <v>62.5</v>
      </c>
      <c r="Q436" t="s">
        <v>8312</v>
      </c>
      <c r="R436" t="s">
        <v>8323</v>
      </c>
      <c r="S436" s="9">
        <f t="shared" si="31"/>
        <v>41576.626180555555</v>
      </c>
      <c r="T436" s="9">
        <f t="shared" si="32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10">
        <f>E437/L437</f>
        <v>1</v>
      </c>
      <c r="Q437" t="s">
        <v>8312</v>
      </c>
      <c r="R437" t="s">
        <v>8323</v>
      </c>
      <c r="S437" s="9">
        <f t="shared" si="31"/>
        <v>41500.539120370369</v>
      </c>
      <c r="T437" s="9">
        <f t="shared" si="32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10">
        <v>0</v>
      </c>
      <c r="Q438" t="s">
        <v>8312</v>
      </c>
      <c r="R438" t="s">
        <v>8323</v>
      </c>
      <c r="S438" s="9">
        <f t="shared" si="31"/>
        <v>41456.154085648144</v>
      </c>
      <c r="T438" s="9">
        <f t="shared" si="32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10">
        <v>0</v>
      </c>
      <c r="Q439" t="s">
        <v>8312</v>
      </c>
      <c r="R439" t="s">
        <v>8323</v>
      </c>
      <c r="S439" s="9">
        <f t="shared" si="31"/>
        <v>42591.110254629624</v>
      </c>
      <c r="T439" s="9">
        <f t="shared" si="32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10">
        <f>E440/L440</f>
        <v>170.54545454545453</v>
      </c>
      <c r="Q440" t="s">
        <v>8312</v>
      </c>
      <c r="R440" t="s">
        <v>8323</v>
      </c>
      <c r="S440" s="9">
        <f t="shared" si="31"/>
        <v>42296.052754629629</v>
      </c>
      <c r="T440" s="9">
        <f t="shared" si="32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10">
        <v>0</v>
      </c>
      <c r="Q441" t="s">
        <v>8312</v>
      </c>
      <c r="R441" t="s">
        <v>8323</v>
      </c>
      <c r="S441" s="9">
        <f t="shared" si="31"/>
        <v>41919.553449074068</v>
      </c>
      <c r="T441" s="9">
        <f t="shared" si="32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10">
        <f>E442/L442</f>
        <v>5</v>
      </c>
      <c r="Q442" t="s">
        <v>8312</v>
      </c>
      <c r="R442" t="s">
        <v>8323</v>
      </c>
      <c r="S442" s="9">
        <f t="shared" si="31"/>
        <v>42423.777233796289</v>
      </c>
      <c r="T442" s="9">
        <f t="shared" si="32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10">
        <v>0</v>
      </c>
      <c r="Q443" t="s">
        <v>8312</v>
      </c>
      <c r="R443" t="s">
        <v>8323</v>
      </c>
      <c r="S443" s="9">
        <f t="shared" si="31"/>
        <v>41550.585601851846</v>
      </c>
      <c r="T443" s="9">
        <f t="shared" si="32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10">
        <f t="shared" ref="P444:P452" si="34">E444/L444</f>
        <v>393.58823529411762</v>
      </c>
      <c r="Q444" t="s">
        <v>8312</v>
      </c>
      <c r="R444" t="s">
        <v>8323</v>
      </c>
      <c r="S444" s="9">
        <f t="shared" si="31"/>
        <v>42024.680358796293</v>
      </c>
      <c r="T444" s="9">
        <f t="shared" si="32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10">
        <f t="shared" si="34"/>
        <v>5</v>
      </c>
      <c r="Q445" t="s">
        <v>8312</v>
      </c>
      <c r="R445" t="s">
        <v>8323</v>
      </c>
      <c r="S445" s="9">
        <f t="shared" si="31"/>
        <v>41649.806724537033</v>
      </c>
      <c r="T445" s="9">
        <f t="shared" si="32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10">
        <f t="shared" si="34"/>
        <v>50</v>
      </c>
      <c r="Q446" t="s">
        <v>8312</v>
      </c>
      <c r="R446" t="s">
        <v>8323</v>
      </c>
      <c r="S446" s="9">
        <f t="shared" si="31"/>
        <v>40894.69862268518</v>
      </c>
      <c r="T446" s="9">
        <f t="shared" si="32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10">
        <f t="shared" si="34"/>
        <v>1</v>
      </c>
      <c r="Q447" t="s">
        <v>8312</v>
      </c>
      <c r="R447" t="s">
        <v>8323</v>
      </c>
      <c r="S447" s="9">
        <f t="shared" si="31"/>
        <v>42130.127025462956</v>
      </c>
      <c r="T447" s="9">
        <f t="shared" si="32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10">
        <f t="shared" si="34"/>
        <v>47.875</v>
      </c>
      <c r="Q448" t="s">
        <v>8312</v>
      </c>
      <c r="R448" t="s">
        <v>8323</v>
      </c>
      <c r="S448" s="9">
        <f t="shared" si="31"/>
        <v>42036.875231481477</v>
      </c>
      <c r="T448" s="9">
        <f t="shared" si="32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10">
        <f t="shared" si="34"/>
        <v>5</v>
      </c>
      <c r="Q449" t="s">
        <v>8312</v>
      </c>
      <c r="R449" t="s">
        <v>8323</v>
      </c>
      <c r="S449" s="9">
        <f t="shared" si="31"/>
        <v>41331.34679398148</v>
      </c>
      <c r="T449" s="9">
        <f t="shared" si="32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35">E450/D450</f>
        <v>3.2804E-2</v>
      </c>
      <c r="P450" s="10">
        <f t="shared" si="34"/>
        <v>20.502500000000001</v>
      </c>
      <c r="Q450" t="s">
        <v>8312</v>
      </c>
      <c r="R450" t="s">
        <v>8323</v>
      </c>
      <c r="S450" s="9">
        <f t="shared" ref="S450:S513" si="36">(((J450/60)/60)/24)+DATE(1970,1,1)+(-5/24)</f>
        <v>41753.549710648142</v>
      </c>
      <c r="T450" s="9">
        <f t="shared" ref="T450:T513" si="37">(((I450/60)/60)/24)+DATE(1970,1,1)+(-5/24)</f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5"/>
        <v>2.2499999999999999E-2</v>
      </c>
      <c r="P451" s="10">
        <f t="shared" si="34"/>
        <v>9</v>
      </c>
      <c r="Q451" t="s">
        <v>8312</v>
      </c>
      <c r="R451" t="s">
        <v>8323</v>
      </c>
      <c r="S451" s="9">
        <f t="shared" si="36"/>
        <v>41534.359780092593</v>
      </c>
      <c r="T451" s="9">
        <f t="shared" si="37"/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10">
        <f t="shared" si="34"/>
        <v>56.571428571428569</v>
      </c>
      <c r="Q452" t="s">
        <v>8312</v>
      </c>
      <c r="R452" t="s">
        <v>8323</v>
      </c>
      <c r="S452" s="9">
        <f t="shared" si="36"/>
        <v>41654.73842592592</v>
      </c>
      <c r="T452" s="9">
        <f t="shared" si="3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10">
        <v>0</v>
      </c>
      <c r="Q453" t="s">
        <v>8312</v>
      </c>
      <c r="R453" t="s">
        <v>8323</v>
      </c>
      <c r="S453" s="9">
        <f t="shared" si="36"/>
        <v>41634.506840277776</v>
      </c>
      <c r="T453" s="9">
        <f t="shared" si="3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10">
        <f>E454/L454</f>
        <v>40</v>
      </c>
      <c r="Q454" t="s">
        <v>8312</v>
      </c>
      <c r="R454" t="s">
        <v>8323</v>
      </c>
      <c r="S454" s="9">
        <f t="shared" si="36"/>
        <v>42107.495543981473</v>
      </c>
      <c r="T454" s="9">
        <f t="shared" si="3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10">
        <f>E455/L455</f>
        <v>13</v>
      </c>
      <c r="Q455" t="s">
        <v>8312</v>
      </c>
      <c r="R455" t="s">
        <v>8323</v>
      </c>
      <c r="S455" s="9">
        <f t="shared" si="36"/>
        <v>42038.616655092592</v>
      </c>
      <c r="T455" s="9">
        <f t="shared" si="3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10">
        <f>E456/L456</f>
        <v>16.399999999999999</v>
      </c>
      <c r="Q456" t="s">
        <v>8312</v>
      </c>
      <c r="R456" t="s">
        <v>8323</v>
      </c>
      <c r="S456" s="9">
        <f t="shared" si="36"/>
        <v>41938.508923611109</v>
      </c>
      <c r="T456" s="9">
        <f t="shared" si="3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10">
        <f>E457/L457</f>
        <v>22.5</v>
      </c>
      <c r="Q457" t="s">
        <v>8312</v>
      </c>
      <c r="R457" t="s">
        <v>8323</v>
      </c>
      <c r="S457" s="9">
        <f t="shared" si="36"/>
        <v>40970.794236111105</v>
      </c>
      <c r="T457" s="9">
        <f t="shared" si="3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10">
        <f>E458/L458</f>
        <v>20.333333333333332</v>
      </c>
      <c r="Q458" t="s">
        <v>8312</v>
      </c>
      <c r="R458" t="s">
        <v>8323</v>
      </c>
      <c r="S458" s="9">
        <f t="shared" si="36"/>
        <v>41547.486122685179</v>
      </c>
      <c r="T458" s="9">
        <f t="shared" si="3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10">
        <v>0</v>
      </c>
      <c r="Q459" t="s">
        <v>8312</v>
      </c>
      <c r="R459" t="s">
        <v>8323</v>
      </c>
      <c r="S459" s="9">
        <f t="shared" si="36"/>
        <v>41837.559166666666</v>
      </c>
      <c r="T459" s="9">
        <f t="shared" si="3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10">
        <f>E460/L460</f>
        <v>16.755102040816325</v>
      </c>
      <c r="Q460" t="s">
        <v>8312</v>
      </c>
      <c r="R460" t="s">
        <v>8323</v>
      </c>
      <c r="S460" s="9">
        <f t="shared" si="36"/>
        <v>41378.491435185184</v>
      </c>
      <c r="T460" s="9">
        <f t="shared" si="3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10">
        <f>E461/L461</f>
        <v>25</v>
      </c>
      <c r="Q461" t="s">
        <v>8312</v>
      </c>
      <c r="R461" t="s">
        <v>8323</v>
      </c>
      <c r="S461" s="9">
        <f t="shared" si="36"/>
        <v>40800.432025462964</v>
      </c>
      <c r="T461" s="9">
        <f t="shared" si="3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10">
        <f>E462/L462</f>
        <v>12.5</v>
      </c>
      <c r="Q462" t="s">
        <v>8312</v>
      </c>
      <c r="R462" t="s">
        <v>8323</v>
      </c>
      <c r="S462" s="9">
        <f t="shared" si="36"/>
        <v>41759.334201388883</v>
      </c>
      <c r="T462" s="9">
        <f t="shared" si="3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10">
        <v>0</v>
      </c>
      <c r="Q463" t="s">
        <v>8312</v>
      </c>
      <c r="R463" t="s">
        <v>8323</v>
      </c>
      <c r="S463" s="9">
        <f t="shared" si="36"/>
        <v>41407.638506944444</v>
      </c>
      <c r="T463" s="9">
        <f t="shared" si="3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10">
        <v>0</v>
      </c>
      <c r="Q464" t="s">
        <v>8312</v>
      </c>
      <c r="R464" t="s">
        <v>8323</v>
      </c>
      <c r="S464" s="9">
        <f t="shared" si="36"/>
        <v>40704.918298611112</v>
      </c>
      <c r="T464" s="9">
        <f t="shared" si="3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s="10">
        <f>E465/L465</f>
        <v>113.63636363636364</v>
      </c>
      <c r="Q465" t="s">
        <v>8312</v>
      </c>
      <c r="R465" t="s">
        <v>8323</v>
      </c>
      <c r="S465" s="9">
        <f t="shared" si="36"/>
        <v>40750.501770833333</v>
      </c>
      <c r="T465" s="9">
        <f t="shared" si="3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s="10">
        <f>E466/L466</f>
        <v>1</v>
      </c>
      <c r="Q466" t="s">
        <v>8312</v>
      </c>
      <c r="R466" t="s">
        <v>8323</v>
      </c>
      <c r="S466" s="9">
        <f t="shared" si="36"/>
        <v>42488.640451388892</v>
      </c>
      <c r="T466" s="9">
        <f t="shared" si="37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s="10">
        <f>E467/L467</f>
        <v>17.25</v>
      </c>
      <c r="Q467" t="s">
        <v>8312</v>
      </c>
      <c r="R467" t="s">
        <v>8323</v>
      </c>
      <c r="S467" s="9">
        <f t="shared" si="36"/>
        <v>41800.911736111106</v>
      </c>
      <c r="T467" s="9">
        <f t="shared" si="3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s="10">
        <f>E468/L468</f>
        <v>15.2</v>
      </c>
      <c r="Q468" t="s">
        <v>8312</v>
      </c>
      <c r="R468" t="s">
        <v>8323</v>
      </c>
      <c r="S468" s="9">
        <f t="shared" si="36"/>
        <v>41129.734537037039</v>
      </c>
      <c r="T468" s="9">
        <f t="shared" si="3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s="10">
        <f>E469/L469</f>
        <v>110.64102564102564</v>
      </c>
      <c r="Q469" t="s">
        <v>8312</v>
      </c>
      <c r="R469" t="s">
        <v>8323</v>
      </c>
      <c r="S469" s="9">
        <f t="shared" si="36"/>
        <v>41135.471458333333</v>
      </c>
      <c r="T469" s="9">
        <f t="shared" si="3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10">
        <v>0</v>
      </c>
      <c r="Q470" t="s">
        <v>8312</v>
      </c>
      <c r="R470" t="s">
        <v>8323</v>
      </c>
      <c r="S470" s="9">
        <f t="shared" si="36"/>
        <v>41040.959293981476</v>
      </c>
      <c r="T470" s="9">
        <f t="shared" si="3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10">
        <v>0</v>
      </c>
      <c r="Q471" t="s">
        <v>8312</v>
      </c>
      <c r="R471" t="s">
        <v>8323</v>
      </c>
      <c r="S471" s="9">
        <f t="shared" si="36"/>
        <v>41827.781527777777</v>
      </c>
      <c r="T471" s="9">
        <f t="shared" si="3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s="10">
        <f>E472/L472</f>
        <v>25.5</v>
      </c>
      <c r="Q472" t="s">
        <v>8312</v>
      </c>
      <c r="R472" t="s">
        <v>8323</v>
      </c>
      <c r="S472" s="9">
        <f t="shared" si="36"/>
        <v>41604.959363425922</v>
      </c>
      <c r="T472" s="9">
        <f t="shared" si="3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s="10">
        <f>E473/L473</f>
        <v>38.476470588235294</v>
      </c>
      <c r="Q473" t="s">
        <v>8312</v>
      </c>
      <c r="R473" t="s">
        <v>8323</v>
      </c>
      <c r="S473" s="9">
        <f t="shared" si="36"/>
        <v>41703.513645833329</v>
      </c>
      <c r="T473" s="9">
        <f t="shared" si="3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s="10">
        <f>E474/L474</f>
        <v>28.2</v>
      </c>
      <c r="Q474" t="s">
        <v>8312</v>
      </c>
      <c r="R474" t="s">
        <v>8323</v>
      </c>
      <c r="S474" s="9">
        <f t="shared" si="36"/>
        <v>41844.714328703703</v>
      </c>
      <c r="T474" s="9">
        <f t="shared" si="3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s="10">
        <f>E475/L475</f>
        <v>61.5</v>
      </c>
      <c r="Q475" t="s">
        <v>8312</v>
      </c>
      <c r="R475" t="s">
        <v>8323</v>
      </c>
      <c r="S475" s="9">
        <f t="shared" si="36"/>
        <v>41869.489803240736</v>
      </c>
      <c r="T475" s="9">
        <f t="shared" si="3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s="10">
        <f>E476/L476</f>
        <v>1</v>
      </c>
      <c r="Q476" t="s">
        <v>8312</v>
      </c>
      <c r="R476" t="s">
        <v>8323</v>
      </c>
      <c r="S476" s="9">
        <f t="shared" si="36"/>
        <v>42753.120706018519</v>
      </c>
      <c r="T476" s="9">
        <f t="shared" si="3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10">
        <v>0</v>
      </c>
      <c r="Q477" t="s">
        <v>8312</v>
      </c>
      <c r="R477" t="s">
        <v>8323</v>
      </c>
      <c r="S477" s="9">
        <f t="shared" si="36"/>
        <v>42099.877812500003</v>
      </c>
      <c r="T477" s="9">
        <f t="shared" si="3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s="10">
        <f>E478/L478</f>
        <v>39.569274193548388</v>
      </c>
      <c r="Q478" t="s">
        <v>8312</v>
      </c>
      <c r="R478" t="s">
        <v>8323</v>
      </c>
      <c r="S478" s="9">
        <f t="shared" si="36"/>
        <v>41757.76667824074</v>
      </c>
      <c r="T478" s="9">
        <f t="shared" si="3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10">
        <v>0</v>
      </c>
      <c r="Q479" t="s">
        <v>8312</v>
      </c>
      <c r="R479" t="s">
        <v>8323</v>
      </c>
      <c r="S479" s="9">
        <f t="shared" si="36"/>
        <v>40987.626550925925</v>
      </c>
      <c r="T479" s="9">
        <f t="shared" si="3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10">
        <v>0</v>
      </c>
      <c r="Q480" t="s">
        <v>8312</v>
      </c>
      <c r="R480" t="s">
        <v>8323</v>
      </c>
      <c r="S480" s="9">
        <f t="shared" si="36"/>
        <v>42065.702650462961</v>
      </c>
      <c r="T480" s="9">
        <f t="shared" si="3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s="10">
        <f t="shared" ref="P481:P488" si="38">E481/L481</f>
        <v>88.8</v>
      </c>
      <c r="Q481" t="s">
        <v>8312</v>
      </c>
      <c r="R481" t="s">
        <v>8323</v>
      </c>
      <c r="S481" s="9">
        <f t="shared" si="36"/>
        <v>41904.199479166666</v>
      </c>
      <c r="T481" s="9">
        <f t="shared" si="3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s="10">
        <f t="shared" si="38"/>
        <v>55.457142857142856</v>
      </c>
      <c r="Q482" t="s">
        <v>8312</v>
      </c>
      <c r="R482" t="s">
        <v>8323</v>
      </c>
      <c r="S482" s="9">
        <f t="shared" si="36"/>
        <v>41465.291840277772</v>
      </c>
      <c r="T482" s="9">
        <f t="shared" si="3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s="10">
        <f t="shared" si="38"/>
        <v>87.142857142857139</v>
      </c>
      <c r="Q483" t="s">
        <v>8312</v>
      </c>
      <c r="R483" t="s">
        <v>8323</v>
      </c>
      <c r="S483" s="9">
        <f t="shared" si="36"/>
        <v>41162.46399305555</v>
      </c>
      <c r="T483" s="9">
        <f t="shared" si="3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s="10">
        <f t="shared" si="38"/>
        <v>10</v>
      </c>
      <c r="Q484" t="s">
        <v>8312</v>
      </c>
      <c r="R484" t="s">
        <v>8323</v>
      </c>
      <c r="S484" s="9">
        <f t="shared" si="36"/>
        <v>42447.68854166667</v>
      </c>
      <c r="T484" s="9">
        <f t="shared" si="3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s="10">
        <f t="shared" si="38"/>
        <v>51.224489795918366</v>
      </c>
      <c r="Q485" t="s">
        <v>8312</v>
      </c>
      <c r="R485" t="s">
        <v>8323</v>
      </c>
      <c r="S485" s="9">
        <f t="shared" si="36"/>
        <v>41242.989259259259</v>
      </c>
      <c r="T485" s="9">
        <f t="shared" si="3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s="10">
        <f t="shared" si="38"/>
        <v>13.545454545454545</v>
      </c>
      <c r="Q486" t="s">
        <v>8312</v>
      </c>
      <c r="R486" t="s">
        <v>8323</v>
      </c>
      <c r="S486" s="9">
        <f t="shared" si="36"/>
        <v>42272.731157407405</v>
      </c>
      <c r="T486" s="9">
        <f t="shared" si="3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s="10">
        <f t="shared" si="38"/>
        <v>66.520080000000007</v>
      </c>
      <c r="Q487" t="s">
        <v>8312</v>
      </c>
      <c r="R487" t="s">
        <v>8323</v>
      </c>
      <c r="S487" s="9">
        <f t="shared" si="36"/>
        <v>41381.297442129624</v>
      </c>
      <c r="T487" s="9">
        <f t="shared" si="3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s="10">
        <f t="shared" si="38"/>
        <v>50</v>
      </c>
      <c r="Q488" t="s">
        <v>8312</v>
      </c>
      <c r="R488" t="s">
        <v>8323</v>
      </c>
      <c r="S488" s="9">
        <f t="shared" si="36"/>
        <v>41761.734247685185</v>
      </c>
      <c r="T488" s="9">
        <f t="shared" si="3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10">
        <v>0</v>
      </c>
      <c r="Q489" t="s">
        <v>8312</v>
      </c>
      <c r="R489" t="s">
        <v>8323</v>
      </c>
      <c r="S489" s="9">
        <f t="shared" si="36"/>
        <v>42669.386504629627</v>
      </c>
      <c r="T489" s="9">
        <f t="shared" si="3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10">
        <v>0</v>
      </c>
      <c r="Q490" t="s">
        <v>8312</v>
      </c>
      <c r="R490" t="s">
        <v>8323</v>
      </c>
      <c r="S490" s="9">
        <f t="shared" si="36"/>
        <v>42713.84606481481</v>
      </c>
      <c r="T490" s="9">
        <f t="shared" si="3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s="10">
        <f>E491/L491</f>
        <v>71.666666666666671</v>
      </c>
      <c r="Q491" t="s">
        <v>8312</v>
      </c>
      <c r="R491" t="s">
        <v>8323</v>
      </c>
      <c r="S491" s="9">
        <f t="shared" si="36"/>
        <v>40882.273333333331</v>
      </c>
      <c r="T491" s="9">
        <f t="shared" si="3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10">
        <v>0</v>
      </c>
      <c r="Q492" t="s">
        <v>8312</v>
      </c>
      <c r="R492" t="s">
        <v>8323</v>
      </c>
      <c r="S492" s="9">
        <f t="shared" si="36"/>
        <v>41113.760243055556</v>
      </c>
      <c r="T492" s="9">
        <f t="shared" si="3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10">
        <v>0</v>
      </c>
      <c r="Q493" t="s">
        <v>8312</v>
      </c>
      <c r="R493" t="s">
        <v>8323</v>
      </c>
      <c r="S493" s="9">
        <f t="shared" si="36"/>
        <v>42366.774293981485</v>
      </c>
      <c r="T493" s="9">
        <f t="shared" si="3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10">
        <v>0</v>
      </c>
      <c r="Q494" t="s">
        <v>8312</v>
      </c>
      <c r="R494" t="s">
        <v>8323</v>
      </c>
      <c r="S494" s="9">
        <f t="shared" si="36"/>
        <v>42595.826736111114</v>
      </c>
      <c r="T494" s="9">
        <f t="shared" si="3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10">
        <v>0</v>
      </c>
      <c r="Q495" t="s">
        <v>8312</v>
      </c>
      <c r="R495" t="s">
        <v>8323</v>
      </c>
      <c r="S495" s="9">
        <f t="shared" si="36"/>
        <v>42114.517800925918</v>
      </c>
      <c r="T495" s="9">
        <f t="shared" si="37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s="10">
        <f>E496/L496</f>
        <v>10.333333333333334</v>
      </c>
      <c r="Q496" t="s">
        <v>8312</v>
      </c>
      <c r="R496" t="s">
        <v>8323</v>
      </c>
      <c r="S496" s="9">
        <f t="shared" si="36"/>
        <v>41799.62228009259</v>
      </c>
      <c r="T496" s="9">
        <f t="shared" si="3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10">
        <v>0</v>
      </c>
      <c r="Q497" t="s">
        <v>8312</v>
      </c>
      <c r="R497" t="s">
        <v>8323</v>
      </c>
      <c r="S497" s="9">
        <f t="shared" si="36"/>
        <v>42171.619270833333</v>
      </c>
      <c r="T497" s="9">
        <f t="shared" si="3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s="10">
        <f>E498/L498</f>
        <v>1</v>
      </c>
      <c r="Q498" t="s">
        <v>8312</v>
      </c>
      <c r="R498" t="s">
        <v>8323</v>
      </c>
      <c r="S498" s="9">
        <f t="shared" si="36"/>
        <v>41620.723078703704</v>
      </c>
      <c r="T498" s="9">
        <f t="shared" si="3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s="10">
        <f>E499/L499</f>
        <v>10</v>
      </c>
      <c r="Q499" t="s">
        <v>8312</v>
      </c>
      <c r="R499" t="s">
        <v>8323</v>
      </c>
      <c r="S499" s="9">
        <f t="shared" si="36"/>
        <v>41944.829456018517</v>
      </c>
      <c r="T499" s="9">
        <f t="shared" si="3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s="10">
        <f>E500/L500</f>
        <v>136.09090909090909</v>
      </c>
      <c r="Q500" t="s">
        <v>8312</v>
      </c>
      <c r="R500" t="s">
        <v>8323</v>
      </c>
      <c r="S500" s="9">
        <f t="shared" si="36"/>
        <v>40858.553807870368</v>
      </c>
      <c r="T500" s="9">
        <f t="shared" si="3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s="10">
        <f>E501/L501</f>
        <v>73.461538461538467</v>
      </c>
      <c r="Q501" t="s">
        <v>8312</v>
      </c>
      <c r="R501" t="s">
        <v>8323</v>
      </c>
      <c r="S501" s="9">
        <f t="shared" si="36"/>
        <v>40043.687129629623</v>
      </c>
      <c r="T501" s="9">
        <f t="shared" si="3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s="10">
        <f>E502/L502</f>
        <v>53.75</v>
      </c>
      <c r="Q502" t="s">
        <v>8312</v>
      </c>
      <c r="R502" t="s">
        <v>8323</v>
      </c>
      <c r="S502" s="9">
        <f t="shared" si="36"/>
        <v>40247.677673611113</v>
      </c>
      <c r="T502" s="9">
        <f t="shared" si="3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10">
        <v>0</v>
      </c>
      <c r="Q503" t="s">
        <v>8312</v>
      </c>
      <c r="R503" t="s">
        <v>8323</v>
      </c>
      <c r="S503" s="9">
        <f t="shared" si="36"/>
        <v>40703.026053240741</v>
      </c>
      <c r="T503" s="9">
        <f t="shared" si="3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s="10">
        <f t="shared" ref="P504:P511" si="39">E504/L504</f>
        <v>57.5</v>
      </c>
      <c r="Q504" t="s">
        <v>8312</v>
      </c>
      <c r="R504" t="s">
        <v>8323</v>
      </c>
      <c r="S504" s="9">
        <f t="shared" si="36"/>
        <v>40956.345196759255</v>
      </c>
      <c r="T504" s="9">
        <f t="shared" si="3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s="10">
        <f t="shared" si="39"/>
        <v>12.666666666666666</v>
      </c>
      <c r="Q505" t="s">
        <v>8312</v>
      </c>
      <c r="R505" t="s">
        <v>8323</v>
      </c>
      <c r="S505" s="9">
        <f t="shared" si="36"/>
        <v>41991.318321759252</v>
      </c>
      <c r="T505" s="9">
        <f t="shared" si="3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s="10">
        <f t="shared" si="39"/>
        <v>67</v>
      </c>
      <c r="Q506" t="s">
        <v>8312</v>
      </c>
      <c r="R506" t="s">
        <v>8323</v>
      </c>
      <c r="S506" s="9">
        <f t="shared" si="36"/>
        <v>40949.775312499994</v>
      </c>
      <c r="T506" s="9">
        <f t="shared" si="3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s="10">
        <f t="shared" si="39"/>
        <v>3.7142857142857144</v>
      </c>
      <c r="Q507" t="s">
        <v>8312</v>
      </c>
      <c r="R507" t="s">
        <v>8323</v>
      </c>
      <c r="S507" s="9">
        <f t="shared" si="36"/>
        <v>42317.889884259253</v>
      </c>
      <c r="T507" s="9">
        <f t="shared" si="3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s="10">
        <f t="shared" si="39"/>
        <v>250</v>
      </c>
      <c r="Q508" t="s">
        <v>8312</v>
      </c>
      <c r="R508" t="s">
        <v>8323</v>
      </c>
      <c r="S508" s="9">
        <f t="shared" si="36"/>
        <v>41466.343981481477</v>
      </c>
      <c r="T508" s="9">
        <f t="shared" si="3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s="10">
        <f t="shared" si="39"/>
        <v>64</v>
      </c>
      <c r="Q509" t="s">
        <v>8312</v>
      </c>
      <c r="R509" t="s">
        <v>8323</v>
      </c>
      <c r="S509" s="9">
        <f t="shared" si="36"/>
        <v>41156.750659722216</v>
      </c>
      <c r="T509" s="9">
        <f t="shared" si="3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s="10">
        <f t="shared" si="39"/>
        <v>133.33333333333334</v>
      </c>
      <c r="Q510" t="s">
        <v>8312</v>
      </c>
      <c r="R510" t="s">
        <v>8323</v>
      </c>
      <c r="S510" s="9">
        <f t="shared" si="36"/>
        <v>40994.815983796296</v>
      </c>
      <c r="T510" s="9">
        <f t="shared" si="3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s="10">
        <f t="shared" si="39"/>
        <v>10</v>
      </c>
      <c r="Q511" t="s">
        <v>8312</v>
      </c>
      <c r="R511" t="s">
        <v>8323</v>
      </c>
      <c r="S511" s="9">
        <f t="shared" si="36"/>
        <v>42153.423263888886</v>
      </c>
      <c r="T511" s="9">
        <f t="shared" si="3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10">
        <v>0</v>
      </c>
      <c r="Q512" t="s">
        <v>8312</v>
      </c>
      <c r="R512" t="s">
        <v>8323</v>
      </c>
      <c r="S512" s="9">
        <f t="shared" si="36"/>
        <v>42399.968043981477</v>
      </c>
      <c r="T512" s="9">
        <f t="shared" si="3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s="10">
        <f>E513/L513</f>
        <v>30</v>
      </c>
      <c r="Q513" t="s">
        <v>8312</v>
      </c>
      <c r="R513" t="s">
        <v>8323</v>
      </c>
      <c r="S513" s="9">
        <f t="shared" si="36"/>
        <v>41340.09469907407</v>
      </c>
      <c r="T513" s="9">
        <f t="shared" si="3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0">E514/D514</f>
        <v>1.3749999999999999E-3</v>
      </c>
      <c r="P514" s="10">
        <f>E514/L514</f>
        <v>5.5</v>
      </c>
      <c r="Q514" t="s">
        <v>8312</v>
      </c>
      <c r="R514" t="s">
        <v>8323</v>
      </c>
      <c r="S514" s="9">
        <f t="shared" ref="S514:S577" si="41">(((J514/60)/60)/24)+DATE(1970,1,1)+(-5/24)</f>
        <v>42649.533877314818</v>
      </c>
      <c r="T514" s="9">
        <f t="shared" ref="T514:T577" si="42">(((I514/60)/60)/24)+DATE(1970,1,1)+(-5/24)</f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0"/>
        <v>0.13924</v>
      </c>
      <c r="P515" s="10">
        <f>E515/L515</f>
        <v>102.38235294117646</v>
      </c>
      <c r="Q515" t="s">
        <v>8312</v>
      </c>
      <c r="R515" t="s">
        <v>8323</v>
      </c>
      <c r="S515" s="9">
        <f t="shared" si="41"/>
        <v>42552.445659722223</v>
      </c>
      <c r="T515" s="9">
        <f t="shared" si="42"/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10">
        <f>E516/L516</f>
        <v>16.666666666666668</v>
      </c>
      <c r="Q516" t="s">
        <v>8312</v>
      </c>
      <c r="R516" t="s">
        <v>8323</v>
      </c>
      <c r="S516" s="9">
        <f t="shared" si="41"/>
        <v>41830.405636574069</v>
      </c>
      <c r="T516" s="9">
        <f t="shared" si="42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10">
        <f>E517/L517</f>
        <v>725.02941176470586</v>
      </c>
      <c r="Q517" t="s">
        <v>8312</v>
      </c>
      <c r="R517" t="s">
        <v>8323</v>
      </c>
      <c r="S517" s="9">
        <f t="shared" si="41"/>
        <v>42327.282418981478</v>
      </c>
      <c r="T517" s="9">
        <f t="shared" si="42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10">
        <v>0</v>
      </c>
      <c r="Q518" t="s">
        <v>8312</v>
      </c>
      <c r="R518" t="s">
        <v>8323</v>
      </c>
      <c r="S518" s="9">
        <f t="shared" si="41"/>
        <v>42091.570370370369</v>
      </c>
      <c r="T518" s="9">
        <f t="shared" si="42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10">
        <f>E519/L519</f>
        <v>68.333333333333329</v>
      </c>
      <c r="Q519" t="s">
        <v>8312</v>
      </c>
      <c r="R519" t="s">
        <v>8323</v>
      </c>
      <c r="S519" s="9">
        <f t="shared" si="41"/>
        <v>42738.406956018516</v>
      </c>
      <c r="T519" s="9">
        <f t="shared" si="42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10">
        <v>0</v>
      </c>
      <c r="Q520" t="s">
        <v>8312</v>
      </c>
      <c r="R520" t="s">
        <v>8323</v>
      </c>
      <c r="S520" s="9">
        <f t="shared" si="41"/>
        <v>42223.407685185179</v>
      </c>
      <c r="T520" s="9">
        <f t="shared" si="42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10">
        <f t="shared" ref="P521:P548" si="43">E521/L521</f>
        <v>39.228571428571428</v>
      </c>
      <c r="Q521" t="s">
        <v>8312</v>
      </c>
      <c r="R521" t="s">
        <v>8323</v>
      </c>
      <c r="S521" s="9">
        <f t="shared" si="41"/>
        <v>41218.183113425926</v>
      </c>
      <c r="T521" s="9">
        <f t="shared" si="42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10">
        <f t="shared" si="43"/>
        <v>150.14705882352942</v>
      </c>
      <c r="Q522" t="s">
        <v>8315</v>
      </c>
      <c r="R522" t="s">
        <v>8318</v>
      </c>
      <c r="S522" s="9">
        <f t="shared" si="41"/>
        <v>42318.493761574071</v>
      </c>
      <c r="T522" s="9">
        <f t="shared" si="42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10">
        <f t="shared" si="43"/>
        <v>93.428571428571431</v>
      </c>
      <c r="Q523" t="s">
        <v>8315</v>
      </c>
      <c r="R523" t="s">
        <v>8318</v>
      </c>
      <c r="S523" s="9">
        <f t="shared" si="41"/>
        <v>42645.884479166663</v>
      </c>
      <c r="T523" s="9">
        <f t="shared" si="42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10">
        <f t="shared" si="43"/>
        <v>110.96774193548387</v>
      </c>
      <c r="Q524" t="s">
        <v>8315</v>
      </c>
      <c r="R524" t="s">
        <v>8318</v>
      </c>
      <c r="S524" s="9">
        <f t="shared" si="41"/>
        <v>42429.832465277774</v>
      </c>
      <c r="T524" s="9">
        <f t="shared" si="42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10">
        <f t="shared" si="43"/>
        <v>71.785714285714292</v>
      </c>
      <c r="Q525" t="s">
        <v>8315</v>
      </c>
      <c r="R525" t="s">
        <v>8318</v>
      </c>
      <c r="S525" s="9">
        <f t="shared" si="41"/>
        <v>42237.924490740734</v>
      </c>
      <c r="T525" s="9">
        <f t="shared" si="42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10">
        <f t="shared" si="43"/>
        <v>29.258076923076924</v>
      </c>
      <c r="Q526" t="s">
        <v>8315</v>
      </c>
      <c r="R526" t="s">
        <v>8318</v>
      </c>
      <c r="S526" s="9">
        <f t="shared" si="41"/>
        <v>42492.508900462963</v>
      </c>
      <c r="T526" s="9">
        <f t="shared" si="42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10">
        <f t="shared" si="43"/>
        <v>1000</v>
      </c>
      <c r="Q527" t="s">
        <v>8315</v>
      </c>
      <c r="R527" t="s">
        <v>8318</v>
      </c>
      <c r="S527" s="9">
        <f t="shared" si="41"/>
        <v>41850.192604166667</v>
      </c>
      <c r="T527" s="9">
        <f t="shared" si="42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10">
        <f t="shared" si="43"/>
        <v>74.347826086956516</v>
      </c>
      <c r="Q528" t="s">
        <v>8315</v>
      </c>
      <c r="R528" t="s">
        <v>8318</v>
      </c>
      <c r="S528" s="9">
        <f t="shared" si="41"/>
        <v>42192.383611111109</v>
      </c>
      <c r="T528" s="9">
        <f t="shared" si="42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s="10">
        <f t="shared" si="43"/>
        <v>63.829113924050631</v>
      </c>
      <c r="Q529" t="s">
        <v>8315</v>
      </c>
      <c r="R529" t="s">
        <v>8318</v>
      </c>
      <c r="S529" s="9">
        <f t="shared" si="41"/>
        <v>42752.997291666667</v>
      </c>
      <c r="T529" s="9">
        <f t="shared" si="42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s="10">
        <f t="shared" si="43"/>
        <v>44.333333333333336</v>
      </c>
      <c r="Q530" t="s">
        <v>8315</v>
      </c>
      <c r="R530" t="s">
        <v>8318</v>
      </c>
      <c r="S530" s="9">
        <f t="shared" si="41"/>
        <v>42155.71188657407</v>
      </c>
      <c r="T530" s="9">
        <f t="shared" si="42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s="10">
        <f t="shared" si="43"/>
        <v>86.944444444444443</v>
      </c>
      <c r="Q531" t="s">
        <v>8315</v>
      </c>
      <c r="R531" t="s">
        <v>8318</v>
      </c>
      <c r="S531" s="9">
        <f t="shared" si="41"/>
        <v>42724.822847222218</v>
      </c>
      <c r="T531" s="9">
        <f t="shared" si="42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s="10">
        <f t="shared" si="43"/>
        <v>126.55172413793103</v>
      </c>
      <c r="Q532" t="s">
        <v>8315</v>
      </c>
      <c r="R532" t="s">
        <v>8318</v>
      </c>
      <c r="S532" s="9">
        <f t="shared" si="41"/>
        <v>42157.382731481477</v>
      </c>
      <c r="T532" s="9">
        <f t="shared" si="42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s="10">
        <f t="shared" si="43"/>
        <v>129.03225806451613</v>
      </c>
      <c r="Q533" t="s">
        <v>8315</v>
      </c>
      <c r="R533" t="s">
        <v>8318</v>
      </c>
      <c r="S533" s="9">
        <f t="shared" si="41"/>
        <v>42675.856817129628</v>
      </c>
      <c r="T533" s="9">
        <f t="shared" si="42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s="10">
        <f t="shared" si="43"/>
        <v>71.242774566473983</v>
      </c>
      <c r="Q534" t="s">
        <v>8315</v>
      </c>
      <c r="R534" t="s">
        <v>8318</v>
      </c>
      <c r="S534" s="9">
        <f t="shared" si="41"/>
        <v>42472.798703703702</v>
      </c>
      <c r="T534" s="9">
        <f t="shared" si="42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s="10">
        <f t="shared" si="43"/>
        <v>117.88235294117646</v>
      </c>
      <c r="Q535" t="s">
        <v>8315</v>
      </c>
      <c r="R535" t="s">
        <v>8318</v>
      </c>
      <c r="S535" s="9">
        <f t="shared" si="41"/>
        <v>42482.226446759254</v>
      </c>
      <c r="T535" s="9">
        <f t="shared" si="42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s="10">
        <f t="shared" si="43"/>
        <v>327.08333333333331</v>
      </c>
      <c r="Q536" t="s">
        <v>8315</v>
      </c>
      <c r="R536" t="s">
        <v>8318</v>
      </c>
      <c r="S536" s="9">
        <f t="shared" si="41"/>
        <v>42270.602662037032</v>
      </c>
      <c r="T536" s="9">
        <f t="shared" si="42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s="10">
        <f t="shared" si="43"/>
        <v>34.745762711864408</v>
      </c>
      <c r="Q537" t="s">
        <v>8315</v>
      </c>
      <c r="R537" t="s">
        <v>8318</v>
      </c>
      <c r="S537" s="9">
        <f t="shared" si="41"/>
        <v>42711.336863425917</v>
      </c>
      <c r="T537" s="9">
        <f t="shared" si="42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s="10">
        <f t="shared" si="43"/>
        <v>100.06410256410257</v>
      </c>
      <c r="Q538" t="s">
        <v>8315</v>
      </c>
      <c r="R538" t="s">
        <v>8318</v>
      </c>
      <c r="S538" s="9">
        <f t="shared" si="41"/>
        <v>42179.136655092596</v>
      </c>
      <c r="T538" s="9">
        <f t="shared" si="42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s="10">
        <f t="shared" si="43"/>
        <v>40.847457627118644</v>
      </c>
      <c r="Q539" t="s">
        <v>8315</v>
      </c>
      <c r="R539" t="s">
        <v>8318</v>
      </c>
      <c r="S539" s="9">
        <f t="shared" si="41"/>
        <v>42282.560081018521</v>
      </c>
      <c r="T539" s="9">
        <f t="shared" si="42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s="10">
        <f t="shared" si="43"/>
        <v>252.01666666666668</v>
      </c>
      <c r="Q540" t="s">
        <v>8315</v>
      </c>
      <c r="R540" t="s">
        <v>8318</v>
      </c>
      <c r="S540" s="9">
        <f t="shared" si="41"/>
        <v>42473.586377314808</v>
      </c>
      <c r="T540" s="9">
        <f t="shared" si="42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s="10">
        <f t="shared" si="43"/>
        <v>25.161000000000001</v>
      </c>
      <c r="Q541" t="s">
        <v>8315</v>
      </c>
      <c r="R541" t="s">
        <v>8318</v>
      </c>
      <c r="S541" s="9">
        <f t="shared" si="41"/>
        <v>42534.841516203705</v>
      </c>
      <c r="T541" s="9">
        <f t="shared" si="42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s="10">
        <f t="shared" si="43"/>
        <v>1</v>
      </c>
      <c r="Q542" t="s">
        <v>8310</v>
      </c>
      <c r="R542" t="s">
        <v>8342</v>
      </c>
      <c r="S542" s="9">
        <f t="shared" si="41"/>
        <v>42009.608865740738</v>
      </c>
      <c r="T542" s="9">
        <f t="shared" si="42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s="10">
        <f t="shared" si="43"/>
        <v>25</v>
      </c>
      <c r="Q543" t="s">
        <v>8310</v>
      </c>
      <c r="R543" t="s">
        <v>8342</v>
      </c>
      <c r="S543" s="9">
        <f t="shared" si="41"/>
        <v>42275.838356481479</v>
      </c>
      <c r="T543" s="9">
        <f t="shared" si="42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s="10">
        <f t="shared" si="43"/>
        <v>1</v>
      </c>
      <c r="Q544" t="s">
        <v>8310</v>
      </c>
      <c r="R544" t="s">
        <v>8342</v>
      </c>
      <c r="S544" s="9">
        <f t="shared" si="41"/>
        <v>42433.529120370367</v>
      </c>
      <c r="T544" s="9">
        <f t="shared" si="42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s="10">
        <f t="shared" si="43"/>
        <v>35</v>
      </c>
      <c r="Q545" t="s">
        <v>8310</v>
      </c>
      <c r="R545" t="s">
        <v>8342</v>
      </c>
      <c r="S545" s="9">
        <f t="shared" si="41"/>
        <v>41913.88381944444</v>
      </c>
      <c r="T545" s="9">
        <f t="shared" si="42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s="10">
        <f t="shared" si="43"/>
        <v>3</v>
      </c>
      <c r="Q546" t="s">
        <v>8310</v>
      </c>
      <c r="R546" t="s">
        <v>8342</v>
      </c>
      <c r="S546" s="9">
        <f t="shared" si="41"/>
        <v>42525.448611111111</v>
      </c>
      <c r="T546" s="9">
        <f t="shared" si="42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s="10">
        <f t="shared" si="43"/>
        <v>402.70588235294116</v>
      </c>
      <c r="Q547" t="s">
        <v>8310</v>
      </c>
      <c r="R547" t="s">
        <v>8342</v>
      </c>
      <c r="S547" s="9">
        <f t="shared" si="41"/>
        <v>42283.38413194444</v>
      </c>
      <c r="T547" s="9">
        <f t="shared" si="42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s="10">
        <f t="shared" si="43"/>
        <v>26</v>
      </c>
      <c r="Q548" t="s">
        <v>8310</v>
      </c>
      <c r="R548" t="s">
        <v>8342</v>
      </c>
      <c r="S548" s="9">
        <f t="shared" si="41"/>
        <v>42249.459664351853</v>
      </c>
      <c r="T548" s="9">
        <f t="shared" si="42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10">
        <v>0</v>
      </c>
      <c r="Q549" t="s">
        <v>8310</v>
      </c>
      <c r="R549" t="s">
        <v>8342</v>
      </c>
      <c r="S549" s="9">
        <f t="shared" si="41"/>
        <v>42380.488009259258</v>
      </c>
      <c r="T549" s="9">
        <f t="shared" si="42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s="10">
        <f>E550/L550</f>
        <v>9</v>
      </c>
      <c r="Q550" t="s">
        <v>8310</v>
      </c>
      <c r="R550" t="s">
        <v>8342</v>
      </c>
      <c r="S550" s="9">
        <f t="shared" si="41"/>
        <v>42276.695</v>
      </c>
      <c r="T550" s="9">
        <f t="shared" si="42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s="10">
        <f>E551/L551</f>
        <v>8.5</v>
      </c>
      <c r="Q551" t="s">
        <v>8310</v>
      </c>
      <c r="R551" t="s">
        <v>8342</v>
      </c>
      <c r="S551" s="9">
        <f t="shared" si="41"/>
        <v>42163.428495370368</v>
      </c>
      <c r="T551" s="9">
        <f t="shared" si="42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s="10">
        <f>E552/L552</f>
        <v>8.75</v>
      </c>
      <c r="Q552" t="s">
        <v>8310</v>
      </c>
      <c r="R552" t="s">
        <v>8342</v>
      </c>
      <c r="S552" s="9">
        <f t="shared" si="41"/>
        <v>42753.47042824074</v>
      </c>
      <c r="T552" s="9">
        <f t="shared" si="42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s="10">
        <f>E553/L553</f>
        <v>135.03571428571428</v>
      </c>
      <c r="Q553" t="s">
        <v>8310</v>
      </c>
      <c r="R553" t="s">
        <v>8342</v>
      </c>
      <c r="S553" s="9">
        <f t="shared" si="41"/>
        <v>42173.067407407405</v>
      </c>
      <c r="T553" s="9">
        <f t="shared" si="42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10">
        <v>0</v>
      </c>
      <c r="Q554" t="s">
        <v>8310</v>
      </c>
      <c r="R554" t="s">
        <v>8342</v>
      </c>
      <c r="S554" s="9">
        <f t="shared" si="41"/>
        <v>42318.408518518518</v>
      </c>
      <c r="T554" s="9">
        <f t="shared" si="42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s="10">
        <f>E555/L555</f>
        <v>20.5</v>
      </c>
      <c r="Q555" t="s">
        <v>8310</v>
      </c>
      <c r="R555" t="s">
        <v>8342</v>
      </c>
      <c r="S555" s="9">
        <f t="shared" si="41"/>
        <v>41927.511469907404</v>
      </c>
      <c r="T555" s="9">
        <f t="shared" si="42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s="10">
        <f>E556/L556</f>
        <v>64.36363636363636</v>
      </c>
      <c r="Q556" t="s">
        <v>8310</v>
      </c>
      <c r="R556" t="s">
        <v>8342</v>
      </c>
      <c r="S556" s="9">
        <f t="shared" si="41"/>
        <v>41901.476527777777</v>
      </c>
      <c r="T556" s="9">
        <f t="shared" si="42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10">
        <v>0</v>
      </c>
      <c r="Q557" t="s">
        <v>8310</v>
      </c>
      <c r="R557" t="s">
        <v>8342</v>
      </c>
      <c r="S557" s="9">
        <f t="shared" si="41"/>
        <v>42503.145173611112</v>
      </c>
      <c r="T557" s="9">
        <f t="shared" si="42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s="10">
        <f>E558/L558</f>
        <v>200</v>
      </c>
      <c r="Q558" t="s">
        <v>8310</v>
      </c>
      <c r="R558" t="s">
        <v>8342</v>
      </c>
      <c r="S558" s="9">
        <f t="shared" si="41"/>
        <v>42345.651817129627</v>
      </c>
      <c r="T558" s="9">
        <f t="shared" si="42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s="10">
        <f>E559/L559</f>
        <v>68.3</v>
      </c>
      <c r="Q559" t="s">
        <v>8310</v>
      </c>
      <c r="R559" t="s">
        <v>8342</v>
      </c>
      <c r="S559" s="9">
        <f t="shared" si="41"/>
        <v>42676.733831018515</v>
      </c>
      <c r="T559" s="9">
        <f t="shared" si="42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10">
        <v>0</v>
      </c>
      <c r="Q560" t="s">
        <v>8310</v>
      </c>
      <c r="R560" t="s">
        <v>8342</v>
      </c>
      <c r="S560" s="9">
        <f t="shared" si="41"/>
        <v>42057.674826388888</v>
      </c>
      <c r="T560" s="9">
        <f t="shared" si="42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s="10">
        <f>E561/L561</f>
        <v>50</v>
      </c>
      <c r="Q561" t="s">
        <v>8310</v>
      </c>
      <c r="R561" t="s">
        <v>8342</v>
      </c>
      <c r="S561" s="9">
        <f t="shared" si="41"/>
        <v>42321.074768518512</v>
      </c>
      <c r="T561" s="9">
        <f t="shared" si="42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s="10">
        <f>E562/L562</f>
        <v>4</v>
      </c>
      <c r="Q562" t="s">
        <v>8310</v>
      </c>
      <c r="R562" t="s">
        <v>8342</v>
      </c>
      <c r="S562" s="9">
        <f t="shared" si="41"/>
        <v>41960.563020833331</v>
      </c>
      <c r="T562" s="9">
        <f t="shared" si="42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s="10">
        <f>E563/L563</f>
        <v>27.5</v>
      </c>
      <c r="Q563" t="s">
        <v>8310</v>
      </c>
      <c r="R563" t="s">
        <v>8342</v>
      </c>
      <c r="S563" s="9">
        <f t="shared" si="41"/>
        <v>42268.450381944444</v>
      </c>
      <c r="T563" s="9">
        <f t="shared" si="42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10">
        <v>0</v>
      </c>
      <c r="Q564" t="s">
        <v>8310</v>
      </c>
      <c r="R564" t="s">
        <v>8342</v>
      </c>
      <c r="S564" s="9">
        <f t="shared" si="41"/>
        <v>42692.18072916667</v>
      </c>
      <c r="T564" s="9">
        <f t="shared" si="42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s="10">
        <f>E565/L565</f>
        <v>34</v>
      </c>
      <c r="Q565" t="s">
        <v>8310</v>
      </c>
      <c r="R565" t="s">
        <v>8342</v>
      </c>
      <c r="S565" s="9">
        <f t="shared" si="41"/>
        <v>42021.861655092587</v>
      </c>
      <c r="T565" s="9">
        <f t="shared" si="42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s="10">
        <f>E566/L566</f>
        <v>1</v>
      </c>
      <c r="Q566" t="s">
        <v>8310</v>
      </c>
      <c r="R566" t="s">
        <v>8342</v>
      </c>
      <c r="S566" s="9">
        <f t="shared" si="41"/>
        <v>42411.734664351847</v>
      </c>
      <c r="T566" s="9">
        <f t="shared" si="42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10">
        <v>0</v>
      </c>
      <c r="Q567" t="s">
        <v>8310</v>
      </c>
      <c r="R567" t="s">
        <v>8342</v>
      </c>
      <c r="S567" s="9">
        <f t="shared" si="41"/>
        <v>42165.576956018522</v>
      </c>
      <c r="T567" s="9">
        <f t="shared" si="42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s="10">
        <f>E568/L568</f>
        <v>1</v>
      </c>
      <c r="Q568" t="s">
        <v>8310</v>
      </c>
      <c r="R568" t="s">
        <v>8342</v>
      </c>
      <c r="S568" s="9">
        <f t="shared" si="41"/>
        <v>42535.476076388884</v>
      </c>
      <c r="T568" s="9">
        <f t="shared" si="42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10">
        <v>0</v>
      </c>
      <c r="Q569" t="s">
        <v>8310</v>
      </c>
      <c r="R569" t="s">
        <v>8342</v>
      </c>
      <c r="S569" s="9">
        <f t="shared" si="41"/>
        <v>41975.634189814817</v>
      </c>
      <c r="T569" s="9">
        <f t="shared" si="42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s="10">
        <f>E570/L570</f>
        <v>49</v>
      </c>
      <c r="Q570" t="s">
        <v>8310</v>
      </c>
      <c r="R570" t="s">
        <v>8342</v>
      </c>
      <c r="S570" s="9">
        <f t="shared" si="41"/>
        <v>42348.713229166664</v>
      </c>
      <c r="T570" s="9">
        <f t="shared" si="42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s="10">
        <f>E571/L571</f>
        <v>20</v>
      </c>
      <c r="Q571" t="s">
        <v>8310</v>
      </c>
      <c r="R571" t="s">
        <v>8342</v>
      </c>
      <c r="S571" s="9">
        <f t="shared" si="41"/>
        <v>42340.639027777775</v>
      </c>
      <c r="T571" s="9">
        <f t="shared" si="42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s="10">
        <f>E572/L572</f>
        <v>142</v>
      </c>
      <c r="Q572" t="s">
        <v>8310</v>
      </c>
      <c r="R572" t="s">
        <v>8342</v>
      </c>
      <c r="S572" s="9">
        <f t="shared" si="41"/>
        <v>42388.589918981481</v>
      </c>
      <c r="T572" s="9">
        <f t="shared" si="42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s="10">
        <f>E573/L573</f>
        <v>53</v>
      </c>
      <c r="Q573" t="s">
        <v>8310</v>
      </c>
      <c r="R573" t="s">
        <v>8342</v>
      </c>
      <c r="S573" s="9">
        <f t="shared" si="41"/>
        <v>42192.607905092591</v>
      </c>
      <c r="T573" s="9">
        <f t="shared" si="42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10">
        <v>0</v>
      </c>
      <c r="Q574" t="s">
        <v>8310</v>
      </c>
      <c r="R574" t="s">
        <v>8342</v>
      </c>
      <c r="S574" s="9">
        <f t="shared" si="41"/>
        <v>42282.507962962954</v>
      </c>
      <c r="T574" s="9">
        <f t="shared" si="42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s="10">
        <f t="shared" ref="P575:P582" si="44">E575/L575</f>
        <v>38.444444444444443</v>
      </c>
      <c r="Q575" t="s">
        <v>8310</v>
      </c>
      <c r="R575" t="s">
        <v>8342</v>
      </c>
      <c r="S575" s="9">
        <f t="shared" si="41"/>
        <v>41962.841793981475</v>
      </c>
      <c r="T575" s="9">
        <f t="shared" si="42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s="10">
        <f t="shared" si="44"/>
        <v>20</v>
      </c>
      <c r="Q576" t="s">
        <v>8310</v>
      </c>
      <c r="R576" t="s">
        <v>8342</v>
      </c>
      <c r="S576" s="9">
        <f t="shared" si="41"/>
        <v>42632.235034722216</v>
      </c>
      <c r="T576" s="9">
        <f t="shared" si="42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s="10">
        <f t="shared" si="44"/>
        <v>64.75</v>
      </c>
      <c r="Q577" t="s">
        <v>8310</v>
      </c>
      <c r="R577" t="s">
        <v>8342</v>
      </c>
      <c r="S577" s="9">
        <f t="shared" si="41"/>
        <v>42138.484293981477</v>
      </c>
      <c r="T577" s="9">
        <f t="shared" si="42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45">E578/D578</f>
        <v>1.2500000000000001E-5</v>
      </c>
      <c r="P578" s="10">
        <f t="shared" si="44"/>
        <v>1</v>
      </c>
      <c r="Q578" t="s">
        <v>8310</v>
      </c>
      <c r="R578" t="s">
        <v>8342</v>
      </c>
      <c r="S578" s="9">
        <f t="shared" ref="S578:S641" si="46">(((J578/60)/60)/24)+DATE(1970,1,1)+(-5/24)</f>
        <v>42031.263333333329</v>
      </c>
      <c r="T578" s="9">
        <f t="shared" ref="T578:T641" si="47">(((I578/60)/60)/24)+DATE(1970,1,1)+(-5/24)</f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45"/>
        <v>2E-3</v>
      </c>
      <c r="P579" s="10">
        <f t="shared" si="44"/>
        <v>10</v>
      </c>
      <c r="Q579" t="s">
        <v>8310</v>
      </c>
      <c r="R579" t="s">
        <v>8342</v>
      </c>
      <c r="S579" s="9">
        <f t="shared" si="46"/>
        <v>42450.380810185183</v>
      </c>
      <c r="T579" s="9">
        <f t="shared" si="47"/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10">
        <f t="shared" si="44"/>
        <v>2</v>
      </c>
      <c r="Q580" t="s">
        <v>8310</v>
      </c>
      <c r="R580" t="s">
        <v>8342</v>
      </c>
      <c r="S580" s="9">
        <f t="shared" si="46"/>
        <v>42230.370289351849</v>
      </c>
      <c r="T580" s="9">
        <f t="shared" si="47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10">
        <f t="shared" si="44"/>
        <v>35</v>
      </c>
      <c r="Q581" t="s">
        <v>8310</v>
      </c>
      <c r="R581" t="s">
        <v>8342</v>
      </c>
      <c r="S581" s="9">
        <f t="shared" si="46"/>
        <v>41968.643784722219</v>
      </c>
      <c r="T581" s="9">
        <f t="shared" si="47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10">
        <f t="shared" si="44"/>
        <v>1</v>
      </c>
      <c r="Q582" t="s">
        <v>8310</v>
      </c>
      <c r="R582" t="s">
        <v>8342</v>
      </c>
      <c r="S582" s="9">
        <f t="shared" si="46"/>
        <v>42605.699849537035</v>
      </c>
      <c r="T582" s="9">
        <f t="shared" si="47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10">
        <v>0</v>
      </c>
      <c r="Q583" t="s">
        <v>8310</v>
      </c>
      <c r="R583" t="s">
        <v>8342</v>
      </c>
      <c r="S583" s="9">
        <f t="shared" si="46"/>
        <v>42187.804444444446</v>
      </c>
      <c r="T583" s="9">
        <f t="shared" si="47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10">
        <v>0</v>
      </c>
      <c r="Q584" t="s">
        <v>8310</v>
      </c>
      <c r="R584" t="s">
        <v>8342</v>
      </c>
      <c r="S584" s="9">
        <f t="shared" si="46"/>
        <v>42055.531469907401</v>
      </c>
      <c r="T584" s="9">
        <f t="shared" si="47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10">
        <f>E585/L585</f>
        <v>1</v>
      </c>
      <c r="Q585" t="s">
        <v>8310</v>
      </c>
      <c r="R585" t="s">
        <v>8342</v>
      </c>
      <c r="S585" s="9">
        <f t="shared" si="46"/>
        <v>42052.730173611104</v>
      </c>
      <c r="T585" s="9">
        <f t="shared" si="47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10">
        <f>E586/L586</f>
        <v>5</v>
      </c>
      <c r="Q586" t="s">
        <v>8310</v>
      </c>
      <c r="R586" t="s">
        <v>8342</v>
      </c>
      <c r="S586" s="9">
        <f t="shared" si="46"/>
        <v>42049.508287037032</v>
      </c>
      <c r="T586" s="9">
        <f t="shared" si="47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10">
        <v>0</v>
      </c>
      <c r="Q587" t="s">
        <v>8310</v>
      </c>
      <c r="R587" t="s">
        <v>8342</v>
      </c>
      <c r="S587" s="9">
        <f t="shared" si="46"/>
        <v>42283.182604166665</v>
      </c>
      <c r="T587" s="9">
        <f t="shared" si="47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10">
        <f t="shared" ref="P588:P603" si="48">E588/L588</f>
        <v>14</v>
      </c>
      <c r="Q588" t="s">
        <v>8310</v>
      </c>
      <c r="R588" t="s">
        <v>8342</v>
      </c>
      <c r="S588" s="9">
        <f t="shared" si="46"/>
        <v>42020.645914351851</v>
      </c>
      <c r="T588" s="9">
        <f t="shared" si="47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10">
        <f t="shared" si="48"/>
        <v>389.28571428571428</v>
      </c>
      <c r="Q589" t="s">
        <v>8310</v>
      </c>
      <c r="R589" t="s">
        <v>8342</v>
      </c>
      <c r="S589" s="9">
        <f t="shared" si="46"/>
        <v>42080.548993055556</v>
      </c>
      <c r="T589" s="9">
        <f t="shared" si="47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10">
        <f t="shared" si="48"/>
        <v>150.5</v>
      </c>
      <c r="Q590" t="s">
        <v>8310</v>
      </c>
      <c r="R590" t="s">
        <v>8342</v>
      </c>
      <c r="S590" s="9">
        <f t="shared" si="46"/>
        <v>42631.56118055556</v>
      </c>
      <c r="T590" s="9">
        <f t="shared" si="47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10">
        <f t="shared" si="48"/>
        <v>1</v>
      </c>
      <c r="Q591" t="s">
        <v>8310</v>
      </c>
      <c r="R591" t="s">
        <v>8342</v>
      </c>
      <c r="S591" s="9">
        <f t="shared" si="46"/>
        <v>42178.406238425923</v>
      </c>
      <c r="T591" s="9">
        <f t="shared" si="47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10">
        <f t="shared" si="48"/>
        <v>24.777777777777779</v>
      </c>
      <c r="Q592" t="s">
        <v>8310</v>
      </c>
      <c r="R592" t="s">
        <v>8342</v>
      </c>
      <c r="S592" s="9">
        <f t="shared" si="46"/>
        <v>42377.34642361111</v>
      </c>
      <c r="T592" s="9">
        <f t="shared" si="47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s="10">
        <f t="shared" si="48"/>
        <v>30.5</v>
      </c>
      <c r="Q593" t="s">
        <v>8310</v>
      </c>
      <c r="R593" t="s">
        <v>8342</v>
      </c>
      <c r="S593" s="9">
        <f t="shared" si="46"/>
        <v>42177.334837962961</v>
      </c>
      <c r="T593" s="9">
        <f t="shared" si="47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s="10">
        <f t="shared" si="48"/>
        <v>250</v>
      </c>
      <c r="Q594" t="s">
        <v>8310</v>
      </c>
      <c r="R594" t="s">
        <v>8342</v>
      </c>
      <c r="S594" s="9">
        <f t="shared" si="46"/>
        <v>41946.023842592593</v>
      </c>
      <c r="T594" s="9">
        <f t="shared" si="47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s="10">
        <f t="shared" si="48"/>
        <v>16.428571428571427</v>
      </c>
      <c r="Q595" t="s">
        <v>8310</v>
      </c>
      <c r="R595" t="s">
        <v>8342</v>
      </c>
      <c r="S595" s="9">
        <f t="shared" si="46"/>
        <v>42070.469270833331</v>
      </c>
      <c r="T595" s="9">
        <f t="shared" si="47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s="10">
        <f t="shared" si="48"/>
        <v>13</v>
      </c>
      <c r="Q596" t="s">
        <v>8310</v>
      </c>
      <c r="R596" t="s">
        <v>8342</v>
      </c>
      <c r="S596" s="9">
        <f t="shared" si="46"/>
        <v>42446.571828703702</v>
      </c>
      <c r="T596" s="9">
        <f t="shared" si="47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s="10">
        <f t="shared" si="48"/>
        <v>53.25</v>
      </c>
      <c r="Q597" t="s">
        <v>8310</v>
      </c>
      <c r="R597" t="s">
        <v>8342</v>
      </c>
      <c r="S597" s="9">
        <f t="shared" si="46"/>
        <v>42082.861550925918</v>
      </c>
      <c r="T597" s="9">
        <f t="shared" si="47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s="10">
        <f t="shared" si="48"/>
        <v>3</v>
      </c>
      <c r="Q598" t="s">
        <v>8310</v>
      </c>
      <c r="R598" t="s">
        <v>8342</v>
      </c>
      <c r="S598" s="9">
        <f t="shared" si="46"/>
        <v>42646.688564814809</v>
      </c>
      <c r="T598" s="9">
        <f t="shared" si="47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s="10">
        <f t="shared" si="48"/>
        <v>10</v>
      </c>
      <c r="Q599" t="s">
        <v>8310</v>
      </c>
      <c r="R599" t="s">
        <v>8342</v>
      </c>
      <c r="S599" s="9">
        <f t="shared" si="46"/>
        <v>42545.496932870366</v>
      </c>
      <c r="T599" s="9">
        <f t="shared" si="47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s="10">
        <f t="shared" si="48"/>
        <v>121.42857142857143</v>
      </c>
      <c r="Q600" t="s">
        <v>8310</v>
      </c>
      <c r="R600" t="s">
        <v>8342</v>
      </c>
      <c r="S600" s="9">
        <f t="shared" si="46"/>
        <v>41947.793761574074</v>
      </c>
      <c r="T600" s="9">
        <f t="shared" si="47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s="10">
        <f t="shared" si="48"/>
        <v>15.5</v>
      </c>
      <c r="Q601" t="s">
        <v>8310</v>
      </c>
      <c r="R601" t="s">
        <v>8342</v>
      </c>
      <c r="S601" s="9">
        <f t="shared" si="46"/>
        <v>42047.604189814818</v>
      </c>
      <c r="T601" s="9">
        <f t="shared" si="47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s="10">
        <f t="shared" si="48"/>
        <v>100</v>
      </c>
      <c r="Q602" t="s">
        <v>8310</v>
      </c>
      <c r="R602" t="s">
        <v>8342</v>
      </c>
      <c r="S602" s="9">
        <f t="shared" si="46"/>
        <v>42073.589837962958</v>
      </c>
      <c r="T602" s="9">
        <f t="shared" si="47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s="10">
        <f t="shared" si="48"/>
        <v>23.333333333333332</v>
      </c>
      <c r="Q603" t="s">
        <v>8310</v>
      </c>
      <c r="R603" t="s">
        <v>8342</v>
      </c>
      <c r="S603" s="9">
        <f t="shared" si="46"/>
        <v>41969.64975694444</v>
      </c>
      <c r="T603" s="9">
        <f t="shared" si="47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10">
        <v>0</v>
      </c>
      <c r="Q604" t="s">
        <v>8310</v>
      </c>
      <c r="R604" t="s">
        <v>8342</v>
      </c>
      <c r="S604" s="9">
        <f t="shared" si="46"/>
        <v>42143.585821759254</v>
      </c>
      <c r="T604" s="9">
        <f t="shared" si="47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s="10">
        <f>E605/L605</f>
        <v>45.386153846153846</v>
      </c>
      <c r="Q605" t="s">
        <v>8310</v>
      </c>
      <c r="R605" t="s">
        <v>8342</v>
      </c>
      <c r="S605" s="9">
        <f t="shared" si="46"/>
        <v>41835.430821759255</v>
      </c>
      <c r="T605" s="9">
        <f t="shared" si="47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10">
        <v>0</v>
      </c>
      <c r="Q606" t="s">
        <v>8310</v>
      </c>
      <c r="R606" t="s">
        <v>8342</v>
      </c>
      <c r="S606" s="9">
        <f t="shared" si="46"/>
        <v>41848.827037037037</v>
      </c>
      <c r="T606" s="9">
        <f t="shared" si="47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s="10">
        <f>E607/L607</f>
        <v>16.375</v>
      </c>
      <c r="Q607" t="s">
        <v>8310</v>
      </c>
      <c r="R607" t="s">
        <v>8342</v>
      </c>
      <c r="S607" s="9">
        <f t="shared" si="46"/>
        <v>42194.14939814814</v>
      </c>
      <c r="T607" s="9">
        <f t="shared" si="47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s="10">
        <f>E608/L608</f>
        <v>10</v>
      </c>
      <c r="Q608" t="s">
        <v>8310</v>
      </c>
      <c r="R608" t="s">
        <v>8342</v>
      </c>
      <c r="S608" s="9">
        <f t="shared" si="46"/>
        <v>42102.442233796297</v>
      </c>
      <c r="T608" s="9">
        <f t="shared" si="47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10">
        <v>0</v>
      </c>
      <c r="Q609" t="s">
        <v>8310</v>
      </c>
      <c r="R609" t="s">
        <v>8342</v>
      </c>
      <c r="S609" s="9">
        <f t="shared" si="46"/>
        <v>42300.617314814815</v>
      </c>
      <c r="T609" s="9">
        <f t="shared" si="47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s="10">
        <f>E610/L610</f>
        <v>292.2</v>
      </c>
      <c r="Q610" t="s">
        <v>8310</v>
      </c>
      <c r="R610" t="s">
        <v>8342</v>
      </c>
      <c r="S610" s="9">
        <f t="shared" si="46"/>
        <v>42140.712731481479</v>
      </c>
      <c r="T610" s="9">
        <f t="shared" si="47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s="10">
        <f>E611/L611</f>
        <v>5</v>
      </c>
      <c r="Q611" t="s">
        <v>8310</v>
      </c>
      <c r="R611" t="s">
        <v>8342</v>
      </c>
      <c r="S611" s="9">
        <f t="shared" si="46"/>
        <v>42306.825740740744</v>
      </c>
      <c r="T611" s="9">
        <f t="shared" si="47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10">
        <v>0</v>
      </c>
      <c r="Q612" t="s">
        <v>8310</v>
      </c>
      <c r="R612" t="s">
        <v>8342</v>
      </c>
      <c r="S612" s="9">
        <f t="shared" si="46"/>
        <v>42086.622523148144</v>
      </c>
      <c r="T612" s="9">
        <f t="shared" si="47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10">
        <v>0</v>
      </c>
      <c r="Q613" t="s">
        <v>8310</v>
      </c>
      <c r="R613" t="s">
        <v>8342</v>
      </c>
      <c r="S613" s="9">
        <f t="shared" si="46"/>
        <v>42328.352280092593</v>
      </c>
      <c r="T613" s="9">
        <f t="shared" si="47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10">
        <v>0</v>
      </c>
      <c r="Q614" t="s">
        <v>8310</v>
      </c>
      <c r="R614" t="s">
        <v>8342</v>
      </c>
      <c r="S614" s="9">
        <f t="shared" si="46"/>
        <v>42584.823449074065</v>
      </c>
      <c r="T614" s="9">
        <f t="shared" si="47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s="10">
        <f>E615/L615</f>
        <v>105.93388429752066</v>
      </c>
      <c r="Q615" t="s">
        <v>8310</v>
      </c>
      <c r="R615" t="s">
        <v>8342</v>
      </c>
      <c r="S615" s="9">
        <f t="shared" si="46"/>
        <v>42247.288425925923</v>
      </c>
      <c r="T615" s="9">
        <f t="shared" si="47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10">
        <v>0</v>
      </c>
      <c r="Q616" t="s">
        <v>8310</v>
      </c>
      <c r="R616" t="s">
        <v>8342</v>
      </c>
      <c r="S616" s="9">
        <f t="shared" si="46"/>
        <v>42514.853472222218</v>
      </c>
      <c r="T616" s="9">
        <f t="shared" si="47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10">
        <v>0</v>
      </c>
      <c r="Q617" t="s">
        <v>8310</v>
      </c>
      <c r="R617" t="s">
        <v>8342</v>
      </c>
      <c r="S617" s="9">
        <f t="shared" si="46"/>
        <v>42241.913877314808</v>
      </c>
      <c r="T617" s="9">
        <f t="shared" si="47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10">
        <v>0</v>
      </c>
      <c r="Q618" t="s">
        <v>8310</v>
      </c>
      <c r="R618" t="s">
        <v>8342</v>
      </c>
      <c r="S618" s="9">
        <f t="shared" si="46"/>
        <v>42761.167905092596</v>
      </c>
      <c r="T618" s="9">
        <f t="shared" si="47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s="10">
        <f>E619/L619</f>
        <v>20</v>
      </c>
      <c r="Q619" t="s">
        <v>8310</v>
      </c>
      <c r="R619" t="s">
        <v>8342</v>
      </c>
      <c r="S619" s="9">
        <f t="shared" si="46"/>
        <v>42087.134756944441</v>
      </c>
      <c r="T619" s="9">
        <f t="shared" si="47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10">
        <v>0</v>
      </c>
      <c r="Q620" t="s">
        <v>8310</v>
      </c>
      <c r="R620" t="s">
        <v>8342</v>
      </c>
      <c r="S620" s="9">
        <f t="shared" si="46"/>
        <v>42317.60188657407</v>
      </c>
      <c r="T620" s="9">
        <f t="shared" si="47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s="10">
        <f>E621/L621</f>
        <v>1</v>
      </c>
      <c r="Q621" t="s">
        <v>8310</v>
      </c>
      <c r="R621" t="s">
        <v>8342</v>
      </c>
      <c r="S621" s="9">
        <f t="shared" si="46"/>
        <v>41908.442013888889</v>
      </c>
      <c r="T621" s="9">
        <f t="shared" si="47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s="10">
        <f>E622/L622</f>
        <v>300</v>
      </c>
      <c r="Q622" t="s">
        <v>8310</v>
      </c>
      <c r="R622" t="s">
        <v>8342</v>
      </c>
      <c r="S622" s="9">
        <f t="shared" si="46"/>
        <v>41831.508541666662</v>
      </c>
      <c r="T622" s="9">
        <f t="shared" si="47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s="10">
        <f>E623/L623</f>
        <v>87</v>
      </c>
      <c r="Q623" t="s">
        <v>8310</v>
      </c>
      <c r="R623" t="s">
        <v>8342</v>
      </c>
      <c r="S623" s="9">
        <f t="shared" si="46"/>
        <v>42528.779363425921</v>
      </c>
      <c r="T623" s="9">
        <f t="shared" si="47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s="10">
        <f>E624/L624</f>
        <v>37.888888888888886</v>
      </c>
      <c r="Q624" t="s">
        <v>8310</v>
      </c>
      <c r="R624" t="s">
        <v>8342</v>
      </c>
      <c r="S624" s="9">
        <f t="shared" si="46"/>
        <v>42532.566412037035</v>
      </c>
      <c r="T624" s="9">
        <f t="shared" si="47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10">
        <v>0</v>
      </c>
      <c r="Q625" t="s">
        <v>8310</v>
      </c>
      <c r="R625" t="s">
        <v>8342</v>
      </c>
      <c r="S625" s="9">
        <f t="shared" si="46"/>
        <v>42121.800891203697</v>
      </c>
      <c r="T625" s="9">
        <f t="shared" si="47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10">
        <v>0</v>
      </c>
      <c r="Q626" t="s">
        <v>8310</v>
      </c>
      <c r="R626" t="s">
        <v>8342</v>
      </c>
      <c r="S626" s="9">
        <f t="shared" si="46"/>
        <v>42108.78056712963</v>
      </c>
      <c r="T626" s="9">
        <f t="shared" si="47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10">
        <v>0</v>
      </c>
      <c r="Q627" t="s">
        <v>8310</v>
      </c>
      <c r="R627" t="s">
        <v>8342</v>
      </c>
      <c r="S627" s="9">
        <f t="shared" si="46"/>
        <v>42790.687233796292</v>
      </c>
      <c r="T627" s="9">
        <f t="shared" si="47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s="10">
        <f>E628/L628</f>
        <v>111.41025641025641</v>
      </c>
      <c r="Q628" t="s">
        <v>8310</v>
      </c>
      <c r="R628" t="s">
        <v>8342</v>
      </c>
      <c r="S628" s="9">
        <f t="shared" si="46"/>
        <v>42198.351145833331</v>
      </c>
      <c r="T628" s="9">
        <f t="shared" si="47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s="10">
        <f>E629/L629</f>
        <v>90</v>
      </c>
      <c r="Q629" t="s">
        <v>8310</v>
      </c>
      <c r="R629" t="s">
        <v>8342</v>
      </c>
      <c r="S629" s="9">
        <f t="shared" si="46"/>
        <v>42384.098506944443</v>
      </c>
      <c r="T629" s="9">
        <f t="shared" si="47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10">
        <v>0</v>
      </c>
      <c r="Q630" t="s">
        <v>8310</v>
      </c>
      <c r="R630" t="s">
        <v>8342</v>
      </c>
      <c r="S630" s="9">
        <f t="shared" si="46"/>
        <v>41803.484456018516</v>
      </c>
      <c r="T630" s="9">
        <f t="shared" si="47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s="10">
        <f>E631/L631</f>
        <v>116.66666666666667</v>
      </c>
      <c r="Q631" t="s">
        <v>8310</v>
      </c>
      <c r="R631" t="s">
        <v>8342</v>
      </c>
      <c r="S631" s="9">
        <f t="shared" si="46"/>
        <v>42474.429490740738</v>
      </c>
      <c r="T631" s="9">
        <f t="shared" si="47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s="10">
        <f>E632/L632</f>
        <v>10</v>
      </c>
      <c r="Q632" t="s">
        <v>8310</v>
      </c>
      <c r="R632" t="s">
        <v>8342</v>
      </c>
      <c r="S632" s="9">
        <f t="shared" si="46"/>
        <v>42223.411122685182</v>
      </c>
      <c r="T632" s="9">
        <f t="shared" si="47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s="10">
        <f>E633/L633</f>
        <v>76.666666666666671</v>
      </c>
      <c r="Q633" t="s">
        <v>8310</v>
      </c>
      <c r="R633" t="s">
        <v>8342</v>
      </c>
      <c r="S633" s="9">
        <f t="shared" si="46"/>
        <v>42489.563993055555</v>
      </c>
      <c r="T633" s="9">
        <f t="shared" si="47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10">
        <v>0</v>
      </c>
      <c r="Q634" t="s">
        <v>8310</v>
      </c>
      <c r="R634" t="s">
        <v>8342</v>
      </c>
      <c r="S634" s="9">
        <f t="shared" si="46"/>
        <v>42303.450983796291</v>
      </c>
      <c r="T634" s="9">
        <f t="shared" si="47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s="10">
        <f>E635/L635</f>
        <v>49.8</v>
      </c>
      <c r="Q635" t="s">
        <v>8310</v>
      </c>
      <c r="R635" t="s">
        <v>8342</v>
      </c>
      <c r="S635" s="9">
        <f t="shared" si="46"/>
        <v>42507.090995370374</v>
      </c>
      <c r="T635" s="9">
        <f t="shared" si="47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s="10">
        <f>E636/L636</f>
        <v>1</v>
      </c>
      <c r="Q636" t="s">
        <v>8310</v>
      </c>
      <c r="R636" t="s">
        <v>8342</v>
      </c>
      <c r="S636" s="9">
        <f t="shared" si="46"/>
        <v>42031.720243055555</v>
      </c>
      <c r="T636" s="9">
        <f t="shared" si="47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s="10">
        <f>E637/L637</f>
        <v>2</v>
      </c>
      <c r="Q637" t="s">
        <v>8310</v>
      </c>
      <c r="R637" t="s">
        <v>8342</v>
      </c>
      <c r="S637" s="9">
        <f t="shared" si="46"/>
        <v>42075.883819444447</v>
      </c>
      <c r="T637" s="9">
        <f t="shared" si="47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s="10">
        <f>E638/L638</f>
        <v>4</v>
      </c>
      <c r="Q638" t="s">
        <v>8310</v>
      </c>
      <c r="R638" t="s">
        <v>8342</v>
      </c>
      <c r="S638" s="9">
        <f t="shared" si="46"/>
        <v>42131.247106481482</v>
      </c>
      <c r="T638" s="9">
        <f t="shared" si="47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10">
        <v>0</v>
      </c>
      <c r="Q639" t="s">
        <v>8310</v>
      </c>
      <c r="R639" t="s">
        <v>8342</v>
      </c>
      <c r="S639" s="9">
        <f t="shared" si="46"/>
        <v>42762.75368055555</v>
      </c>
      <c r="T639" s="9">
        <f t="shared" si="47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s="10">
        <f t="shared" ref="P640:P687" si="49">E640/L640</f>
        <v>3</v>
      </c>
      <c r="Q640" t="s">
        <v>8310</v>
      </c>
      <c r="R640" t="s">
        <v>8342</v>
      </c>
      <c r="S640" s="9">
        <f t="shared" si="46"/>
        <v>42759.384976851848</v>
      </c>
      <c r="T640" s="9">
        <f t="shared" si="47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s="10">
        <f t="shared" si="49"/>
        <v>1</v>
      </c>
      <c r="Q641" t="s">
        <v>8310</v>
      </c>
      <c r="R641" t="s">
        <v>8342</v>
      </c>
      <c r="S641" s="9">
        <f t="shared" si="46"/>
        <v>41865.374942129631</v>
      </c>
      <c r="T641" s="9">
        <f t="shared" si="47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50">E642/D642</f>
        <v>1.4428571428571428</v>
      </c>
      <c r="P642" s="10">
        <f t="shared" si="49"/>
        <v>50.5</v>
      </c>
      <c r="Q642" t="s">
        <v>8310</v>
      </c>
      <c r="R642" t="s">
        <v>8311</v>
      </c>
      <c r="S642" s="9">
        <f t="shared" ref="S642:S705" si="51">(((J642/60)/60)/24)+DATE(1970,1,1)+(-5/24)</f>
        <v>42683.21197916667</v>
      </c>
      <c r="T642" s="9">
        <f t="shared" ref="T642:T705" si="52">(((I642/60)/60)/24)+DATE(1970,1,1)+(-5/24)</f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0"/>
        <v>1.1916249999999999</v>
      </c>
      <c r="P643" s="10">
        <f t="shared" si="49"/>
        <v>151.31746031746033</v>
      </c>
      <c r="Q643" t="s">
        <v>8310</v>
      </c>
      <c r="R643" t="s">
        <v>8311</v>
      </c>
      <c r="S643" s="9">
        <f t="shared" si="51"/>
        <v>42199.361666666664</v>
      </c>
      <c r="T643" s="9">
        <f t="shared" si="52"/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10">
        <f t="shared" si="49"/>
        <v>134.3592456301748</v>
      </c>
      <c r="Q644" t="s">
        <v>8310</v>
      </c>
      <c r="R644" t="s">
        <v>8311</v>
      </c>
      <c r="S644" s="9">
        <f t="shared" si="51"/>
        <v>42199.442986111106</v>
      </c>
      <c r="T644" s="9">
        <f t="shared" si="52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10">
        <f t="shared" si="49"/>
        <v>174.02631578947367</v>
      </c>
      <c r="Q645" t="s">
        <v>8310</v>
      </c>
      <c r="R645" t="s">
        <v>8311</v>
      </c>
      <c r="S645" s="9">
        <f t="shared" si="51"/>
        <v>42100.43373842592</v>
      </c>
      <c r="T645" s="9">
        <f t="shared" si="52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10">
        <f t="shared" si="49"/>
        <v>73.486268364348675</v>
      </c>
      <c r="Q646" t="s">
        <v>8310</v>
      </c>
      <c r="R646" t="s">
        <v>8311</v>
      </c>
      <c r="S646" s="9">
        <f t="shared" si="51"/>
        <v>41898.457627314812</v>
      </c>
      <c r="T646" s="9">
        <f t="shared" si="52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10">
        <f t="shared" si="49"/>
        <v>23.518987341772153</v>
      </c>
      <c r="Q647" t="s">
        <v>8310</v>
      </c>
      <c r="R647" t="s">
        <v>8311</v>
      </c>
      <c r="S647" s="9">
        <f t="shared" si="51"/>
        <v>42563.817986111106</v>
      </c>
      <c r="T647" s="9">
        <f t="shared" si="52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10">
        <f t="shared" si="49"/>
        <v>39.074444444444445</v>
      </c>
      <c r="Q648" t="s">
        <v>8310</v>
      </c>
      <c r="R648" t="s">
        <v>8311</v>
      </c>
      <c r="S648" s="9">
        <f t="shared" si="51"/>
        <v>41832.644293981481</v>
      </c>
      <c r="T648" s="9">
        <f t="shared" si="52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10">
        <f t="shared" si="49"/>
        <v>125.94117647058823</v>
      </c>
      <c r="Q649" t="s">
        <v>8310</v>
      </c>
      <c r="R649" t="s">
        <v>8311</v>
      </c>
      <c r="S649" s="9">
        <f t="shared" si="51"/>
        <v>42416.559594907405</v>
      </c>
      <c r="T649" s="9">
        <f t="shared" si="52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10">
        <f t="shared" si="49"/>
        <v>1644</v>
      </c>
      <c r="Q650" t="s">
        <v>8310</v>
      </c>
      <c r="R650" t="s">
        <v>8311</v>
      </c>
      <c r="S650" s="9">
        <f t="shared" si="51"/>
        <v>41891.485046296293</v>
      </c>
      <c r="T650" s="9">
        <f t="shared" si="52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10">
        <f t="shared" si="49"/>
        <v>42.670731707317074</v>
      </c>
      <c r="Q651" t="s">
        <v>8310</v>
      </c>
      <c r="R651" t="s">
        <v>8311</v>
      </c>
      <c r="S651" s="9">
        <f t="shared" si="51"/>
        <v>41877.703854166662</v>
      </c>
      <c r="T651" s="9">
        <f t="shared" si="52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10">
        <f t="shared" si="49"/>
        <v>35.125</v>
      </c>
      <c r="Q652" t="s">
        <v>8310</v>
      </c>
      <c r="R652" t="s">
        <v>8311</v>
      </c>
      <c r="S652" s="9">
        <f t="shared" si="51"/>
        <v>41931.828518518516</v>
      </c>
      <c r="T652" s="9">
        <f t="shared" si="52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10">
        <f t="shared" si="49"/>
        <v>239.35238095238094</v>
      </c>
      <c r="Q653" t="s">
        <v>8310</v>
      </c>
      <c r="R653" t="s">
        <v>8311</v>
      </c>
      <c r="S653" s="9">
        <f t="shared" si="51"/>
        <v>41955.809155092589</v>
      </c>
      <c r="T653" s="9">
        <f t="shared" si="52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10">
        <f t="shared" si="49"/>
        <v>107.64285714285714</v>
      </c>
      <c r="Q654" t="s">
        <v>8310</v>
      </c>
      <c r="R654" t="s">
        <v>8311</v>
      </c>
      <c r="S654" s="9">
        <f t="shared" si="51"/>
        <v>42675.482060185182</v>
      </c>
      <c r="T654" s="9">
        <f t="shared" si="52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10">
        <f t="shared" si="49"/>
        <v>95.830623306233065</v>
      </c>
      <c r="Q655" t="s">
        <v>8310</v>
      </c>
      <c r="R655" t="s">
        <v>8311</v>
      </c>
      <c r="S655" s="9">
        <f t="shared" si="51"/>
        <v>42199.410185185181</v>
      </c>
      <c r="T655" s="9">
        <f t="shared" si="52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10">
        <f t="shared" si="49"/>
        <v>31.663376110562684</v>
      </c>
      <c r="Q656" t="s">
        <v>8310</v>
      </c>
      <c r="R656" t="s">
        <v>8311</v>
      </c>
      <c r="S656" s="9">
        <f t="shared" si="51"/>
        <v>42163.748993055553</v>
      </c>
      <c r="T656" s="9">
        <f t="shared" si="52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s="10">
        <f t="shared" si="49"/>
        <v>42.886861313868614</v>
      </c>
      <c r="Q657" t="s">
        <v>8310</v>
      </c>
      <c r="R657" t="s">
        <v>8311</v>
      </c>
      <c r="S657" s="9">
        <f t="shared" si="51"/>
        <v>42045.748981481483</v>
      </c>
      <c r="T657" s="9">
        <f t="shared" si="52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s="10">
        <f t="shared" si="49"/>
        <v>122.73563218390805</v>
      </c>
      <c r="Q658" t="s">
        <v>8310</v>
      </c>
      <c r="R658" t="s">
        <v>8311</v>
      </c>
      <c r="S658" s="9">
        <f t="shared" si="51"/>
        <v>42417.596284722218</v>
      </c>
      <c r="T658" s="9">
        <f t="shared" si="52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s="10">
        <f t="shared" si="49"/>
        <v>190.45454545454547</v>
      </c>
      <c r="Q659" t="s">
        <v>8310</v>
      </c>
      <c r="R659" t="s">
        <v>8311</v>
      </c>
      <c r="S659" s="9">
        <f t="shared" si="51"/>
        <v>42331.637407407405</v>
      </c>
      <c r="T659" s="9">
        <f t="shared" si="52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s="10">
        <f t="shared" si="49"/>
        <v>109.33695652173913</v>
      </c>
      <c r="Q660" t="s">
        <v>8310</v>
      </c>
      <c r="R660" t="s">
        <v>8311</v>
      </c>
      <c r="S660" s="9">
        <f t="shared" si="51"/>
        <v>42178.952418981477</v>
      </c>
      <c r="T660" s="9">
        <f t="shared" si="52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s="10">
        <f t="shared" si="49"/>
        <v>143.66666666666666</v>
      </c>
      <c r="Q661" t="s">
        <v>8310</v>
      </c>
      <c r="R661" t="s">
        <v>8311</v>
      </c>
      <c r="S661" s="9">
        <f t="shared" si="51"/>
        <v>42209.385358796295</v>
      </c>
      <c r="T661" s="9">
        <f t="shared" si="52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s="10">
        <f t="shared" si="49"/>
        <v>84.944444444444443</v>
      </c>
      <c r="Q662" t="s">
        <v>8310</v>
      </c>
      <c r="R662" t="s">
        <v>8311</v>
      </c>
      <c r="S662" s="9">
        <f t="shared" si="51"/>
        <v>41922.533321759256</v>
      </c>
      <c r="T662" s="9">
        <f t="shared" si="52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s="10">
        <f t="shared" si="49"/>
        <v>10.555555555555555</v>
      </c>
      <c r="Q663" t="s">
        <v>8310</v>
      </c>
      <c r="R663" t="s">
        <v>8311</v>
      </c>
      <c r="S663" s="9">
        <f t="shared" si="51"/>
        <v>42636.437025462961</v>
      </c>
      <c r="T663" s="9">
        <f t="shared" si="52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s="10">
        <f t="shared" si="49"/>
        <v>39</v>
      </c>
      <c r="Q664" t="s">
        <v>8310</v>
      </c>
      <c r="R664" t="s">
        <v>8311</v>
      </c>
      <c r="S664" s="9">
        <f t="shared" si="51"/>
        <v>41990.229710648149</v>
      </c>
      <c r="T664" s="9">
        <f t="shared" si="52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s="10">
        <f t="shared" si="49"/>
        <v>100</v>
      </c>
      <c r="Q665" t="s">
        <v>8310</v>
      </c>
      <c r="R665" t="s">
        <v>8311</v>
      </c>
      <c r="S665" s="9">
        <f t="shared" si="51"/>
        <v>42173.634907407402</v>
      </c>
      <c r="T665" s="9">
        <f t="shared" si="52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s="10">
        <f t="shared" si="49"/>
        <v>31.172413793103448</v>
      </c>
      <c r="Q666" t="s">
        <v>8310</v>
      </c>
      <c r="R666" t="s">
        <v>8311</v>
      </c>
      <c r="S666" s="9">
        <f t="shared" si="51"/>
        <v>42077.458043981482</v>
      </c>
      <c r="T666" s="9">
        <f t="shared" si="52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s="10">
        <f t="shared" si="49"/>
        <v>155.33333333333334</v>
      </c>
      <c r="Q667" t="s">
        <v>8310</v>
      </c>
      <c r="R667" t="s">
        <v>8311</v>
      </c>
      <c r="S667" s="9">
        <f t="shared" si="51"/>
        <v>42688.503020833326</v>
      </c>
      <c r="T667" s="9">
        <f t="shared" si="52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s="10">
        <f t="shared" si="49"/>
        <v>2</v>
      </c>
      <c r="Q668" t="s">
        <v>8310</v>
      </c>
      <c r="R668" t="s">
        <v>8311</v>
      </c>
      <c r="S668" s="9">
        <f t="shared" si="51"/>
        <v>41838.623819444445</v>
      </c>
      <c r="T668" s="9">
        <f t="shared" si="52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s="10">
        <f t="shared" si="49"/>
        <v>178.92857142857142</v>
      </c>
      <c r="Q669" t="s">
        <v>8310</v>
      </c>
      <c r="R669" t="s">
        <v>8311</v>
      </c>
      <c r="S669" s="9">
        <f t="shared" si="51"/>
        <v>42632.165081018517</v>
      </c>
      <c r="T669" s="9">
        <f t="shared" si="52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s="10">
        <f t="shared" si="49"/>
        <v>27.36</v>
      </c>
      <c r="Q670" t="s">
        <v>8310</v>
      </c>
      <c r="R670" t="s">
        <v>8311</v>
      </c>
      <c r="S670" s="9">
        <f t="shared" si="51"/>
        <v>42090.622939814813</v>
      </c>
      <c r="T670" s="9">
        <f t="shared" si="52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s="10">
        <f t="shared" si="49"/>
        <v>1536.25</v>
      </c>
      <c r="Q671" t="s">
        <v>8310</v>
      </c>
      <c r="R671" t="s">
        <v>8311</v>
      </c>
      <c r="S671" s="9">
        <f t="shared" si="51"/>
        <v>42527.417337962957</v>
      </c>
      <c r="T671" s="9">
        <f t="shared" si="52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s="10">
        <f t="shared" si="49"/>
        <v>84.99677419354839</v>
      </c>
      <c r="Q672" t="s">
        <v>8310</v>
      </c>
      <c r="R672" t="s">
        <v>8311</v>
      </c>
      <c r="S672" s="9">
        <f t="shared" si="51"/>
        <v>42506.501388888886</v>
      </c>
      <c r="T672" s="9">
        <f t="shared" si="52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s="10">
        <f t="shared" si="49"/>
        <v>788.5333333333333</v>
      </c>
      <c r="Q673" t="s">
        <v>8310</v>
      </c>
      <c r="R673" t="s">
        <v>8311</v>
      </c>
      <c r="S673" s="9">
        <f t="shared" si="51"/>
        <v>41984.484398148146</v>
      </c>
      <c r="T673" s="9">
        <f t="shared" si="52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s="10">
        <f t="shared" si="49"/>
        <v>50.29767441860465</v>
      </c>
      <c r="Q674" t="s">
        <v>8310</v>
      </c>
      <c r="R674" t="s">
        <v>8311</v>
      </c>
      <c r="S674" s="9">
        <f t="shared" si="51"/>
        <v>41974.011157407404</v>
      </c>
      <c r="T674" s="9">
        <f t="shared" si="52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s="10">
        <f t="shared" si="49"/>
        <v>68.333333333333329</v>
      </c>
      <c r="Q675" t="s">
        <v>8310</v>
      </c>
      <c r="R675" t="s">
        <v>8311</v>
      </c>
      <c r="S675" s="9">
        <f t="shared" si="51"/>
        <v>41838.6321412037</v>
      </c>
      <c r="T675" s="9">
        <f t="shared" si="52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s="10">
        <f t="shared" si="49"/>
        <v>7.5</v>
      </c>
      <c r="Q676" t="s">
        <v>8310</v>
      </c>
      <c r="R676" t="s">
        <v>8311</v>
      </c>
      <c r="S676" s="9">
        <f t="shared" si="51"/>
        <v>41802.907719907402</v>
      </c>
      <c r="T676" s="9">
        <f t="shared" si="52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s="10">
        <f t="shared" si="49"/>
        <v>34.269230769230766</v>
      </c>
      <c r="Q677" t="s">
        <v>8310</v>
      </c>
      <c r="R677" t="s">
        <v>8311</v>
      </c>
      <c r="S677" s="9">
        <f t="shared" si="51"/>
        <v>41975.722268518519</v>
      </c>
      <c r="T677" s="9">
        <f t="shared" si="52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s="10">
        <f t="shared" si="49"/>
        <v>61.291666666666664</v>
      </c>
      <c r="Q678" t="s">
        <v>8310</v>
      </c>
      <c r="R678" t="s">
        <v>8311</v>
      </c>
      <c r="S678" s="9">
        <f t="shared" si="51"/>
        <v>42012.559965277782</v>
      </c>
      <c r="T678" s="9">
        <f t="shared" si="52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s="10">
        <f t="shared" si="49"/>
        <v>133.25</v>
      </c>
      <c r="Q679" t="s">
        <v>8310</v>
      </c>
      <c r="R679" t="s">
        <v>8311</v>
      </c>
      <c r="S679" s="9">
        <f t="shared" si="51"/>
        <v>42504.195543981477</v>
      </c>
      <c r="T679" s="9">
        <f t="shared" si="52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s="10">
        <f t="shared" si="49"/>
        <v>65.17647058823529</v>
      </c>
      <c r="Q680" t="s">
        <v>8310</v>
      </c>
      <c r="R680" t="s">
        <v>8311</v>
      </c>
      <c r="S680" s="9">
        <f t="shared" si="51"/>
        <v>42481.168263888881</v>
      </c>
      <c r="T680" s="9">
        <f t="shared" si="52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s="10">
        <f t="shared" si="49"/>
        <v>93.90425531914893</v>
      </c>
      <c r="Q681" t="s">
        <v>8310</v>
      </c>
      <c r="R681" t="s">
        <v>8311</v>
      </c>
      <c r="S681" s="9">
        <f t="shared" si="51"/>
        <v>42556.487372685187</v>
      </c>
      <c r="T681" s="9">
        <f t="shared" si="52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s="10">
        <f t="shared" si="49"/>
        <v>150.65116279069767</v>
      </c>
      <c r="Q682" t="s">
        <v>8310</v>
      </c>
      <c r="R682" t="s">
        <v>8311</v>
      </c>
      <c r="S682" s="9">
        <f t="shared" si="51"/>
        <v>41864.293182870366</v>
      </c>
      <c r="T682" s="9">
        <f t="shared" si="52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s="10">
        <f t="shared" si="49"/>
        <v>1</v>
      </c>
      <c r="Q683" t="s">
        <v>8310</v>
      </c>
      <c r="R683" t="s">
        <v>8311</v>
      </c>
      <c r="S683" s="9">
        <f t="shared" si="51"/>
        <v>42639.597268518519</v>
      </c>
      <c r="T683" s="9">
        <f t="shared" si="52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s="10">
        <f t="shared" si="49"/>
        <v>13.25</v>
      </c>
      <c r="Q684" t="s">
        <v>8310</v>
      </c>
      <c r="R684" t="s">
        <v>8311</v>
      </c>
      <c r="S684" s="9">
        <f t="shared" si="51"/>
        <v>42778.556967592587</v>
      </c>
      <c r="T684" s="9">
        <f t="shared" si="52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s="10">
        <f t="shared" si="49"/>
        <v>99.333333333333329</v>
      </c>
      <c r="Q685" t="s">
        <v>8310</v>
      </c>
      <c r="R685" t="s">
        <v>8311</v>
      </c>
      <c r="S685" s="9">
        <f t="shared" si="51"/>
        <v>42634.691712962966</v>
      </c>
      <c r="T685" s="9">
        <f t="shared" si="52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s="10">
        <f t="shared" si="49"/>
        <v>177.39259259259259</v>
      </c>
      <c r="Q686" t="s">
        <v>8310</v>
      </c>
      <c r="R686" t="s">
        <v>8311</v>
      </c>
      <c r="S686" s="9">
        <f t="shared" si="51"/>
        <v>41809.26494212963</v>
      </c>
      <c r="T686" s="9">
        <f t="shared" si="52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s="10">
        <f t="shared" si="49"/>
        <v>55.3</v>
      </c>
      <c r="Q687" t="s">
        <v>8310</v>
      </c>
      <c r="R687" t="s">
        <v>8311</v>
      </c>
      <c r="S687" s="9">
        <f t="shared" si="51"/>
        <v>41971.658240740733</v>
      </c>
      <c r="T687" s="9">
        <f t="shared" si="52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10">
        <v>0</v>
      </c>
      <c r="Q688" t="s">
        <v>8310</v>
      </c>
      <c r="R688" t="s">
        <v>8311</v>
      </c>
      <c r="S688" s="9">
        <f t="shared" si="51"/>
        <v>42189.464930555558</v>
      </c>
      <c r="T688" s="9">
        <f t="shared" si="52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s="10">
        <f t="shared" ref="P689:P707" si="53">E689/L689</f>
        <v>591.66666666666663</v>
      </c>
      <c r="Q689" t="s">
        <v>8310</v>
      </c>
      <c r="R689" t="s">
        <v>8311</v>
      </c>
      <c r="S689" s="9">
        <f t="shared" si="51"/>
        <v>42711.542280092595</v>
      </c>
      <c r="T689" s="9">
        <f t="shared" si="52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s="10">
        <f t="shared" si="53"/>
        <v>405.5</v>
      </c>
      <c r="Q690" t="s">
        <v>8310</v>
      </c>
      <c r="R690" t="s">
        <v>8311</v>
      </c>
      <c r="S690" s="9">
        <f t="shared" si="51"/>
        <v>42261.896446759252</v>
      </c>
      <c r="T690" s="9">
        <f t="shared" si="52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s="10">
        <f t="shared" si="53"/>
        <v>343.14732142857144</v>
      </c>
      <c r="Q691" t="s">
        <v>8310</v>
      </c>
      <c r="R691" t="s">
        <v>8311</v>
      </c>
      <c r="S691" s="9">
        <f t="shared" si="51"/>
        <v>42675.459456018514</v>
      </c>
      <c r="T691" s="9">
        <f t="shared" si="52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s="10">
        <f t="shared" si="53"/>
        <v>72.588235294117652</v>
      </c>
      <c r="Q692" t="s">
        <v>8310</v>
      </c>
      <c r="R692" t="s">
        <v>8311</v>
      </c>
      <c r="S692" s="9">
        <f t="shared" si="51"/>
        <v>42579.426400462959</v>
      </c>
      <c r="T692" s="9">
        <f t="shared" si="52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s="10">
        <f t="shared" si="53"/>
        <v>26</v>
      </c>
      <c r="Q693" t="s">
        <v>8310</v>
      </c>
      <c r="R693" t="s">
        <v>8311</v>
      </c>
      <c r="S693" s="9">
        <f t="shared" si="51"/>
        <v>42157.819976851846</v>
      </c>
      <c r="T693" s="9">
        <f t="shared" si="52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s="10">
        <f t="shared" si="53"/>
        <v>6.4975124378109452</v>
      </c>
      <c r="Q694" t="s">
        <v>8310</v>
      </c>
      <c r="R694" t="s">
        <v>8311</v>
      </c>
      <c r="S694" s="9">
        <f t="shared" si="51"/>
        <v>42696.167395833334</v>
      </c>
      <c r="T694" s="9">
        <f t="shared" si="52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s="10">
        <f t="shared" si="53"/>
        <v>119.38513513513513</v>
      </c>
      <c r="Q695" t="s">
        <v>8310</v>
      </c>
      <c r="R695" t="s">
        <v>8311</v>
      </c>
      <c r="S695" s="9">
        <f t="shared" si="51"/>
        <v>42094.599849537037</v>
      </c>
      <c r="T695" s="9">
        <f t="shared" si="52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s="10">
        <f t="shared" si="53"/>
        <v>84.285714285714292</v>
      </c>
      <c r="Q696" t="s">
        <v>8310</v>
      </c>
      <c r="R696" t="s">
        <v>8311</v>
      </c>
      <c r="S696" s="9">
        <f t="shared" si="51"/>
        <v>42737.455543981479</v>
      </c>
      <c r="T696" s="9">
        <f t="shared" si="52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s="10">
        <f t="shared" si="53"/>
        <v>90.857142857142861</v>
      </c>
      <c r="Q697" t="s">
        <v>8310</v>
      </c>
      <c r="R697" t="s">
        <v>8311</v>
      </c>
      <c r="S697" s="9">
        <f t="shared" si="51"/>
        <v>41913.312731481477</v>
      </c>
      <c r="T697" s="9">
        <f t="shared" si="52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s="10">
        <f t="shared" si="53"/>
        <v>1</v>
      </c>
      <c r="Q698" t="s">
        <v>8310</v>
      </c>
      <c r="R698" t="s">
        <v>8311</v>
      </c>
      <c r="S698" s="9">
        <f t="shared" si="51"/>
        <v>41815.718773148146</v>
      </c>
      <c r="T698" s="9">
        <f t="shared" si="52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s="10">
        <f t="shared" si="53"/>
        <v>20.342105263157894</v>
      </c>
      <c r="Q699" t="s">
        <v>8310</v>
      </c>
      <c r="R699" t="s">
        <v>8311</v>
      </c>
      <c r="S699" s="9">
        <f t="shared" si="51"/>
        <v>42388.314687500002</v>
      </c>
      <c r="T699" s="9">
        <f t="shared" si="52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s="10">
        <f t="shared" si="53"/>
        <v>530.68965517241384</v>
      </c>
      <c r="Q700" t="s">
        <v>8310</v>
      </c>
      <c r="R700" t="s">
        <v>8311</v>
      </c>
      <c r="S700" s="9">
        <f t="shared" si="51"/>
        <v>41866.72274305555</v>
      </c>
      <c r="T700" s="9">
        <f t="shared" si="52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s="10">
        <f t="shared" si="53"/>
        <v>120.39184269662923</v>
      </c>
      <c r="Q701" t="s">
        <v>8310</v>
      </c>
      <c r="R701" t="s">
        <v>8311</v>
      </c>
      <c r="S701" s="9">
        <f t="shared" si="51"/>
        <v>41563.277175925927</v>
      </c>
      <c r="T701" s="9">
        <f t="shared" si="52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s="10">
        <f t="shared" si="53"/>
        <v>13</v>
      </c>
      <c r="Q702" t="s">
        <v>8310</v>
      </c>
      <c r="R702" t="s">
        <v>8311</v>
      </c>
      <c r="S702" s="9">
        <f t="shared" si="51"/>
        <v>42715.480104166665</v>
      </c>
      <c r="T702" s="9">
        <f t="shared" si="52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s="10">
        <f t="shared" si="53"/>
        <v>291.33333333333331</v>
      </c>
      <c r="Q703" t="s">
        <v>8310</v>
      </c>
      <c r="R703" t="s">
        <v>8311</v>
      </c>
      <c r="S703" s="9">
        <f t="shared" si="51"/>
        <v>41813.454629629625</v>
      </c>
      <c r="T703" s="9">
        <f t="shared" si="52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s="10">
        <f t="shared" si="53"/>
        <v>124.9191891891892</v>
      </c>
      <c r="Q704" t="s">
        <v>8310</v>
      </c>
      <c r="R704" t="s">
        <v>8311</v>
      </c>
      <c r="S704" s="9">
        <f t="shared" si="51"/>
        <v>42668.518368055556</v>
      </c>
      <c r="T704" s="9">
        <f t="shared" si="52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s="10">
        <f t="shared" si="53"/>
        <v>119.57142857142857</v>
      </c>
      <c r="Q705" t="s">
        <v>8310</v>
      </c>
      <c r="R705" t="s">
        <v>8311</v>
      </c>
      <c r="S705" s="9">
        <f t="shared" si="51"/>
        <v>42711.742465277777</v>
      </c>
      <c r="T705" s="9">
        <f t="shared" si="52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54">E706/D706</f>
        <v>8.7454545454545458E-3</v>
      </c>
      <c r="P706" s="10">
        <f t="shared" si="53"/>
        <v>120.25</v>
      </c>
      <c r="Q706" t="s">
        <v>8310</v>
      </c>
      <c r="R706" t="s">
        <v>8311</v>
      </c>
      <c r="S706" s="9">
        <f t="shared" ref="S706:S769" si="55">(((J706/60)/60)/24)+DATE(1970,1,1)+(-5/24)</f>
        <v>42725.984583333331</v>
      </c>
      <c r="T706" s="9">
        <f t="shared" ref="T706:T769" si="56">(((I706/60)/60)/24)+DATE(1970,1,1)+(-5/24)</f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54"/>
        <v>9.7699999999999992E-3</v>
      </c>
      <c r="P707" s="10">
        <f t="shared" si="53"/>
        <v>195.4</v>
      </c>
      <c r="Q707" t="s">
        <v>8310</v>
      </c>
      <c r="R707" t="s">
        <v>8311</v>
      </c>
      <c r="S707" s="9">
        <f t="shared" si="55"/>
        <v>42726.283310185179</v>
      </c>
      <c r="T707" s="9">
        <f t="shared" si="56"/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4"/>
        <v>0</v>
      </c>
      <c r="P708" s="10">
        <v>0</v>
      </c>
      <c r="Q708" t="s">
        <v>8310</v>
      </c>
      <c r="R708" t="s">
        <v>8311</v>
      </c>
      <c r="S708" s="9">
        <f t="shared" si="55"/>
        <v>42676.786840277775</v>
      </c>
      <c r="T708" s="9">
        <f t="shared" si="56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4"/>
        <v>0.78927352941176465</v>
      </c>
      <c r="P709" s="10">
        <f>E709/L709</f>
        <v>117.69868421052631</v>
      </c>
      <c r="Q709" t="s">
        <v>8310</v>
      </c>
      <c r="R709" t="s">
        <v>8311</v>
      </c>
      <c r="S709" s="9">
        <f t="shared" si="55"/>
        <v>42696.45517361111</v>
      </c>
      <c r="T709" s="9">
        <f t="shared" si="56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4"/>
        <v>0.22092500000000001</v>
      </c>
      <c r="P710" s="10">
        <f>E710/L710</f>
        <v>23.948509485094849</v>
      </c>
      <c r="Q710" t="s">
        <v>8310</v>
      </c>
      <c r="R710" t="s">
        <v>8311</v>
      </c>
      <c r="S710" s="9">
        <f t="shared" si="55"/>
        <v>41835.372685185182</v>
      </c>
      <c r="T710" s="9">
        <f t="shared" si="56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4"/>
        <v>4.0666666666666663E-3</v>
      </c>
      <c r="P711" s="10">
        <f>E711/L711</f>
        <v>30.5</v>
      </c>
      <c r="Q711" t="s">
        <v>8310</v>
      </c>
      <c r="R711" t="s">
        <v>8311</v>
      </c>
      <c r="S711" s="9">
        <f t="shared" si="55"/>
        <v>41947.832858796297</v>
      </c>
      <c r="T711" s="9">
        <f t="shared" si="56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4"/>
        <v>0</v>
      </c>
      <c r="P712" s="10">
        <v>0</v>
      </c>
      <c r="Q712" t="s">
        <v>8310</v>
      </c>
      <c r="R712" t="s">
        <v>8311</v>
      </c>
      <c r="S712" s="9">
        <f t="shared" si="55"/>
        <v>41837.776643518519</v>
      </c>
      <c r="T712" s="9">
        <f t="shared" si="56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4"/>
        <v>0.33790999999999999</v>
      </c>
      <c r="P713" s="10">
        <f t="shared" ref="P713:P744" si="57">E713/L713</f>
        <v>99.973372781065095</v>
      </c>
      <c r="Q713" t="s">
        <v>8310</v>
      </c>
      <c r="R713" t="s">
        <v>8311</v>
      </c>
      <c r="S713" s="9">
        <f t="shared" si="55"/>
        <v>42678.250787037039</v>
      </c>
      <c r="T713" s="9">
        <f t="shared" si="56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4"/>
        <v>2.1649484536082476E-3</v>
      </c>
      <c r="P714" s="10">
        <f t="shared" si="57"/>
        <v>26.25</v>
      </c>
      <c r="Q714" t="s">
        <v>8310</v>
      </c>
      <c r="R714" t="s">
        <v>8311</v>
      </c>
      <c r="S714" s="9">
        <f t="shared" si="55"/>
        <v>42384.472592592596</v>
      </c>
      <c r="T714" s="9">
        <f t="shared" si="56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4"/>
        <v>7.9600000000000001E-3</v>
      </c>
      <c r="P715" s="10">
        <f t="shared" si="57"/>
        <v>199</v>
      </c>
      <c r="Q715" t="s">
        <v>8310</v>
      </c>
      <c r="R715" t="s">
        <v>8311</v>
      </c>
      <c r="S715" s="9">
        <f t="shared" si="55"/>
        <v>42496.320972222216</v>
      </c>
      <c r="T715" s="9">
        <f t="shared" si="56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4"/>
        <v>0.14993333333333334</v>
      </c>
      <c r="P716" s="10">
        <f t="shared" si="57"/>
        <v>80.321428571428569</v>
      </c>
      <c r="Q716" t="s">
        <v>8310</v>
      </c>
      <c r="R716" t="s">
        <v>8311</v>
      </c>
      <c r="S716" s="9">
        <f t="shared" si="55"/>
        <v>42734.579652777778</v>
      </c>
      <c r="T716" s="9">
        <f t="shared" si="56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4"/>
        <v>5.0509090909090906E-2</v>
      </c>
      <c r="P717" s="10">
        <f t="shared" si="57"/>
        <v>115.75</v>
      </c>
      <c r="Q717" t="s">
        <v>8310</v>
      </c>
      <c r="R717" t="s">
        <v>8311</v>
      </c>
      <c r="S717" s="9">
        <f t="shared" si="55"/>
        <v>42272.8824074074</v>
      </c>
      <c r="T717" s="9">
        <f t="shared" si="56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4"/>
        <v>0.10214285714285715</v>
      </c>
      <c r="P718" s="10">
        <f t="shared" si="57"/>
        <v>44.6875</v>
      </c>
      <c r="Q718" t="s">
        <v>8310</v>
      </c>
      <c r="R718" t="s">
        <v>8311</v>
      </c>
      <c r="S718" s="9">
        <f t="shared" si="55"/>
        <v>41940.450312499997</v>
      </c>
      <c r="T718" s="9">
        <f t="shared" si="56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4"/>
        <v>3.0500000000000002E-3</v>
      </c>
      <c r="P719" s="10">
        <f t="shared" si="57"/>
        <v>76.25</v>
      </c>
      <c r="Q719" t="s">
        <v>8310</v>
      </c>
      <c r="R719" t="s">
        <v>8311</v>
      </c>
      <c r="S719" s="9">
        <f t="shared" si="55"/>
        <v>41857.645856481482</v>
      </c>
      <c r="T719" s="9">
        <f t="shared" si="56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4"/>
        <v>7.4999999999999997E-3</v>
      </c>
      <c r="P720" s="10">
        <f t="shared" si="57"/>
        <v>22.5</v>
      </c>
      <c r="Q720" t="s">
        <v>8310</v>
      </c>
      <c r="R720" t="s">
        <v>8311</v>
      </c>
      <c r="S720" s="9">
        <f t="shared" si="55"/>
        <v>42752.637118055551</v>
      </c>
      <c r="T720" s="9">
        <f t="shared" si="56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4"/>
        <v>1.2933333333333333E-2</v>
      </c>
      <c r="P721" s="10">
        <f t="shared" si="57"/>
        <v>19.399999999999999</v>
      </c>
      <c r="Q721" t="s">
        <v>8310</v>
      </c>
      <c r="R721" t="s">
        <v>8311</v>
      </c>
      <c r="S721" s="9">
        <f t="shared" si="55"/>
        <v>42408.83189814815</v>
      </c>
      <c r="T721" s="9">
        <f t="shared" si="56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4"/>
        <v>1.4394736842105262</v>
      </c>
      <c r="P722" s="10">
        <f t="shared" si="57"/>
        <v>66.707317073170728</v>
      </c>
      <c r="Q722" t="s">
        <v>8321</v>
      </c>
      <c r="R722" t="s">
        <v>8336</v>
      </c>
      <c r="S722" s="9">
        <f t="shared" si="55"/>
        <v>40909.440868055557</v>
      </c>
      <c r="T722" s="9">
        <f t="shared" si="56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4"/>
        <v>1.2210975609756098</v>
      </c>
      <c r="P723" s="10">
        <f t="shared" si="57"/>
        <v>84.142857142857139</v>
      </c>
      <c r="Q723" t="s">
        <v>8321</v>
      </c>
      <c r="R723" t="s">
        <v>8336</v>
      </c>
      <c r="S723" s="9">
        <f t="shared" si="55"/>
        <v>41807.363506944443</v>
      </c>
      <c r="T723" s="9">
        <f t="shared" si="56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4"/>
        <v>1.3202400000000001</v>
      </c>
      <c r="P724" s="10">
        <f t="shared" si="57"/>
        <v>215.72549019607843</v>
      </c>
      <c r="Q724" t="s">
        <v>8321</v>
      </c>
      <c r="R724" t="s">
        <v>8336</v>
      </c>
      <c r="S724" s="9">
        <f t="shared" si="55"/>
        <v>40977.596967592588</v>
      </c>
      <c r="T724" s="9">
        <f t="shared" si="56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4"/>
        <v>1.0938000000000001</v>
      </c>
      <c r="P725" s="10">
        <f t="shared" si="57"/>
        <v>54.69</v>
      </c>
      <c r="Q725" t="s">
        <v>8321</v>
      </c>
      <c r="R725" t="s">
        <v>8336</v>
      </c>
      <c r="S725" s="9">
        <f t="shared" si="55"/>
        <v>42184.608206018522</v>
      </c>
      <c r="T725" s="9">
        <f t="shared" si="56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4"/>
        <v>1.0547157142857144</v>
      </c>
      <c r="P726" s="10">
        <f t="shared" si="57"/>
        <v>51.62944055944056</v>
      </c>
      <c r="Q726" t="s">
        <v>8321</v>
      </c>
      <c r="R726" t="s">
        <v>8336</v>
      </c>
      <c r="S726" s="9">
        <f t="shared" si="55"/>
        <v>40694.430127314808</v>
      </c>
      <c r="T726" s="9">
        <f t="shared" si="56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4"/>
        <v>1.0035000000000001</v>
      </c>
      <c r="P727" s="10">
        <f t="shared" si="57"/>
        <v>143.35714285714286</v>
      </c>
      <c r="Q727" t="s">
        <v>8321</v>
      </c>
      <c r="R727" t="s">
        <v>8336</v>
      </c>
      <c r="S727" s="9">
        <f t="shared" si="55"/>
        <v>42321.417962962958</v>
      </c>
      <c r="T727" s="9">
        <f t="shared" si="56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4"/>
        <v>1.014</v>
      </c>
      <c r="P728" s="10">
        <f t="shared" si="57"/>
        <v>72.428571428571431</v>
      </c>
      <c r="Q728" t="s">
        <v>8321</v>
      </c>
      <c r="R728" t="s">
        <v>8336</v>
      </c>
      <c r="S728" s="9">
        <f t="shared" si="55"/>
        <v>41345.834340277775</v>
      </c>
      <c r="T728" s="9">
        <f t="shared" si="56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4"/>
        <v>1.5551428571428572</v>
      </c>
      <c r="P729" s="10">
        <f t="shared" si="57"/>
        <v>36.530201342281877</v>
      </c>
      <c r="Q729" t="s">
        <v>8321</v>
      </c>
      <c r="R729" t="s">
        <v>8336</v>
      </c>
      <c r="S729" s="9">
        <f t="shared" si="55"/>
        <v>41246.811909722215</v>
      </c>
      <c r="T729" s="9">
        <f t="shared" si="56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4"/>
        <v>1.05566</v>
      </c>
      <c r="P730" s="10">
        <f t="shared" si="57"/>
        <v>60.903461538461535</v>
      </c>
      <c r="Q730" t="s">
        <v>8321</v>
      </c>
      <c r="R730" t="s">
        <v>8336</v>
      </c>
      <c r="S730" s="9">
        <f t="shared" si="55"/>
        <v>40731.629131944443</v>
      </c>
      <c r="T730" s="9">
        <f t="shared" si="56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4"/>
        <v>1.3065</v>
      </c>
      <c r="P731" s="10">
        <f t="shared" si="57"/>
        <v>43.55</v>
      </c>
      <c r="Q731" t="s">
        <v>8321</v>
      </c>
      <c r="R731" t="s">
        <v>8336</v>
      </c>
      <c r="S731" s="9">
        <f t="shared" si="55"/>
        <v>41110.97755787037</v>
      </c>
      <c r="T731" s="9">
        <f t="shared" si="56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4"/>
        <v>1.3219000000000001</v>
      </c>
      <c r="P732" s="10">
        <f t="shared" si="57"/>
        <v>99.766037735849054</v>
      </c>
      <c r="Q732" t="s">
        <v>8321</v>
      </c>
      <c r="R732" t="s">
        <v>8336</v>
      </c>
      <c r="S732" s="9">
        <f t="shared" si="55"/>
        <v>40854.536932870367</v>
      </c>
      <c r="T732" s="9">
        <f t="shared" si="56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4"/>
        <v>1.26</v>
      </c>
      <c r="P733" s="10">
        <f t="shared" si="57"/>
        <v>88.732394366197184</v>
      </c>
      <c r="Q733" t="s">
        <v>8321</v>
      </c>
      <c r="R733" t="s">
        <v>8336</v>
      </c>
      <c r="S733" s="9">
        <f t="shared" si="55"/>
        <v>40879.587349537032</v>
      </c>
      <c r="T733" s="9">
        <f t="shared" si="56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4"/>
        <v>1.6</v>
      </c>
      <c r="P734" s="10">
        <f t="shared" si="57"/>
        <v>4.9230769230769234</v>
      </c>
      <c r="Q734" t="s">
        <v>8321</v>
      </c>
      <c r="R734" t="s">
        <v>8336</v>
      </c>
      <c r="S734" s="9">
        <f t="shared" si="55"/>
        <v>41486.21598379629</v>
      </c>
      <c r="T734" s="9">
        <f t="shared" si="56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4"/>
        <v>1.2048000000000001</v>
      </c>
      <c r="P735" s="10">
        <f t="shared" si="57"/>
        <v>17.822485207100591</v>
      </c>
      <c r="Q735" t="s">
        <v>8321</v>
      </c>
      <c r="R735" t="s">
        <v>8336</v>
      </c>
      <c r="S735" s="9">
        <f t="shared" si="55"/>
        <v>41598.211712962962</v>
      </c>
      <c r="T735" s="9">
        <f t="shared" si="56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4"/>
        <v>1.2552941176470589</v>
      </c>
      <c r="P736" s="10">
        <f t="shared" si="57"/>
        <v>187.19298245614036</v>
      </c>
      <c r="Q736" t="s">
        <v>8321</v>
      </c>
      <c r="R736" t="s">
        <v>8336</v>
      </c>
      <c r="S736" s="9">
        <f t="shared" si="55"/>
        <v>42101.956249999996</v>
      </c>
      <c r="T736" s="9">
        <f t="shared" si="56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4"/>
        <v>1.1440638297872341</v>
      </c>
      <c r="P737" s="10">
        <f t="shared" si="57"/>
        <v>234.80786026200875</v>
      </c>
      <c r="Q737" t="s">
        <v>8321</v>
      </c>
      <c r="R737" t="s">
        <v>8336</v>
      </c>
      <c r="S737" s="9">
        <f t="shared" si="55"/>
        <v>41945.821134259255</v>
      </c>
      <c r="T737" s="9">
        <f t="shared" si="56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4"/>
        <v>3.151388888888889</v>
      </c>
      <c r="P738" s="10">
        <f t="shared" si="57"/>
        <v>105.04629629629629</v>
      </c>
      <c r="Q738" t="s">
        <v>8321</v>
      </c>
      <c r="R738" t="s">
        <v>8336</v>
      </c>
      <c r="S738" s="9">
        <f t="shared" si="55"/>
        <v>41579.525925925926</v>
      </c>
      <c r="T738" s="9">
        <f t="shared" si="56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4"/>
        <v>1.224</v>
      </c>
      <c r="P739" s="10">
        <f t="shared" si="57"/>
        <v>56.666666666666664</v>
      </c>
      <c r="Q739" t="s">
        <v>8321</v>
      </c>
      <c r="R739" t="s">
        <v>8336</v>
      </c>
      <c r="S739" s="9">
        <f t="shared" si="55"/>
        <v>41667.066979166666</v>
      </c>
      <c r="T739" s="9">
        <f t="shared" si="56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4"/>
        <v>1.0673333333333332</v>
      </c>
      <c r="P740" s="10">
        <f t="shared" si="57"/>
        <v>39.048780487804876</v>
      </c>
      <c r="Q740" t="s">
        <v>8321</v>
      </c>
      <c r="R740" t="s">
        <v>8336</v>
      </c>
      <c r="S740" s="9">
        <f t="shared" si="55"/>
        <v>41943.395763888882</v>
      </c>
      <c r="T740" s="9">
        <f t="shared" si="56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4"/>
        <v>1.5833333333333333</v>
      </c>
      <c r="P741" s="10">
        <f t="shared" si="57"/>
        <v>68.345323741007192</v>
      </c>
      <c r="Q741" t="s">
        <v>8321</v>
      </c>
      <c r="R741" t="s">
        <v>8336</v>
      </c>
      <c r="S741" s="9">
        <f t="shared" si="55"/>
        <v>41829.294317129628</v>
      </c>
      <c r="T741" s="9">
        <f t="shared" si="56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4"/>
        <v>1.0740000000000001</v>
      </c>
      <c r="P742" s="10">
        <f t="shared" si="57"/>
        <v>169.57894736842104</v>
      </c>
      <c r="Q742" t="s">
        <v>8321</v>
      </c>
      <c r="R742" t="s">
        <v>8336</v>
      </c>
      <c r="S742" s="9">
        <f t="shared" si="55"/>
        <v>42161.93844907407</v>
      </c>
      <c r="T742" s="9">
        <f t="shared" si="56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4"/>
        <v>1.0226</v>
      </c>
      <c r="P743" s="10">
        <f t="shared" si="57"/>
        <v>141.42340425531913</v>
      </c>
      <c r="Q743" t="s">
        <v>8321</v>
      </c>
      <c r="R743" t="s">
        <v>8336</v>
      </c>
      <c r="S743" s="9">
        <f t="shared" si="55"/>
        <v>41401.439884259256</v>
      </c>
      <c r="T743" s="9">
        <f t="shared" si="56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4"/>
        <v>1.1071428571428572</v>
      </c>
      <c r="P744" s="10">
        <f t="shared" si="57"/>
        <v>67.391304347826093</v>
      </c>
      <c r="Q744" t="s">
        <v>8321</v>
      </c>
      <c r="R744" t="s">
        <v>8336</v>
      </c>
      <c r="S744" s="9">
        <f t="shared" si="55"/>
        <v>41689.709629629629</v>
      </c>
      <c r="T744" s="9">
        <f t="shared" si="56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4"/>
        <v>1.48</v>
      </c>
      <c r="P745" s="10">
        <f t="shared" ref="P745:P761" si="58">E745/L745</f>
        <v>54.266666666666666</v>
      </c>
      <c r="Q745" t="s">
        <v>8321</v>
      </c>
      <c r="R745" t="s">
        <v>8336</v>
      </c>
      <c r="S745" s="9">
        <f t="shared" si="55"/>
        <v>40990.500983796293</v>
      </c>
      <c r="T745" s="9">
        <f t="shared" si="56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4"/>
        <v>1.0232000000000001</v>
      </c>
      <c r="P746" s="10">
        <f t="shared" si="58"/>
        <v>82.516129032258064</v>
      </c>
      <c r="Q746" t="s">
        <v>8321</v>
      </c>
      <c r="R746" t="s">
        <v>8336</v>
      </c>
      <c r="S746" s="9">
        <f t="shared" si="55"/>
        <v>41226.748877314814</v>
      </c>
      <c r="T746" s="9">
        <f t="shared" si="56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4"/>
        <v>1.7909909909909909</v>
      </c>
      <c r="P747" s="10">
        <f t="shared" si="58"/>
        <v>53.729729729729726</v>
      </c>
      <c r="Q747" t="s">
        <v>8321</v>
      </c>
      <c r="R747" t="s">
        <v>8336</v>
      </c>
      <c r="S747" s="9">
        <f t="shared" si="55"/>
        <v>41367.363946759258</v>
      </c>
      <c r="T747" s="9">
        <f t="shared" si="56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4"/>
        <v>1.1108135252761968</v>
      </c>
      <c r="P748" s="10">
        <f t="shared" si="58"/>
        <v>34.206185567010309</v>
      </c>
      <c r="Q748" t="s">
        <v>8321</v>
      </c>
      <c r="R748" t="s">
        <v>8336</v>
      </c>
      <c r="S748" s="9">
        <f t="shared" si="55"/>
        <v>41156.834594907406</v>
      </c>
      <c r="T748" s="9">
        <f t="shared" si="56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4"/>
        <v>1.0004285714285714</v>
      </c>
      <c r="P749" s="10">
        <f t="shared" si="58"/>
        <v>127.32727272727273</v>
      </c>
      <c r="Q749" t="s">
        <v>8321</v>
      </c>
      <c r="R749" t="s">
        <v>8336</v>
      </c>
      <c r="S749" s="9">
        <f t="shared" si="55"/>
        <v>41988.340497685182</v>
      </c>
      <c r="T749" s="9">
        <f t="shared" si="56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4"/>
        <v>1.0024999999999999</v>
      </c>
      <c r="P750" s="10">
        <f t="shared" si="58"/>
        <v>45.56818181818182</v>
      </c>
      <c r="Q750" t="s">
        <v>8321</v>
      </c>
      <c r="R750" t="s">
        <v>8336</v>
      </c>
      <c r="S750" s="9">
        <f t="shared" si="55"/>
        <v>41831.638495370367</v>
      </c>
      <c r="T750" s="9">
        <f t="shared" si="56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4"/>
        <v>1.0556000000000001</v>
      </c>
      <c r="P751" s="10">
        <f t="shared" si="58"/>
        <v>95.963636363636368</v>
      </c>
      <c r="Q751" t="s">
        <v>8321</v>
      </c>
      <c r="R751" t="s">
        <v>8336</v>
      </c>
      <c r="S751" s="9">
        <f t="shared" si="55"/>
        <v>42733.732986111114</v>
      </c>
      <c r="T751" s="9">
        <f t="shared" si="56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4"/>
        <v>1.0258775877587758</v>
      </c>
      <c r="P752" s="10">
        <f t="shared" si="58"/>
        <v>77.271186440677965</v>
      </c>
      <c r="Q752" t="s">
        <v>8321</v>
      </c>
      <c r="R752" t="s">
        <v>8336</v>
      </c>
      <c r="S752" s="9">
        <f t="shared" si="55"/>
        <v>41299.669814814813</v>
      </c>
      <c r="T752" s="9">
        <f t="shared" si="56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4"/>
        <v>1.1850000000000001</v>
      </c>
      <c r="P753" s="10">
        <f t="shared" si="58"/>
        <v>57.338709677419352</v>
      </c>
      <c r="Q753" t="s">
        <v>8321</v>
      </c>
      <c r="R753" t="s">
        <v>8336</v>
      </c>
      <c r="S753" s="9">
        <f t="shared" si="55"/>
        <v>40713.422164351847</v>
      </c>
      <c r="T753" s="9">
        <f t="shared" si="56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4"/>
        <v>1.117</v>
      </c>
      <c r="P754" s="10">
        <f t="shared" si="58"/>
        <v>53.19047619047619</v>
      </c>
      <c r="Q754" t="s">
        <v>8321</v>
      </c>
      <c r="R754" t="s">
        <v>8336</v>
      </c>
      <c r="S754" s="9">
        <f t="shared" si="55"/>
        <v>42639.213159722225</v>
      </c>
      <c r="T754" s="9">
        <f t="shared" si="56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4"/>
        <v>1.28</v>
      </c>
      <c r="P755" s="10">
        <f t="shared" si="58"/>
        <v>492.30769230769232</v>
      </c>
      <c r="Q755" t="s">
        <v>8321</v>
      </c>
      <c r="R755" t="s">
        <v>8336</v>
      </c>
      <c r="S755" s="9">
        <f t="shared" si="55"/>
        <v>42019.381840277776</v>
      </c>
      <c r="T755" s="9">
        <f t="shared" si="56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4"/>
        <v>1.0375000000000001</v>
      </c>
      <c r="P756" s="10">
        <f t="shared" si="58"/>
        <v>42.346938775510203</v>
      </c>
      <c r="Q756" t="s">
        <v>8321</v>
      </c>
      <c r="R756" t="s">
        <v>8336</v>
      </c>
      <c r="S756" s="9">
        <f t="shared" si="55"/>
        <v>41249.54075231481</v>
      </c>
      <c r="T756" s="9">
        <f t="shared" si="56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4"/>
        <v>1.0190760000000001</v>
      </c>
      <c r="P757" s="10">
        <f t="shared" si="58"/>
        <v>37.466029411764708</v>
      </c>
      <c r="Q757" t="s">
        <v>8321</v>
      </c>
      <c r="R757" t="s">
        <v>8336</v>
      </c>
      <c r="S757" s="9">
        <f t="shared" si="55"/>
        <v>41383.396724537037</v>
      </c>
      <c r="T757" s="9">
        <f t="shared" si="56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4"/>
        <v>1.177142857142857</v>
      </c>
      <c r="P758" s="10">
        <f t="shared" si="58"/>
        <v>37.454545454545453</v>
      </c>
      <c r="Q758" t="s">
        <v>8321</v>
      </c>
      <c r="R758" t="s">
        <v>8336</v>
      </c>
      <c r="S758" s="9">
        <f t="shared" si="55"/>
        <v>40590.558553240735</v>
      </c>
      <c r="T758" s="9">
        <f t="shared" si="56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4"/>
        <v>2.38</v>
      </c>
      <c r="P759" s="10">
        <f t="shared" si="58"/>
        <v>33.055555555555557</v>
      </c>
      <c r="Q759" t="s">
        <v>8321</v>
      </c>
      <c r="R759" t="s">
        <v>8336</v>
      </c>
      <c r="S759" s="9">
        <f t="shared" si="55"/>
        <v>41234.846226851849</v>
      </c>
      <c r="T759" s="9">
        <f t="shared" si="56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4"/>
        <v>1.02</v>
      </c>
      <c r="P760" s="10">
        <f t="shared" si="58"/>
        <v>134.21052631578948</v>
      </c>
      <c r="Q760" t="s">
        <v>8321</v>
      </c>
      <c r="R760" t="s">
        <v>8336</v>
      </c>
      <c r="S760" s="9">
        <f t="shared" si="55"/>
        <v>40429.628101851849</v>
      </c>
      <c r="T760" s="9">
        <f t="shared" si="56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4"/>
        <v>1.0192000000000001</v>
      </c>
      <c r="P761" s="10">
        <f t="shared" si="58"/>
        <v>51.474747474747474</v>
      </c>
      <c r="Q761" t="s">
        <v>8321</v>
      </c>
      <c r="R761" t="s">
        <v>8336</v>
      </c>
      <c r="S761" s="9">
        <f t="shared" si="55"/>
        <v>41789.121979166666</v>
      </c>
      <c r="T761" s="9">
        <f t="shared" si="56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4"/>
        <v>0</v>
      </c>
      <c r="P762" s="10">
        <v>0</v>
      </c>
      <c r="Q762" t="s">
        <v>8321</v>
      </c>
      <c r="R762" t="s">
        <v>8355</v>
      </c>
      <c r="S762" s="9">
        <f t="shared" si="55"/>
        <v>42670.555706018517</v>
      </c>
      <c r="T762" s="9">
        <f t="shared" si="56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4"/>
        <v>4.7E-2</v>
      </c>
      <c r="P763" s="10">
        <f>E763/L763</f>
        <v>39.166666666666664</v>
      </c>
      <c r="Q763" t="s">
        <v>8321</v>
      </c>
      <c r="R763" t="s">
        <v>8355</v>
      </c>
      <c r="S763" s="9">
        <f t="shared" si="55"/>
        <v>41642.543124999997</v>
      </c>
      <c r="T763" s="9">
        <f t="shared" si="56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4"/>
        <v>0</v>
      </c>
      <c r="P764" s="10">
        <v>0</v>
      </c>
      <c r="Q764" t="s">
        <v>8321</v>
      </c>
      <c r="R764" t="s">
        <v>8355</v>
      </c>
      <c r="S764" s="9">
        <f t="shared" si="55"/>
        <v>42690.65011574074</v>
      </c>
      <c r="T764" s="9">
        <f t="shared" si="56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4"/>
        <v>1.1655011655011655E-3</v>
      </c>
      <c r="P765" s="10">
        <f>E765/L765</f>
        <v>5</v>
      </c>
      <c r="Q765" t="s">
        <v>8321</v>
      </c>
      <c r="R765" t="s">
        <v>8355</v>
      </c>
      <c r="S765" s="9">
        <f t="shared" si="55"/>
        <v>41471.238518518512</v>
      </c>
      <c r="T765" s="9">
        <f t="shared" si="56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4"/>
        <v>0</v>
      </c>
      <c r="P766" s="10">
        <v>0</v>
      </c>
      <c r="Q766" t="s">
        <v>8321</v>
      </c>
      <c r="R766" t="s">
        <v>8355</v>
      </c>
      <c r="S766" s="9">
        <f t="shared" si="55"/>
        <v>42226.964826388888</v>
      </c>
      <c r="T766" s="9">
        <f t="shared" si="56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4"/>
        <v>0.36014285714285715</v>
      </c>
      <c r="P767" s="10">
        <f>E767/L767</f>
        <v>57.295454545454547</v>
      </c>
      <c r="Q767" t="s">
        <v>8321</v>
      </c>
      <c r="R767" t="s">
        <v>8355</v>
      </c>
      <c r="S767" s="9">
        <f t="shared" si="55"/>
        <v>41901.334305555552</v>
      </c>
      <c r="T767" s="9">
        <f t="shared" si="56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4"/>
        <v>0</v>
      </c>
      <c r="P768" s="10">
        <v>0</v>
      </c>
      <c r="Q768" t="s">
        <v>8321</v>
      </c>
      <c r="R768" t="s">
        <v>8355</v>
      </c>
      <c r="S768" s="9">
        <f t="shared" si="55"/>
        <v>42021.57503472222</v>
      </c>
      <c r="T768" s="9">
        <f t="shared" si="56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4"/>
        <v>3.5400000000000001E-2</v>
      </c>
      <c r="P769" s="10">
        <f>E769/L769</f>
        <v>59</v>
      </c>
      <c r="Q769" t="s">
        <v>8321</v>
      </c>
      <c r="R769" t="s">
        <v>8355</v>
      </c>
      <c r="S769" s="9">
        <f t="shared" si="55"/>
        <v>42114.935300925928</v>
      </c>
      <c r="T769" s="9">
        <f t="shared" si="56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59">E770/D770</f>
        <v>0</v>
      </c>
      <c r="P770" s="10">
        <v>0</v>
      </c>
      <c r="Q770" t="s">
        <v>8321</v>
      </c>
      <c r="R770" t="s">
        <v>8355</v>
      </c>
      <c r="S770" s="9">
        <f t="shared" ref="S770:S833" si="60">(((J770/60)/60)/24)+DATE(1970,1,1)+(-5/24)</f>
        <v>41593.998726851853</v>
      </c>
      <c r="T770" s="9">
        <f t="shared" ref="T770:T833" si="61">(((I770/60)/60)/24)+DATE(1970,1,1)+(-5/24)</f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59"/>
        <v>0.41399999999999998</v>
      </c>
      <c r="P771" s="10">
        <f>E771/L771</f>
        <v>31.846153846153847</v>
      </c>
      <c r="Q771" t="s">
        <v>8321</v>
      </c>
      <c r="R771" t="s">
        <v>8355</v>
      </c>
      <c r="S771" s="9">
        <f t="shared" si="60"/>
        <v>41604.788124999999</v>
      </c>
      <c r="T771" s="9">
        <f t="shared" si="61"/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9"/>
        <v>0</v>
      </c>
      <c r="P772" s="10">
        <v>0</v>
      </c>
      <c r="Q772" t="s">
        <v>8321</v>
      </c>
      <c r="R772" t="s">
        <v>8355</v>
      </c>
      <c r="S772" s="9">
        <f t="shared" si="60"/>
        <v>41289.791307870371</v>
      </c>
      <c r="T772" s="9">
        <f t="shared" si="6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9"/>
        <v>2.631578947368421E-4</v>
      </c>
      <c r="P773" s="10">
        <f t="shared" ref="P773:P804" si="62">E773/L773</f>
        <v>10</v>
      </c>
      <c r="Q773" t="s">
        <v>8321</v>
      </c>
      <c r="R773" t="s">
        <v>8355</v>
      </c>
      <c r="S773" s="9">
        <f t="shared" si="60"/>
        <v>42349.615763888891</v>
      </c>
      <c r="T773" s="9">
        <f t="shared" si="6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9"/>
        <v>3.3333333333333333E-2</v>
      </c>
      <c r="P774" s="10">
        <f t="shared" si="62"/>
        <v>50</v>
      </c>
      <c r="Q774" t="s">
        <v>8321</v>
      </c>
      <c r="R774" t="s">
        <v>8355</v>
      </c>
      <c r="S774" s="9">
        <f t="shared" si="60"/>
        <v>40067.848599537036</v>
      </c>
      <c r="T774" s="9">
        <f t="shared" si="6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9"/>
        <v>8.5129023676509714E-3</v>
      </c>
      <c r="P775" s="10">
        <f t="shared" si="62"/>
        <v>16</v>
      </c>
      <c r="Q775" t="s">
        <v>8321</v>
      </c>
      <c r="R775" t="s">
        <v>8355</v>
      </c>
      <c r="S775" s="9">
        <f t="shared" si="60"/>
        <v>42100.527604166658</v>
      </c>
      <c r="T775" s="9">
        <f t="shared" si="6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9"/>
        <v>0.70199999999999996</v>
      </c>
      <c r="P776" s="10">
        <f t="shared" si="62"/>
        <v>39</v>
      </c>
      <c r="Q776" t="s">
        <v>8321</v>
      </c>
      <c r="R776" t="s">
        <v>8355</v>
      </c>
      <c r="S776" s="9">
        <f t="shared" si="60"/>
        <v>41663.571967592587</v>
      </c>
      <c r="T776" s="9">
        <f t="shared" si="6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9"/>
        <v>1.7000000000000001E-2</v>
      </c>
      <c r="P777" s="10">
        <f t="shared" si="62"/>
        <v>34</v>
      </c>
      <c r="Q777" t="s">
        <v>8321</v>
      </c>
      <c r="R777" t="s">
        <v>8355</v>
      </c>
      <c r="S777" s="9">
        <f t="shared" si="60"/>
        <v>40862.851793981477</v>
      </c>
      <c r="T777" s="9">
        <f t="shared" si="6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9"/>
        <v>0.51400000000000001</v>
      </c>
      <c r="P778" s="10">
        <f t="shared" si="62"/>
        <v>63.122807017543863</v>
      </c>
      <c r="Q778" t="s">
        <v>8321</v>
      </c>
      <c r="R778" t="s">
        <v>8355</v>
      </c>
      <c r="S778" s="9">
        <f t="shared" si="60"/>
        <v>42250.477372685178</v>
      </c>
      <c r="T778" s="9">
        <f t="shared" si="6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9"/>
        <v>7.0000000000000001E-3</v>
      </c>
      <c r="P779" s="10">
        <f t="shared" si="62"/>
        <v>7</v>
      </c>
      <c r="Q779" t="s">
        <v>8321</v>
      </c>
      <c r="R779" t="s">
        <v>8355</v>
      </c>
      <c r="S779" s="9">
        <f t="shared" si="60"/>
        <v>41456.772881944438</v>
      </c>
      <c r="T779" s="9">
        <f t="shared" si="6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9"/>
        <v>4.0000000000000001E-3</v>
      </c>
      <c r="P780" s="10">
        <f t="shared" si="62"/>
        <v>2</v>
      </c>
      <c r="Q780" t="s">
        <v>8321</v>
      </c>
      <c r="R780" t="s">
        <v>8355</v>
      </c>
      <c r="S780" s="9">
        <f t="shared" si="60"/>
        <v>41729.493981481479</v>
      </c>
      <c r="T780" s="9">
        <f t="shared" si="6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9"/>
        <v>2.6666666666666668E-2</v>
      </c>
      <c r="P781" s="10">
        <f t="shared" si="62"/>
        <v>66.666666666666671</v>
      </c>
      <c r="Q781" t="s">
        <v>8321</v>
      </c>
      <c r="R781" t="s">
        <v>8355</v>
      </c>
      <c r="S781" s="9">
        <f t="shared" si="60"/>
        <v>40436.475752314815</v>
      </c>
      <c r="T781" s="9">
        <f t="shared" si="6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9"/>
        <v>1.04</v>
      </c>
      <c r="P782" s="10">
        <f t="shared" si="62"/>
        <v>38.518518518518519</v>
      </c>
      <c r="Q782" t="s">
        <v>8328</v>
      </c>
      <c r="R782" t="s">
        <v>8338</v>
      </c>
      <c r="S782" s="9">
        <f t="shared" si="60"/>
        <v>40636.465567129628</v>
      </c>
      <c r="T782" s="9">
        <f t="shared" si="6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9"/>
        <v>1.3315375</v>
      </c>
      <c r="P783" s="10">
        <f t="shared" si="62"/>
        <v>42.609200000000001</v>
      </c>
      <c r="Q783" t="s">
        <v>8328</v>
      </c>
      <c r="R783" t="s">
        <v>8338</v>
      </c>
      <c r="S783" s="9">
        <f t="shared" si="60"/>
        <v>41402.792523148149</v>
      </c>
      <c r="T783" s="9">
        <f t="shared" si="61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9"/>
        <v>1</v>
      </c>
      <c r="P784" s="10">
        <f t="shared" si="62"/>
        <v>50</v>
      </c>
      <c r="Q784" t="s">
        <v>8328</v>
      </c>
      <c r="R784" t="s">
        <v>8338</v>
      </c>
      <c r="S784" s="9">
        <f t="shared" si="60"/>
        <v>41116.549791666665</v>
      </c>
      <c r="T784" s="9">
        <f t="shared" si="6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9"/>
        <v>1.4813333333333334</v>
      </c>
      <c r="P785" s="10">
        <f t="shared" si="62"/>
        <v>63.485714285714288</v>
      </c>
      <c r="Q785" t="s">
        <v>8328</v>
      </c>
      <c r="R785" t="s">
        <v>8338</v>
      </c>
      <c r="S785" s="9">
        <f t="shared" si="60"/>
        <v>40987.565381944441</v>
      </c>
      <c r="T785" s="9">
        <f t="shared" si="6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9"/>
        <v>1.0249999999999999</v>
      </c>
      <c r="P786" s="10">
        <f t="shared" si="62"/>
        <v>102.5</v>
      </c>
      <c r="Q786" t="s">
        <v>8328</v>
      </c>
      <c r="R786" t="s">
        <v>8338</v>
      </c>
      <c r="S786" s="9">
        <f t="shared" si="60"/>
        <v>41674.941192129627</v>
      </c>
      <c r="T786" s="9">
        <f t="shared" si="6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9"/>
        <v>1.8062799999999999</v>
      </c>
      <c r="P787" s="10">
        <f t="shared" si="62"/>
        <v>31.142758620689655</v>
      </c>
      <c r="Q787" t="s">
        <v>8328</v>
      </c>
      <c r="R787" t="s">
        <v>8338</v>
      </c>
      <c r="S787" s="9">
        <f t="shared" si="60"/>
        <v>41303.385590277772</v>
      </c>
      <c r="T787" s="9">
        <f t="shared" si="61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9"/>
        <v>1.4279999999999999</v>
      </c>
      <c r="P788" s="10">
        <f t="shared" si="62"/>
        <v>162.27272727272728</v>
      </c>
      <c r="Q788" t="s">
        <v>8328</v>
      </c>
      <c r="R788" t="s">
        <v>8338</v>
      </c>
      <c r="S788" s="9">
        <f t="shared" si="60"/>
        <v>40982.847615740735</v>
      </c>
      <c r="T788" s="9">
        <f t="shared" si="61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9"/>
        <v>1.1416666666666666</v>
      </c>
      <c r="P789" s="10">
        <f t="shared" si="62"/>
        <v>80.588235294117652</v>
      </c>
      <c r="Q789" t="s">
        <v>8328</v>
      </c>
      <c r="R789" t="s">
        <v>8338</v>
      </c>
      <c r="S789" s="9">
        <f t="shared" si="60"/>
        <v>41549.419282407405</v>
      </c>
      <c r="T789" s="9">
        <f t="shared" si="6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9"/>
        <v>2.03505</v>
      </c>
      <c r="P790" s="10">
        <f t="shared" si="62"/>
        <v>59.85441176470588</v>
      </c>
      <c r="Q790" t="s">
        <v>8328</v>
      </c>
      <c r="R790" t="s">
        <v>8338</v>
      </c>
      <c r="S790" s="9">
        <f t="shared" si="60"/>
        <v>41058.798472222217</v>
      </c>
      <c r="T790" s="9">
        <f t="shared" si="6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9"/>
        <v>1.0941176470588236</v>
      </c>
      <c r="P791" s="10">
        <f t="shared" si="62"/>
        <v>132.85714285714286</v>
      </c>
      <c r="Q791" t="s">
        <v>8328</v>
      </c>
      <c r="R791" t="s">
        <v>8338</v>
      </c>
      <c r="S791" s="9">
        <f t="shared" si="60"/>
        <v>41276.977777777778</v>
      </c>
      <c r="T791" s="9">
        <f t="shared" si="6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9"/>
        <v>1.443746</v>
      </c>
      <c r="P792" s="10">
        <f t="shared" si="62"/>
        <v>92.547820512820508</v>
      </c>
      <c r="Q792" t="s">
        <v>8328</v>
      </c>
      <c r="R792" t="s">
        <v>8338</v>
      </c>
      <c r="S792" s="9">
        <f t="shared" si="60"/>
        <v>41275.839571759258</v>
      </c>
      <c r="T792" s="9">
        <f t="shared" si="6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9"/>
        <v>1.0386666666666666</v>
      </c>
      <c r="P793" s="10">
        <f t="shared" si="62"/>
        <v>60.859375</v>
      </c>
      <c r="Q793" t="s">
        <v>8328</v>
      </c>
      <c r="R793" t="s">
        <v>8338</v>
      </c>
      <c r="S793" s="9">
        <f t="shared" si="60"/>
        <v>41557.572291666664</v>
      </c>
      <c r="T793" s="9">
        <f t="shared" si="6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9"/>
        <v>1.0044440000000001</v>
      </c>
      <c r="P794" s="10">
        <f t="shared" si="62"/>
        <v>41.851833333333339</v>
      </c>
      <c r="Q794" t="s">
        <v>8328</v>
      </c>
      <c r="R794" t="s">
        <v>8338</v>
      </c>
      <c r="S794" s="9">
        <f t="shared" si="60"/>
        <v>41555.665312500001</v>
      </c>
      <c r="T794" s="9">
        <f t="shared" si="6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9"/>
        <v>1.0277927272727272</v>
      </c>
      <c r="P795" s="10">
        <f t="shared" si="62"/>
        <v>88.325937499999995</v>
      </c>
      <c r="Q795" t="s">
        <v>8328</v>
      </c>
      <c r="R795" t="s">
        <v>8338</v>
      </c>
      <c r="S795" s="9">
        <f t="shared" si="60"/>
        <v>41442.532916666663</v>
      </c>
      <c r="T795" s="9">
        <f t="shared" si="6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9"/>
        <v>1.0531250000000001</v>
      </c>
      <c r="P796" s="10">
        <f t="shared" si="62"/>
        <v>158.96226415094338</v>
      </c>
      <c r="Q796" t="s">
        <v>8328</v>
      </c>
      <c r="R796" t="s">
        <v>8338</v>
      </c>
      <c r="S796" s="9">
        <f t="shared" si="60"/>
        <v>40735.906678240739</v>
      </c>
      <c r="T796" s="9">
        <f t="shared" si="6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9"/>
        <v>1.1178571428571429</v>
      </c>
      <c r="P797" s="10">
        <f t="shared" si="62"/>
        <v>85.054347826086953</v>
      </c>
      <c r="Q797" t="s">
        <v>8328</v>
      </c>
      <c r="R797" t="s">
        <v>8338</v>
      </c>
      <c r="S797" s="9">
        <f t="shared" si="60"/>
        <v>40963.404699074068</v>
      </c>
      <c r="T797" s="9">
        <f t="shared" si="6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9"/>
        <v>1.0135000000000001</v>
      </c>
      <c r="P798" s="10">
        <f t="shared" si="62"/>
        <v>112.61111111111111</v>
      </c>
      <c r="Q798" t="s">
        <v>8328</v>
      </c>
      <c r="R798" t="s">
        <v>8338</v>
      </c>
      <c r="S798" s="9">
        <f t="shared" si="60"/>
        <v>41502.674594907403</v>
      </c>
      <c r="T798" s="9">
        <f t="shared" si="6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9"/>
        <v>1.0753333333333333</v>
      </c>
      <c r="P799" s="10">
        <f t="shared" si="62"/>
        <v>45.436619718309856</v>
      </c>
      <c r="Q799" t="s">
        <v>8328</v>
      </c>
      <c r="R799" t="s">
        <v>8338</v>
      </c>
      <c r="S799" s="9">
        <f t="shared" si="60"/>
        <v>40996.785740740735</v>
      </c>
      <c r="T799" s="9">
        <f t="shared" si="6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9"/>
        <v>1.1488571428571428</v>
      </c>
      <c r="P800" s="10">
        <f t="shared" si="62"/>
        <v>46.218390804597703</v>
      </c>
      <c r="Q800" t="s">
        <v>8328</v>
      </c>
      <c r="R800" t="s">
        <v>8338</v>
      </c>
      <c r="S800" s="9">
        <f t="shared" si="60"/>
        <v>41882.381793981483</v>
      </c>
      <c r="T800" s="9">
        <f t="shared" si="6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9"/>
        <v>1.0002</v>
      </c>
      <c r="P801" s="10">
        <f t="shared" si="62"/>
        <v>178.60714285714286</v>
      </c>
      <c r="Q801" t="s">
        <v>8328</v>
      </c>
      <c r="R801" t="s">
        <v>8338</v>
      </c>
      <c r="S801" s="9">
        <f t="shared" si="60"/>
        <v>40996.458865740737</v>
      </c>
      <c r="T801" s="9">
        <f t="shared" si="6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9"/>
        <v>1.5213333333333334</v>
      </c>
      <c r="P802" s="10">
        <f t="shared" si="62"/>
        <v>40.75</v>
      </c>
      <c r="Q802" t="s">
        <v>8328</v>
      </c>
      <c r="R802" t="s">
        <v>8338</v>
      </c>
      <c r="S802" s="9">
        <f t="shared" si="60"/>
        <v>41863.225162037037</v>
      </c>
      <c r="T802" s="9">
        <f t="shared" si="6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9"/>
        <v>1.1152149999999998</v>
      </c>
      <c r="P803" s="10">
        <f t="shared" si="62"/>
        <v>43.733921568627444</v>
      </c>
      <c r="Q803" t="s">
        <v>8328</v>
      </c>
      <c r="R803" t="s">
        <v>8338</v>
      </c>
      <c r="S803" s="9">
        <f t="shared" si="60"/>
        <v>40695.587037037032</v>
      </c>
      <c r="T803" s="9">
        <f t="shared" si="6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9"/>
        <v>1.0133333333333334</v>
      </c>
      <c r="P804" s="10">
        <f t="shared" si="62"/>
        <v>81.066666666666663</v>
      </c>
      <c r="Q804" t="s">
        <v>8328</v>
      </c>
      <c r="R804" t="s">
        <v>8338</v>
      </c>
      <c r="S804" s="9">
        <f t="shared" si="60"/>
        <v>41122.813935185186</v>
      </c>
      <c r="T804" s="9">
        <f t="shared" si="6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9"/>
        <v>1.232608695652174</v>
      </c>
      <c r="P805" s="10">
        <f t="shared" ref="P805:P836" si="63">E805/L805</f>
        <v>74.60526315789474</v>
      </c>
      <c r="Q805" t="s">
        <v>8328</v>
      </c>
      <c r="R805" t="s">
        <v>8338</v>
      </c>
      <c r="S805" s="9">
        <f t="shared" si="60"/>
        <v>40665.741643518515</v>
      </c>
      <c r="T805" s="9">
        <f t="shared" si="6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9"/>
        <v>1</v>
      </c>
      <c r="P806" s="10">
        <f t="shared" si="63"/>
        <v>305.55555555555554</v>
      </c>
      <c r="Q806" t="s">
        <v>8328</v>
      </c>
      <c r="R806" t="s">
        <v>8338</v>
      </c>
      <c r="S806" s="9">
        <f t="shared" si="60"/>
        <v>40729.897291666668</v>
      </c>
      <c r="T806" s="9">
        <f t="shared" si="6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9"/>
        <v>1.05</v>
      </c>
      <c r="P807" s="10">
        <f t="shared" si="63"/>
        <v>58.333333333333336</v>
      </c>
      <c r="Q807" t="s">
        <v>8328</v>
      </c>
      <c r="R807" t="s">
        <v>8338</v>
      </c>
      <c r="S807" s="9">
        <f t="shared" si="60"/>
        <v>40690.614722222221</v>
      </c>
      <c r="T807" s="9">
        <f t="shared" si="6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9"/>
        <v>1.0443750000000001</v>
      </c>
      <c r="P808" s="10">
        <f t="shared" si="63"/>
        <v>117.67605633802818</v>
      </c>
      <c r="Q808" t="s">
        <v>8328</v>
      </c>
      <c r="R808" t="s">
        <v>8338</v>
      </c>
      <c r="S808" s="9">
        <f t="shared" si="60"/>
        <v>40763.483090277776</v>
      </c>
      <c r="T808" s="9">
        <f t="shared" si="6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9"/>
        <v>1.05125</v>
      </c>
      <c r="P809" s="10">
        <f t="shared" si="63"/>
        <v>73.771929824561397</v>
      </c>
      <c r="Q809" t="s">
        <v>8328</v>
      </c>
      <c r="R809" t="s">
        <v>8338</v>
      </c>
      <c r="S809" s="9">
        <f t="shared" si="60"/>
        <v>42759.420266203706</v>
      </c>
      <c r="T809" s="9">
        <f t="shared" si="6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9"/>
        <v>1</v>
      </c>
      <c r="P810" s="10">
        <f t="shared" si="63"/>
        <v>104.65116279069767</v>
      </c>
      <c r="Q810" t="s">
        <v>8328</v>
      </c>
      <c r="R810" t="s">
        <v>8338</v>
      </c>
      <c r="S810" s="9">
        <f t="shared" si="60"/>
        <v>41961.892199074071</v>
      </c>
      <c r="T810" s="9">
        <f t="shared" si="6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9"/>
        <v>1.03775</v>
      </c>
      <c r="P811" s="10">
        <f t="shared" si="63"/>
        <v>79.82692307692308</v>
      </c>
      <c r="Q811" t="s">
        <v>8328</v>
      </c>
      <c r="R811" t="s">
        <v>8338</v>
      </c>
      <c r="S811" s="9">
        <f t="shared" si="60"/>
        <v>41628.625347222223</v>
      </c>
      <c r="T811" s="9">
        <f t="shared" si="6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9"/>
        <v>1.05</v>
      </c>
      <c r="P812" s="10">
        <f t="shared" si="63"/>
        <v>58.333333333333336</v>
      </c>
      <c r="Q812" t="s">
        <v>8328</v>
      </c>
      <c r="R812" t="s">
        <v>8338</v>
      </c>
      <c r="S812" s="9">
        <f t="shared" si="60"/>
        <v>41122.847939814812</v>
      </c>
      <c r="T812" s="9">
        <f t="shared" si="6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9"/>
        <v>1.04</v>
      </c>
      <c r="P813" s="10">
        <f t="shared" si="63"/>
        <v>86.666666666666671</v>
      </c>
      <c r="Q813" t="s">
        <v>8328</v>
      </c>
      <c r="R813" t="s">
        <v>8338</v>
      </c>
      <c r="S813" s="9">
        <f t="shared" si="60"/>
        <v>41443.435208333329</v>
      </c>
      <c r="T813" s="9">
        <f t="shared" si="6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9"/>
        <v>1.5183333333333333</v>
      </c>
      <c r="P814" s="10">
        <f t="shared" si="63"/>
        <v>27.606060606060606</v>
      </c>
      <c r="Q814" t="s">
        <v>8328</v>
      </c>
      <c r="R814" t="s">
        <v>8338</v>
      </c>
      <c r="S814" s="9">
        <f t="shared" si="60"/>
        <v>41281.809629629628</v>
      </c>
      <c r="T814" s="9">
        <f t="shared" si="6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9"/>
        <v>1.59996</v>
      </c>
      <c r="P815" s="10">
        <f t="shared" si="63"/>
        <v>24.999375000000001</v>
      </c>
      <c r="Q815" t="s">
        <v>8328</v>
      </c>
      <c r="R815" t="s">
        <v>8338</v>
      </c>
      <c r="S815" s="9">
        <f t="shared" si="60"/>
        <v>41080.751909722218</v>
      </c>
      <c r="T815" s="9">
        <f t="shared" si="6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9"/>
        <v>1.2729999999999999</v>
      </c>
      <c r="P816" s="10">
        <f t="shared" si="63"/>
        <v>45.464285714285715</v>
      </c>
      <c r="Q816" t="s">
        <v>8328</v>
      </c>
      <c r="R816" t="s">
        <v>8338</v>
      </c>
      <c r="S816" s="9">
        <f t="shared" si="60"/>
        <v>40679.534733796296</v>
      </c>
      <c r="T816" s="9">
        <f t="shared" si="6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9"/>
        <v>1.07</v>
      </c>
      <c r="P817" s="10">
        <f t="shared" si="63"/>
        <v>99.534883720930239</v>
      </c>
      <c r="Q817" t="s">
        <v>8328</v>
      </c>
      <c r="R817" t="s">
        <v>8338</v>
      </c>
      <c r="S817" s="9">
        <f t="shared" si="60"/>
        <v>41914.70952546296</v>
      </c>
      <c r="T817" s="9">
        <f t="shared" si="6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9"/>
        <v>1.1512214285714286</v>
      </c>
      <c r="P818" s="10">
        <f t="shared" si="63"/>
        <v>39.31</v>
      </c>
      <c r="Q818" t="s">
        <v>8328</v>
      </c>
      <c r="R818" t="s">
        <v>8338</v>
      </c>
      <c r="S818" s="9">
        <f t="shared" si="60"/>
        <v>41341.662534722222</v>
      </c>
      <c r="T818" s="9">
        <f t="shared" si="6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9"/>
        <v>1.3711066666666665</v>
      </c>
      <c r="P819" s="10">
        <f t="shared" si="63"/>
        <v>89.419999999999987</v>
      </c>
      <c r="Q819" t="s">
        <v>8328</v>
      </c>
      <c r="R819" t="s">
        <v>8338</v>
      </c>
      <c r="S819" s="9">
        <f t="shared" si="60"/>
        <v>40925.391331018516</v>
      </c>
      <c r="T819" s="9">
        <f t="shared" si="6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9"/>
        <v>1.5571428571428572</v>
      </c>
      <c r="P820" s="10">
        <f t="shared" si="63"/>
        <v>28.684210526315791</v>
      </c>
      <c r="Q820" t="s">
        <v>8328</v>
      </c>
      <c r="R820" t="s">
        <v>8338</v>
      </c>
      <c r="S820" s="9">
        <f t="shared" si="60"/>
        <v>41120.67454861111</v>
      </c>
      <c r="T820" s="9">
        <f t="shared" si="6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9"/>
        <v>1.0874999999999999</v>
      </c>
      <c r="P821" s="10">
        <f t="shared" si="63"/>
        <v>31.071428571428573</v>
      </c>
      <c r="Q821" t="s">
        <v>8328</v>
      </c>
      <c r="R821" t="s">
        <v>8338</v>
      </c>
      <c r="S821" s="9">
        <f t="shared" si="60"/>
        <v>41619.789976851847</v>
      </c>
      <c r="T821" s="9">
        <f t="shared" si="6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9"/>
        <v>1.3405</v>
      </c>
      <c r="P822" s="10">
        <f t="shared" si="63"/>
        <v>70.55263157894737</v>
      </c>
      <c r="Q822" t="s">
        <v>8328</v>
      </c>
      <c r="R822" t="s">
        <v>8338</v>
      </c>
      <c r="S822" s="9">
        <f t="shared" si="60"/>
        <v>41768.633587962962</v>
      </c>
      <c r="T822" s="9">
        <f t="shared" si="6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9"/>
        <v>1</v>
      </c>
      <c r="P823" s="10">
        <f t="shared" si="63"/>
        <v>224.12820512820514</v>
      </c>
      <c r="Q823" t="s">
        <v>8328</v>
      </c>
      <c r="R823" t="s">
        <v>8338</v>
      </c>
      <c r="S823" s="9">
        <f t="shared" si="60"/>
        <v>42093.71371527778</v>
      </c>
      <c r="T823" s="9">
        <f t="shared" si="6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9"/>
        <v>1.1916666666666667</v>
      </c>
      <c r="P824" s="10">
        <f t="shared" si="63"/>
        <v>51.811594202898547</v>
      </c>
      <c r="Q824" t="s">
        <v>8328</v>
      </c>
      <c r="R824" t="s">
        <v>8338</v>
      </c>
      <c r="S824" s="9">
        <f t="shared" si="60"/>
        <v>41157.739004629628</v>
      </c>
      <c r="T824" s="9">
        <f t="shared" si="6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9"/>
        <v>1.7949999999999999</v>
      </c>
      <c r="P825" s="10">
        <f t="shared" si="63"/>
        <v>43.515151515151516</v>
      </c>
      <c r="Q825" t="s">
        <v>8328</v>
      </c>
      <c r="R825" t="s">
        <v>8338</v>
      </c>
      <c r="S825" s="9">
        <f t="shared" si="60"/>
        <v>42055.764490740738</v>
      </c>
      <c r="T825" s="9">
        <f t="shared" si="6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9"/>
        <v>1.3438124999999999</v>
      </c>
      <c r="P826" s="10">
        <f t="shared" si="63"/>
        <v>39.816666666666663</v>
      </c>
      <c r="Q826" t="s">
        <v>8328</v>
      </c>
      <c r="R826" t="s">
        <v>8338</v>
      </c>
      <c r="S826" s="9">
        <f t="shared" si="60"/>
        <v>40250.033773148149</v>
      </c>
      <c r="T826" s="9">
        <f t="shared" si="6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9"/>
        <v>1.0043200000000001</v>
      </c>
      <c r="P827" s="10">
        <f t="shared" si="63"/>
        <v>126.8080808080808</v>
      </c>
      <c r="Q827" t="s">
        <v>8328</v>
      </c>
      <c r="R827" t="s">
        <v>8338</v>
      </c>
      <c r="S827" s="9">
        <f t="shared" si="60"/>
        <v>41186.098194444443</v>
      </c>
      <c r="T827" s="9">
        <f t="shared" si="6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9"/>
        <v>1.0145454545454546</v>
      </c>
      <c r="P828" s="10">
        <f t="shared" si="63"/>
        <v>113.87755102040816</v>
      </c>
      <c r="Q828" t="s">
        <v>8328</v>
      </c>
      <c r="R828" t="s">
        <v>8338</v>
      </c>
      <c r="S828" s="9">
        <f t="shared" si="60"/>
        <v>40972.830208333333</v>
      </c>
      <c r="T828" s="9">
        <f t="shared" si="6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9"/>
        <v>1.0333333333333334</v>
      </c>
      <c r="P829" s="10">
        <f t="shared" si="63"/>
        <v>28.181818181818183</v>
      </c>
      <c r="Q829" t="s">
        <v>8328</v>
      </c>
      <c r="R829" t="s">
        <v>8338</v>
      </c>
      <c r="S829" s="9">
        <f t="shared" si="60"/>
        <v>40927.265127314815</v>
      </c>
      <c r="T829" s="9">
        <f t="shared" si="6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9"/>
        <v>1.07</v>
      </c>
      <c r="P830" s="10">
        <f t="shared" si="63"/>
        <v>36.60526315789474</v>
      </c>
      <c r="Q830" t="s">
        <v>8328</v>
      </c>
      <c r="R830" t="s">
        <v>8338</v>
      </c>
      <c r="S830" s="9">
        <f t="shared" si="60"/>
        <v>41072.84238425926</v>
      </c>
      <c r="T830" s="9">
        <f t="shared" si="6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9"/>
        <v>1.04</v>
      </c>
      <c r="P831" s="10">
        <f t="shared" si="63"/>
        <v>32.5</v>
      </c>
      <c r="Q831" t="s">
        <v>8328</v>
      </c>
      <c r="R831" t="s">
        <v>8338</v>
      </c>
      <c r="S831" s="9">
        <f t="shared" si="60"/>
        <v>42504.593055555553</v>
      </c>
      <c r="T831" s="9">
        <f t="shared" si="6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9"/>
        <v>1.0783333333333334</v>
      </c>
      <c r="P832" s="10">
        <f t="shared" si="63"/>
        <v>60.65625</v>
      </c>
      <c r="Q832" t="s">
        <v>8328</v>
      </c>
      <c r="R832" t="s">
        <v>8338</v>
      </c>
      <c r="S832" s="9">
        <f t="shared" si="60"/>
        <v>41325.317418981482</v>
      </c>
      <c r="T832" s="9">
        <f t="shared" si="6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9"/>
        <v>2.3333333333333335</v>
      </c>
      <c r="P833" s="10">
        <f t="shared" si="63"/>
        <v>175</v>
      </c>
      <c r="Q833" t="s">
        <v>8328</v>
      </c>
      <c r="R833" t="s">
        <v>8338</v>
      </c>
      <c r="S833" s="9">
        <f t="shared" si="60"/>
        <v>40996.438587962963</v>
      </c>
      <c r="T833" s="9">
        <f t="shared" si="6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64">E834/D834</f>
        <v>1.0060706666666666</v>
      </c>
      <c r="P834" s="10">
        <f t="shared" si="63"/>
        <v>97.993896103896105</v>
      </c>
      <c r="Q834" t="s">
        <v>8328</v>
      </c>
      <c r="R834" t="s">
        <v>8338</v>
      </c>
      <c r="S834" s="9">
        <f t="shared" ref="S834:S897" si="65">(((J834/60)/60)/24)+DATE(1970,1,1)+(-5/24)</f>
        <v>40869.466840277775</v>
      </c>
      <c r="T834" s="9">
        <f t="shared" ref="T834:T897" si="66">(((I834/60)/60)/24)+DATE(1970,1,1)+(-5/24)</f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64"/>
        <v>1.0166666666666666</v>
      </c>
      <c r="P835" s="10">
        <f t="shared" si="63"/>
        <v>148.78048780487805</v>
      </c>
      <c r="Q835" t="s">
        <v>8328</v>
      </c>
      <c r="R835" t="s">
        <v>8338</v>
      </c>
      <c r="S835" s="9">
        <f t="shared" si="65"/>
        <v>41718.669849537036</v>
      </c>
      <c r="T835" s="9">
        <f t="shared" si="66"/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4"/>
        <v>1.3101818181818181</v>
      </c>
      <c r="P836" s="10">
        <f t="shared" si="63"/>
        <v>96.08</v>
      </c>
      <c r="Q836" t="s">
        <v>8328</v>
      </c>
      <c r="R836" t="s">
        <v>8338</v>
      </c>
      <c r="S836" s="9">
        <f t="shared" si="65"/>
        <v>41422.614490740736</v>
      </c>
      <c r="T836" s="9">
        <f t="shared" si="66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4"/>
        <v>1.1725000000000001</v>
      </c>
      <c r="P837" s="10">
        <f t="shared" ref="P837:P868" si="67">E837/L837</f>
        <v>58.625</v>
      </c>
      <c r="Q837" t="s">
        <v>8328</v>
      </c>
      <c r="R837" t="s">
        <v>8338</v>
      </c>
      <c r="S837" s="9">
        <f t="shared" si="65"/>
        <v>41005.249513888884</v>
      </c>
      <c r="T837" s="9">
        <f t="shared" si="66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4"/>
        <v>1.009304</v>
      </c>
      <c r="P838" s="10">
        <f t="shared" si="67"/>
        <v>109.70695652173914</v>
      </c>
      <c r="Q838" t="s">
        <v>8328</v>
      </c>
      <c r="R838" t="s">
        <v>8338</v>
      </c>
      <c r="S838" s="9">
        <f t="shared" si="65"/>
        <v>41523.848587962959</v>
      </c>
      <c r="T838" s="9">
        <f t="shared" si="66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4"/>
        <v>1.218</v>
      </c>
      <c r="P839" s="10">
        <f t="shared" si="67"/>
        <v>49.112903225806448</v>
      </c>
      <c r="Q839" t="s">
        <v>8328</v>
      </c>
      <c r="R839" t="s">
        <v>8338</v>
      </c>
      <c r="S839" s="9">
        <f t="shared" si="65"/>
        <v>41730.79006944444</v>
      </c>
      <c r="T839" s="9">
        <f t="shared" si="66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4"/>
        <v>1.454</v>
      </c>
      <c r="P840" s="10">
        <f t="shared" si="67"/>
        <v>47.672131147540981</v>
      </c>
      <c r="Q840" t="s">
        <v>8328</v>
      </c>
      <c r="R840" t="s">
        <v>8338</v>
      </c>
      <c r="S840" s="9">
        <f t="shared" si="65"/>
        <v>40895.689641203702</v>
      </c>
      <c r="T840" s="9">
        <f t="shared" si="66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4"/>
        <v>1.166166</v>
      </c>
      <c r="P841" s="10">
        <f t="shared" si="67"/>
        <v>60.737812499999997</v>
      </c>
      <c r="Q841" t="s">
        <v>8328</v>
      </c>
      <c r="R841" t="s">
        <v>8338</v>
      </c>
      <c r="S841" s="9">
        <f t="shared" si="65"/>
        <v>41144.555046296293</v>
      </c>
      <c r="T841" s="9">
        <f t="shared" si="66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4"/>
        <v>1.2041660000000001</v>
      </c>
      <c r="P842" s="10">
        <f t="shared" si="67"/>
        <v>63.37715789473684</v>
      </c>
      <c r="Q842" t="s">
        <v>8328</v>
      </c>
      <c r="R842" t="s">
        <v>8359</v>
      </c>
      <c r="S842" s="9">
        <f t="shared" si="65"/>
        <v>42607.018368055556</v>
      </c>
      <c r="T842" s="9">
        <f t="shared" si="66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4"/>
        <v>1.0132000000000001</v>
      </c>
      <c r="P843" s="10">
        <f t="shared" si="67"/>
        <v>53.893617021276597</v>
      </c>
      <c r="Q843" t="s">
        <v>8328</v>
      </c>
      <c r="R843" t="s">
        <v>8359</v>
      </c>
      <c r="S843" s="9">
        <f t="shared" si="65"/>
        <v>41923.63035879629</v>
      </c>
      <c r="T843" s="9">
        <f t="shared" si="66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4"/>
        <v>1.0431999999999999</v>
      </c>
      <c r="P844" s="10">
        <f t="shared" si="67"/>
        <v>66.871794871794876</v>
      </c>
      <c r="Q844" t="s">
        <v>8328</v>
      </c>
      <c r="R844" t="s">
        <v>8359</v>
      </c>
      <c r="S844" s="9">
        <f t="shared" si="65"/>
        <v>41526.384062500001</v>
      </c>
      <c r="T844" s="9">
        <f t="shared" si="66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4"/>
        <v>2.6713333333333331</v>
      </c>
      <c r="P845" s="10">
        <f t="shared" si="67"/>
        <v>63.102362204724407</v>
      </c>
      <c r="Q845" t="s">
        <v>8328</v>
      </c>
      <c r="R845" t="s">
        <v>8359</v>
      </c>
      <c r="S845" s="9">
        <f t="shared" si="65"/>
        <v>42695.049537037034</v>
      </c>
      <c r="T845" s="9">
        <f t="shared" si="66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4"/>
        <v>1.9413333333333334</v>
      </c>
      <c r="P846" s="10">
        <f t="shared" si="67"/>
        <v>36.628930817610062</v>
      </c>
      <c r="Q846" t="s">
        <v>8328</v>
      </c>
      <c r="R846" t="s">
        <v>8359</v>
      </c>
      <c r="S846" s="9">
        <f t="shared" si="65"/>
        <v>41905.476296296292</v>
      </c>
      <c r="T846" s="9">
        <f t="shared" si="66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4"/>
        <v>1.203802</v>
      </c>
      <c r="P847" s="10">
        <f t="shared" si="67"/>
        <v>34.005706214689269</v>
      </c>
      <c r="Q847" t="s">
        <v>8328</v>
      </c>
      <c r="R847" t="s">
        <v>8359</v>
      </c>
      <c r="S847" s="9">
        <f t="shared" si="65"/>
        <v>42577.997638888883</v>
      </c>
      <c r="T847" s="9">
        <f t="shared" si="66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4"/>
        <v>1.2200090909090908</v>
      </c>
      <c r="P848" s="10">
        <f t="shared" si="67"/>
        <v>28.553404255319148</v>
      </c>
      <c r="Q848" t="s">
        <v>8328</v>
      </c>
      <c r="R848" t="s">
        <v>8359</v>
      </c>
      <c r="S848" s="9">
        <f t="shared" si="65"/>
        <v>41694.183506944442</v>
      </c>
      <c r="T848" s="9">
        <f t="shared" si="66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4"/>
        <v>1</v>
      </c>
      <c r="P849" s="10">
        <f t="shared" si="67"/>
        <v>10</v>
      </c>
      <c r="Q849" t="s">
        <v>8328</v>
      </c>
      <c r="R849" t="s">
        <v>8359</v>
      </c>
      <c r="S849" s="9">
        <f t="shared" si="65"/>
        <v>42165.590000000004</v>
      </c>
      <c r="T849" s="9">
        <f t="shared" si="66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4"/>
        <v>1</v>
      </c>
      <c r="P850" s="10">
        <f t="shared" si="67"/>
        <v>18.75</v>
      </c>
      <c r="Q850" t="s">
        <v>8328</v>
      </c>
      <c r="R850" t="s">
        <v>8359</v>
      </c>
      <c r="S850" s="9">
        <f t="shared" si="65"/>
        <v>42078.583715277775</v>
      </c>
      <c r="T850" s="9">
        <f t="shared" si="66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4"/>
        <v>1.1990000000000001</v>
      </c>
      <c r="P851" s="10">
        <f t="shared" si="67"/>
        <v>41.704347826086959</v>
      </c>
      <c r="Q851" t="s">
        <v>8328</v>
      </c>
      <c r="R851" t="s">
        <v>8359</v>
      </c>
      <c r="S851" s="9">
        <f t="shared" si="65"/>
        <v>42050.94055555555</v>
      </c>
      <c r="T851" s="9">
        <f t="shared" si="66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4"/>
        <v>1.55175</v>
      </c>
      <c r="P852" s="10">
        <f t="shared" si="67"/>
        <v>46.669172932330824</v>
      </c>
      <c r="Q852" t="s">
        <v>8328</v>
      </c>
      <c r="R852" t="s">
        <v>8359</v>
      </c>
      <c r="S852" s="9">
        <f t="shared" si="65"/>
        <v>42452.619409722225</v>
      </c>
      <c r="T852" s="9">
        <f t="shared" si="66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4"/>
        <v>1.3045</v>
      </c>
      <c r="P853" s="10">
        <f t="shared" si="67"/>
        <v>37.271428571428572</v>
      </c>
      <c r="Q853" t="s">
        <v>8328</v>
      </c>
      <c r="R853" t="s">
        <v>8359</v>
      </c>
      <c r="S853" s="9">
        <f t="shared" si="65"/>
        <v>42522.671909722216</v>
      </c>
      <c r="T853" s="9">
        <f t="shared" si="66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4"/>
        <v>1.0497142857142858</v>
      </c>
      <c r="P854" s="10">
        <f t="shared" si="67"/>
        <v>59.258064516129032</v>
      </c>
      <c r="Q854" t="s">
        <v>8328</v>
      </c>
      <c r="R854" t="s">
        <v>8359</v>
      </c>
      <c r="S854" s="9">
        <f t="shared" si="65"/>
        <v>42656.59716435185</v>
      </c>
      <c r="T854" s="9">
        <f t="shared" si="66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4"/>
        <v>1</v>
      </c>
      <c r="P855" s="10">
        <f t="shared" si="67"/>
        <v>30</v>
      </c>
      <c r="Q855" t="s">
        <v>8328</v>
      </c>
      <c r="R855" t="s">
        <v>8359</v>
      </c>
      <c r="S855" s="9">
        <f t="shared" si="65"/>
        <v>42021.62394675926</v>
      </c>
      <c r="T855" s="9">
        <f t="shared" si="66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4"/>
        <v>1.1822050359712231</v>
      </c>
      <c r="P856" s="10">
        <f t="shared" si="67"/>
        <v>65.8623246492986</v>
      </c>
      <c r="Q856" t="s">
        <v>8328</v>
      </c>
      <c r="R856" t="s">
        <v>8359</v>
      </c>
      <c r="S856" s="9">
        <f t="shared" si="65"/>
        <v>42702.004004629627</v>
      </c>
      <c r="T856" s="9">
        <f t="shared" si="66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4"/>
        <v>1.0344827586206897</v>
      </c>
      <c r="P857" s="10">
        <f t="shared" si="67"/>
        <v>31.914893617021278</v>
      </c>
      <c r="Q857" t="s">
        <v>8328</v>
      </c>
      <c r="R857" t="s">
        <v>8359</v>
      </c>
      <c r="S857" s="9">
        <f t="shared" si="65"/>
        <v>42544.916863425926</v>
      </c>
      <c r="T857" s="9">
        <f t="shared" si="66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4"/>
        <v>2.1800000000000002</v>
      </c>
      <c r="P858" s="10">
        <f t="shared" si="67"/>
        <v>19.464285714285715</v>
      </c>
      <c r="Q858" t="s">
        <v>8328</v>
      </c>
      <c r="R858" t="s">
        <v>8359</v>
      </c>
      <c r="S858" s="9">
        <f t="shared" si="65"/>
        <v>42609.103657407402</v>
      </c>
      <c r="T858" s="9">
        <f t="shared" si="66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4"/>
        <v>1</v>
      </c>
      <c r="P859" s="10">
        <f t="shared" si="67"/>
        <v>50</v>
      </c>
      <c r="Q859" t="s">
        <v>8328</v>
      </c>
      <c r="R859" t="s">
        <v>8359</v>
      </c>
      <c r="S859" s="9">
        <f t="shared" si="65"/>
        <v>42291.373043981475</v>
      </c>
      <c r="T859" s="9">
        <f t="shared" si="66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4"/>
        <v>1.4400583333333332</v>
      </c>
      <c r="P860" s="10">
        <f t="shared" si="67"/>
        <v>22.737763157894737</v>
      </c>
      <c r="Q860" t="s">
        <v>8328</v>
      </c>
      <c r="R860" t="s">
        <v>8359</v>
      </c>
      <c r="S860" s="9">
        <f t="shared" si="65"/>
        <v>42079.537245370368</v>
      </c>
      <c r="T860" s="9">
        <f t="shared" si="66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4"/>
        <v>1.0467500000000001</v>
      </c>
      <c r="P861" s="10">
        <f t="shared" si="67"/>
        <v>42.724489795918366</v>
      </c>
      <c r="Q861" t="s">
        <v>8328</v>
      </c>
      <c r="R861" t="s">
        <v>8359</v>
      </c>
      <c r="S861" s="9">
        <f t="shared" si="65"/>
        <v>42128.611898148149</v>
      </c>
      <c r="T861" s="9">
        <f t="shared" si="66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4"/>
        <v>0.18142857142857144</v>
      </c>
      <c r="P862" s="10">
        <f t="shared" si="67"/>
        <v>52.916666666666664</v>
      </c>
      <c r="Q862" t="s">
        <v>8328</v>
      </c>
      <c r="R862" t="s">
        <v>8345</v>
      </c>
      <c r="S862" s="9">
        <f t="shared" si="65"/>
        <v>41570.274456018517</v>
      </c>
      <c r="T862" s="9">
        <f t="shared" si="66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4"/>
        <v>2.2444444444444444E-2</v>
      </c>
      <c r="P863" s="10">
        <f t="shared" si="67"/>
        <v>50.5</v>
      </c>
      <c r="Q863" t="s">
        <v>8328</v>
      </c>
      <c r="R863" t="s">
        <v>8345</v>
      </c>
      <c r="S863" s="9">
        <f t="shared" si="65"/>
        <v>42599.756990740738</v>
      </c>
      <c r="T863" s="9">
        <f t="shared" si="66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4"/>
        <v>3.3999999999999998E-3</v>
      </c>
      <c r="P864" s="10">
        <f t="shared" si="67"/>
        <v>42.5</v>
      </c>
      <c r="Q864" t="s">
        <v>8328</v>
      </c>
      <c r="R864" t="s">
        <v>8345</v>
      </c>
      <c r="S864" s="9">
        <f t="shared" si="65"/>
        <v>41559.346620370365</v>
      </c>
      <c r="T864" s="9">
        <f t="shared" si="66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4"/>
        <v>4.4999999999999998E-2</v>
      </c>
      <c r="P865" s="10">
        <f t="shared" si="67"/>
        <v>18</v>
      </c>
      <c r="Q865" t="s">
        <v>8328</v>
      </c>
      <c r="R865" t="s">
        <v>8345</v>
      </c>
      <c r="S865" s="9">
        <f t="shared" si="65"/>
        <v>40920.909328703703</v>
      </c>
      <c r="T865" s="9">
        <f t="shared" si="66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4"/>
        <v>0.41538461538461541</v>
      </c>
      <c r="P866" s="10">
        <f t="shared" si="67"/>
        <v>34.177215189873415</v>
      </c>
      <c r="Q866" t="s">
        <v>8328</v>
      </c>
      <c r="R866" t="s">
        <v>8345</v>
      </c>
      <c r="S866" s="9">
        <f t="shared" si="65"/>
        <v>41540.898587962962</v>
      </c>
      <c r="T866" s="9">
        <f t="shared" si="66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4"/>
        <v>2.0454545454545454E-2</v>
      </c>
      <c r="P867" s="10">
        <f t="shared" si="67"/>
        <v>22.5</v>
      </c>
      <c r="Q867" t="s">
        <v>8328</v>
      </c>
      <c r="R867" t="s">
        <v>8345</v>
      </c>
      <c r="S867" s="9">
        <f t="shared" si="65"/>
        <v>41230.564780092594</v>
      </c>
      <c r="T867" s="9">
        <f t="shared" si="66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4"/>
        <v>0.18285714285714286</v>
      </c>
      <c r="P868" s="10">
        <f t="shared" si="67"/>
        <v>58.18181818181818</v>
      </c>
      <c r="Q868" t="s">
        <v>8328</v>
      </c>
      <c r="R868" t="s">
        <v>8345</v>
      </c>
      <c r="S868" s="9">
        <f t="shared" si="65"/>
        <v>42025.429606481477</v>
      </c>
      <c r="T868" s="9">
        <f t="shared" si="66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4"/>
        <v>0.2402</v>
      </c>
      <c r="P869" s="10">
        <f t="shared" ref="P869:P876" si="68">E869/L869</f>
        <v>109.18181818181819</v>
      </c>
      <c r="Q869" t="s">
        <v>8328</v>
      </c>
      <c r="R869" t="s">
        <v>8345</v>
      </c>
      <c r="S869" s="9">
        <f t="shared" si="65"/>
        <v>40087.897060185183</v>
      </c>
      <c r="T869" s="9">
        <f t="shared" si="66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4"/>
        <v>1.1111111111111111E-3</v>
      </c>
      <c r="P870" s="10">
        <f t="shared" si="68"/>
        <v>50</v>
      </c>
      <c r="Q870" t="s">
        <v>8328</v>
      </c>
      <c r="R870" t="s">
        <v>8345</v>
      </c>
      <c r="S870" s="9">
        <f t="shared" si="65"/>
        <v>41615.819421296292</v>
      </c>
      <c r="T870" s="9">
        <f t="shared" si="66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4"/>
        <v>0.11818181818181818</v>
      </c>
      <c r="P871" s="10">
        <f t="shared" si="68"/>
        <v>346.66666666666669</v>
      </c>
      <c r="Q871" t="s">
        <v>8328</v>
      </c>
      <c r="R871" t="s">
        <v>8345</v>
      </c>
      <c r="S871" s="9">
        <f t="shared" si="65"/>
        <v>41342.637233796297</v>
      </c>
      <c r="T871" s="9">
        <f t="shared" si="66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4"/>
        <v>3.0999999999999999E-3</v>
      </c>
      <c r="P872" s="10">
        <f t="shared" si="68"/>
        <v>12.4</v>
      </c>
      <c r="Q872" t="s">
        <v>8328</v>
      </c>
      <c r="R872" t="s">
        <v>8345</v>
      </c>
      <c r="S872" s="9">
        <f t="shared" si="65"/>
        <v>41487.813923611109</v>
      </c>
      <c r="T872" s="9">
        <f t="shared" si="66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4"/>
        <v>5.4166666666666669E-2</v>
      </c>
      <c r="P873" s="10">
        <f t="shared" si="68"/>
        <v>27.083333333333332</v>
      </c>
      <c r="Q873" t="s">
        <v>8328</v>
      </c>
      <c r="R873" t="s">
        <v>8345</v>
      </c>
      <c r="S873" s="9">
        <f t="shared" si="65"/>
        <v>41577.352951388886</v>
      </c>
      <c r="T873" s="9">
        <f t="shared" si="66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4"/>
        <v>8.1250000000000003E-3</v>
      </c>
      <c r="P874" s="10">
        <f t="shared" si="68"/>
        <v>32.5</v>
      </c>
      <c r="Q874" t="s">
        <v>8328</v>
      </c>
      <c r="R874" t="s">
        <v>8345</v>
      </c>
      <c r="S874" s="9">
        <f t="shared" si="65"/>
        <v>40567.617210648146</v>
      </c>
      <c r="T874" s="9">
        <f t="shared" si="66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4"/>
        <v>1.2857142857142857E-2</v>
      </c>
      <c r="P875" s="10">
        <f t="shared" si="68"/>
        <v>9</v>
      </c>
      <c r="Q875" t="s">
        <v>8328</v>
      </c>
      <c r="R875" t="s">
        <v>8345</v>
      </c>
      <c r="S875" s="9">
        <f t="shared" si="65"/>
        <v>41183.958796296298</v>
      </c>
      <c r="T875" s="9">
        <f t="shared" si="66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4"/>
        <v>0.24333333333333335</v>
      </c>
      <c r="P876" s="10">
        <f t="shared" si="68"/>
        <v>34.761904761904759</v>
      </c>
      <c r="Q876" t="s">
        <v>8328</v>
      </c>
      <c r="R876" t="s">
        <v>8345</v>
      </c>
      <c r="S876" s="9">
        <f t="shared" si="65"/>
        <v>41368.375393518516</v>
      </c>
      <c r="T876" s="9">
        <f t="shared" si="66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4"/>
        <v>0</v>
      </c>
      <c r="P877" s="10">
        <v>0</v>
      </c>
      <c r="Q877" t="s">
        <v>8328</v>
      </c>
      <c r="R877" t="s">
        <v>8345</v>
      </c>
      <c r="S877" s="9">
        <f t="shared" si="65"/>
        <v>42248.515405092585</v>
      </c>
      <c r="T877" s="9">
        <f t="shared" si="66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4"/>
        <v>0.40799492385786801</v>
      </c>
      <c r="P878" s="10">
        <f t="shared" ref="P878:P888" si="69">E878/L878</f>
        <v>28.577777777777779</v>
      </c>
      <c r="Q878" t="s">
        <v>8328</v>
      </c>
      <c r="R878" t="s">
        <v>8345</v>
      </c>
      <c r="S878" s="9">
        <f t="shared" si="65"/>
        <v>41276.288506944438</v>
      </c>
      <c r="T878" s="9">
        <f t="shared" si="66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4"/>
        <v>0.67549999999999999</v>
      </c>
      <c r="P879" s="10">
        <f t="shared" si="69"/>
        <v>46.586206896551722</v>
      </c>
      <c r="Q879" t="s">
        <v>8328</v>
      </c>
      <c r="R879" t="s">
        <v>8345</v>
      </c>
      <c r="S879" s="9">
        <f t="shared" si="65"/>
        <v>41597.580555555556</v>
      </c>
      <c r="T879" s="9">
        <f t="shared" si="66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4"/>
        <v>1.2999999999999999E-2</v>
      </c>
      <c r="P880" s="10">
        <f t="shared" si="69"/>
        <v>32.5</v>
      </c>
      <c r="Q880" t="s">
        <v>8328</v>
      </c>
      <c r="R880" t="s">
        <v>8345</v>
      </c>
      <c r="S880" s="9">
        <f t="shared" si="65"/>
        <v>40505.024583333332</v>
      </c>
      <c r="T880" s="9">
        <f t="shared" si="66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4"/>
        <v>0.30666666666666664</v>
      </c>
      <c r="P881" s="10">
        <f t="shared" si="69"/>
        <v>21.466666666666665</v>
      </c>
      <c r="Q881" t="s">
        <v>8328</v>
      </c>
      <c r="R881" t="s">
        <v>8345</v>
      </c>
      <c r="S881" s="9">
        <f t="shared" si="65"/>
        <v>41037.621585648143</v>
      </c>
      <c r="T881" s="9">
        <f t="shared" si="66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4"/>
        <v>2.9894179894179893E-2</v>
      </c>
      <c r="P882" s="10">
        <f t="shared" si="69"/>
        <v>14.125</v>
      </c>
      <c r="Q882" t="s">
        <v>8328</v>
      </c>
      <c r="R882" t="s">
        <v>8329</v>
      </c>
      <c r="S882" s="9">
        <f t="shared" si="65"/>
        <v>41179.112708333334</v>
      </c>
      <c r="T882" s="9">
        <f t="shared" si="66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4"/>
        <v>8.0000000000000002E-3</v>
      </c>
      <c r="P883" s="10">
        <f t="shared" si="69"/>
        <v>30</v>
      </c>
      <c r="Q883" t="s">
        <v>8328</v>
      </c>
      <c r="R883" t="s">
        <v>8329</v>
      </c>
      <c r="S883" s="9">
        <f t="shared" si="65"/>
        <v>40877.042662037034</v>
      </c>
      <c r="T883" s="9">
        <f t="shared" si="66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4"/>
        <v>0.20133333333333334</v>
      </c>
      <c r="P884" s="10">
        <f t="shared" si="69"/>
        <v>21.571428571428573</v>
      </c>
      <c r="Q884" t="s">
        <v>8328</v>
      </c>
      <c r="R884" t="s">
        <v>8329</v>
      </c>
      <c r="S884" s="9">
        <f t="shared" si="65"/>
        <v>40759.652199074073</v>
      </c>
      <c r="T884" s="9">
        <f t="shared" si="66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4"/>
        <v>0.4002</v>
      </c>
      <c r="P885" s="10">
        <f t="shared" si="69"/>
        <v>83.375</v>
      </c>
      <c r="Q885" t="s">
        <v>8328</v>
      </c>
      <c r="R885" t="s">
        <v>8329</v>
      </c>
      <c r="S885" s="9">
        <f t="shared" si="65"/>
        <v>42371.727256944439</v>
      </c>
      <c r="T885" s="9">
        <f t="shared" si="66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4"/>
        <v>0.01</v>
      </c>
      <c r="P886" s="10">
        <f t="shared" si="69"/>
        <v>10</v>
      </c>
      <c r="Q886" t="s">
        <v>8328</v>
      </c>
      <c r="R886" t="s">
        <v>8329</v>
      </c>
      <c r="S886" s="9">
        <f t="shared" si="65"/>
        <v>40981.594282407401</v>
      </c>
      <c r="T886" s="9">
        <f t="shared" si="66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4"/>
        <v>0.75</v>
      </c>
      <c r="P887" s="10">
        <f t="shared" si="69"/>
        <v>35.714285714285715</v>
      </c>
      <c r="Q887" t="s">
        <v>8328</v>
      </c>
      <c r="R887" t="s">
        <v>8329</v>
      </c>
      <c r="S887" s="9">
        <f t="shared" si="65"/>
        <v>42713.732766203706</v>
      </c>
      <c r="T887" s="9">
        <f t="shared" si="66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4"/>
        <v>0.41</v>
      </c>
      <c r="P888" s="10">
        <f t="shared" si="69"/>
        <v>29.285714285714285</v>
      </c>
      <c r="Q888" t="s">
        <v>8328</v>
      </c>
      <c r="R888" t="s">
        <v>8329</v>
      </c>
      <c r="S888" s="9">
        <f t="shared" si="65"/>
        <v>42603.662187499998</v>
      </c>
      <c r="T888" s="9">
        <f t="shared" si="66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4"/>
        <v>0</v>
      </c>
      <c r="P889" s="10">
        <v>0</v>
      </c>
      <c r="Q889" t="s">
        <v>8328</v>
      </c>
      <c r="R889" t="s">
        <v>8329</v>
      </c>
      <c r="S889" s="9">
        <f t="shared" si="65"/>
        <v>41026.75063657407</v>
      </c>
      <c r="T889" s="9">
        <f t="shared" si="66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4"/>
        <v>7.1999999999999995E-2</v>
      </c>
      <c r="P890" s="10">
        <f t="shared" ref="P890:P898" si="70">E890/L890</f>
        <v>18</v>
      </c>
      <c r="Q890" t="s">
        <v>8328</v>
      </c>
      <c r="R890" t="s">
        <v>8329</v>
      </c>
      <c r="S890" s="9">
        <f t="shared" si="65"/>
        <v>40751.544965277775</v>
      </c>
      <c r="T890" s="9">
        <f t="shared" si="66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4"/>
        <v>9.4412800000000005E-2</v>
      </c>
      <c r="P891" s="10">
        <f t="shared" si="70"/>
        <v>73.760000000000005</v>
      </c>
      <c r="Q891" t="s">
        <v>8328</v>
      </c>
      <c r="R891" t="s">
        <v>8329</v>
      </c>
      <c r="S891" s="9">
        <f t="shared" si="65"/>
        <v>41887.575729166667</v>
      </c>
      <c r="T891" s="9">
        <f t="shared" si="66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4"/>
        <v>4.1666666666666664E-2</v>
      </c>
      <c r="P892" s="10">
        <f t="shared" si="70"/>
        <v>31.25</v>
      </c>
      <c r="Q892" t="s">
        <v>8328</v>
      </c>
      <c r="R892" t="s">
        <v>8329</v>
      </c>
      <c r="S892" s="9">
        <f t="shared" si="65"/>
        <v>41569.490497685183</v>
      </c>
      <c r="T892" s="9">
        <f t="shared" si="66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4"/>
        <v>3.2500000000000001E-2</v>
      </c>
      <c r="P893" s="10">
        <f t="shared" si="70"/>
        <v>28.888888888888889</v>
      </c>
      <c r="Q893" t="s">
        <v>8328</v>
      </c>
      <c r="R893" t="s">
        <v>8329</v>
      </c>
      <c r="S893" s="9">
        <f t="shared" si="65"/>
        <v>41841.823263888888</v>
      </c>
      <c r="T893" s="9">
        <f t="shared" si="66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4"/>
        <v>0.40749999999999997</v>
      </c>
      <c r="P894" s="10">
        <f t="shared" si="70"/>
        <v>143.8235294117647</v>
      </c>
      <c r="Q894" t="s">
        <v>8328</v>
      </c>
      <c r="R894" t="s">
        <v>8329</v>
      </c>
      <c r="S894" s="9">
        <f t="shared" si="65"/>
        <v>40303.991701388884</v>
      </c>
      <c r="T894" s="9">
        <f t="shared" si="66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4"/>
        <v>0.1</v>
      </c>
      <c r="P895" s="10">
        <f t="shared" si="70"/>
        <v>40</v>
      </c>
      <c r="Q895" t="s">
        <v>8328</v>
      </c>
      <c r="R895" t="s">
        <v>8329</v>
      </c>
      <c r="S895" s="9">
        <f t="shared" si="65"/>
        <v>42065.689386574071</v>
      </c>
      <c r="T895" s="9">
        <f t="shared" si="66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4"/>
        <v>0.39169999999999999</v>
      </c>
      <c r="P896" s="10">
        <f t="shared" si="70"/>
        <v>147.81132075471697</v>
      </c>
      <c r="Q896" t="s">
        <v>8328</v>
      </c>
      <c r="R896" t="s">
        <v>8329</v>
      </c>
      <c r="S896" s="9">
        <f t="shared" si="65"/>
        <v>42496.773263888892</v>
      </c>
      <c r="T896" s="9">
        <f t="shared" si="66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4"/>
        <v>2.4375000000000001E-2</v>
      </c>
      <c r="P897" s="10">
        <f t="shared" si="70"/>
        <v>27.857142857142858</v>
      </c>
      <c r="Q897" t="s">
        <v>8328</v>
      </c>
      <c r="R897" t="s">
        <v>8329</v>
      </c>
      <c r="S897" s="9">
        <f t="shared" si="65"/>
        <v>40430.919317129628</v>
      </c>
      <c r="T897" s="9">
        <f t="shared" si="66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71">E898/D898</f>
        <v>0.4</v>
      </c>
      <c r="P898" s="10">
        <f t="shared" si="70"/>
        <v>44.444444444444443</v>
      </c>
      <c r="Q898" t="s">
        <v>8328</v>
      </c>
      <c r="R898" t="s">
        <v>8329</v>
      </c>
      <c r="S898" s="9">
        <f t="shared" ref="S898:S961" si="72">(((J898/60)/60)/24)+DATE(1970,1,1)+(-5/24)</f>
        <v>42218.664652777778</v>
      </c>
      <c r="T898" s="9">
        <f t="shared" ref="T898:T961" si="73">(((I898/60)/60)/24)+DATE(1970,1,1)+(-5/24)</f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71"/>
        <v>0</v>
      </c>
      <c r="P899" s="10">
        <v>0</v>
      </c>
      <c r="Q899" t="s">
        <v>8328</v>
      </c>
      <c r="R899" t="s">
        <v>8329</v>
      </c>
      <c r="S899" s="9">
        <f t="shared" si="72"/>
        <v>41211.480416666665</v>
      </c>
      <c r="T899" s="9">
        <f t="shared" si="73"/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1"/>
        <v>2.8000000000000001E-2</v>
      </c>
      <c r="P900" s="10">
        <f>E900/L900</f>
        <v>35</v>
      </c>
      <c r="Q900" t="s">
        <v>8328</v>
      </c>
      <c r="R900" t="s">
        <v>8329</v>
      </c>
      <c r="S900" s="9">
        <f t="shared" si="72"/>
        <v>40878.549884259257</v>
      </c>
      <c r="T900" s="9">
        <f t="shared" si="73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1"/>
        <v>0.37333333333333335</v>
      </c>
      <c r="P901" s="10">
        <f>E901/L901</f>
        <v>35</v>
      </c>
      <c r="Q901" t="s">
        <v>8328</v>
      </c>
      <c r="R901" t="s">
        <v>8329</v>
      </c>
      <c r="S901" s="9">
        <f t="shared" si="72"/>
        <v>40645.890763888885</v>
      </c>
      <c r="T901" s="9">
        <f t="shared" si="73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1"/>
        <v>4.1999999999999997E-3</v>
      </c>
      <c r="P902" s="10">
        <f>E902/L902</f>
        <v>10.5</v>
      </c>
      <c r="Q902" t="s">
        <v>8328</v>
      </c>
      <c r="R902" t="s">
        <v>8345</v>
      </c>
      <c r="S902" s="9">
        <f t="shared" si="72"/>
        <v>42429.641226851854</v>
      </c>
      <c r="T902" s="9">
        <f t="shared" si="73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1"/>
        <v>0</v>
      </c>
      <c r="P903" s="10">
        <v>0</v>
      </c>
      <c r="Q903" t="s">
        <v>8328</v>
      </c>
      <c r="R903" t="s">
        <v>8345</v>
      </c>
      <c r="S903" s="9">
        <f t="shared" si="72"/>
        <v>40291.603171296294</v>
      </c>
      <c r="T903" s="9">
        <f t="shared" si="73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1"/>
        <v>3.0000000000000001E-3</v>
      </c>
      <c r="P904" s="10">
        <f>E904/L904</f>
        <v>30</v>
      </c>
      <c r="Q904" t="s">
        <v>8328</v>
      </c>
      <c r="R904" t="s">
        <v>8345</v>
      </c>
      <c r="S904" s="9">
        <f t="shared" si="72"/>
        <v>41829.757199074069</v>
      </c>
      <c r="T904" s="9">
        <f t="shared" si="73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1"/>
        <v>3.2000000000000001E-2</v>
      </c>
      <c r="P905" s="10">
        <f>E905/L905</f>
        <v>40</v>
      </c>
      <c r="Q905" t="s">
        <v>8328</v>
      </c>
      <c r="R905" t="s">
        <v>8345</v>
      </c>
      <c r="S905" s="9">
        <f t="shared" si="72"/>
        <v>41149.587731481479</v>
      </c>
      <c r="T905" s="9">
        <f t="shared" si="73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1"/>
        <v>3.0200000000000001E-3</v>
      </c>
      <c r="P906" s="10">
        <f>E906/L906</f>
        <v>50.333333333333336</v>
      </c>
      <c r="Q906" t="s">
        <v>8328</v>
      </c>
      <c r="R906" t="s">
        <v>8345</v>
      </c>
      <c r="S906" s="9">
        <f t="shared" si="72"/>
        <v>42341.87195601852</v>
      </c>
      <c r="T906" s="9">
        <f t="shared" si="73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1"/>
        <v>3.0153846153846153E-2</v>
      </c>
      <c r="P907" s="10">
        <f>E907/L907</f>
        <v>32.666666666666664</v>
      </c>
      <c r="Q907" t="s">
        <v>8328</v>
      </c>
      <c r="R907" t="s">
        <v>8345</v>
      </c>
      <c r="S907" s="9">
        <f t="shared" si="72"/>
        <v>40507.031550925924</v>
      </c>
      <c r="T907" s="9">
        <f t="shared" si="73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1"/>
        <v>0</v>
      </c>
      <c r="P908" s="10">
        <v>0</v>
      </c>
      <c r="Q908" t="s">
        <v>8328</v>
      </c>
      <c r="R908" t="s">
        <v>8345</v>
      </c>
      <c r="S908" s="9">
        <f t="shared" si="72"/>
        <v>41680.981365740736</v>
      </c>
      <c r="T908" s="9">
        <f t="shared" si="73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1"/>
        <v>0</v>
      </c>
      <c r="P909" s="10">
        <v>0</v>
      </c>
      <c r="Q909" t="s">
        <v>8328</v>
      </c>
      <c r="R909" t="s">
        <v>8345</v>
      </c>
      <c r="S909" s="9">
        <f t="shared" si="72"/>
        <v>40766.9840625</v>
      </c>
      <c r="T909" s="9">
        <f t="shared" si="73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1"/>
        <v>0</v>
      </c>
      <c r="P910" s="10">
        <v>0</v>
      </c>
      <c r="Q910" t="s">
        <v>8328</v>
      </c>
      <c r="R910" t="s">
        <v>8345</v>
      </c>
      <c r="S910" s="9">
        <f t="shared" si="72"/>
        <v>40340.593229166661</v>
      </c>
      <c r="T910" s="9">
        <f t="shared" si="73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1"/>
        <v>3.2500000000000001E-2</v>
      </c>
      <c r="P911" s="10">
        <f>E911/L911</f>
        <v>65</v>
      </c>
      <c r="Q911" t="s">
        <v>8328</v>
      </c>
      <c r="R911" t="s">
        <v>8345</v>
      </c>
      <c r="S911" s="9">
        <f t="shared" si="72"/>
        <v>41081.481944444444</v>
      </c>
      <c r="T911" s="9">
        <f t="shared" si="73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1"/>
        <v>0.22363636363636363</v>
      </c>
      <c r="P912" s="10">
        <f>E912/L912</f>
        <v>24.6</v>
      </c>
      <c r="Q912" t="s">
        <v>8328</v>
      </c>
      <c r="R912" t="s">
        <v>8345</v>
      </c>
      <c r="S912" s="9">
        <f t="shared" si="72"/>
        <v>42737.337025462963</v>
      </c>
      <c r="T912" s="9">
        <f t="shared" si="73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1"/>
        <v>0</v>
      </c>
      <c r="P913" s="10">
        <v>0</v>
      </c>
      <c r="Q913" t="s">
        <v>8328</v>
      </c>
      <c r="R913" t="s">
        <v>8345</v>
      </c>
      <c r="S913" s="9">
        <f t="shared" si="72"/>
        <v>41641.796817129631</v>
      </c>
      <c r="T913" s="9">
        <f t="shared" si="73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1"/>
        <v>8.5714285714285719E-3</v>
      </c>
      <c r="P914" s="10">
        <f>E914/L914</f>
        <v>15</v>
      </c>
      <c r="Q914" t="s">
        <v>8328</v>
      </c>
      <c r="R914" t="s">
        <v>8345</v>
      </c>
      <c r="S914" s="9">
        <f t="shared" si="72"/>
        <v>41193.901006944441</v>
      </c>
      <c r="T914" s="9">
        <f t="shared" si="73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1"/>
        <v>6.6066666666666662E-2</v>
      </c>
      <c r="P915" s="10">
        <f>E915/L915</f>
        <v>82.583333333333329</v>
      </c>
      <c r="Q915" t="s">
        <v>8328</v>
      </c>
      <c r="R915" t="s">
        <v>8345</v>
      </c>
      <c r="S915" s="9">
        <f t="shared" si="72"/>
        <v>41003.930775462963</v>
      </c>
      <c r="T915" s="9">
        <f t="shared" si="73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1"/>
        <v>0</v>
      </c>
      <c r="P916" s="10">
        <v>0</v>
      </c>
      <c r="Q916" t="s">
        <v>8328</v>
      </c>
      <c r="R916" t="s">
        <v>8345</v>
      </c>
      <c r="S916" s="9">
        <f t="shared" si="72"/>
        <v>41116.554942129631</v>
      </c>
      <c r="T916" s="9">
        <f t="shared" si="73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1"/>
        <v>5.7692307692307696E-2</v>
      </c>
      <c r="P917" s="10">
        <f>E917/L917</f>
        <v>41.666666666666664</v>
      </c>
      <c r="Q917" t="s">
        <v>8328</v>
      </c>
      <c r="R917" t="s">
        <v>8345</v>
      </c>
      <c r="S917" s="9">
        <f t="shared" si="72"/>
        <v>40937.471226851849</v>
      </c>
      <c r="T917" s="9">
        <f t="shared" si="73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1"/>
        <v>0</v>
      </c>
      <c r="P918" s="10">
        <v>0</v>
      </c>
      <c r="Q918" t="s">
        <v>8328</v>
      </c>
      <c r="R918" t="s">
        <v>8345</v>
      </c>
      <c r="S918" s="9">
        <f t="shared" si="72"/>
        <v>40434.645069444443</v>
      </c>
      <c r="T918" s="9">
        <f t="shared" si="73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1"/>
        <v>6.0000000000000001E-3</v>
      </c>
      <c r="P919" s="10">
        <f>E919/L919</f>
        <v>30</v>
      </c>
      <c r="Q919" t="s">
        <v>8328</v>
      </c>
      <c r="R919" t="s">
        <v>8345</v>
      </c>
      <c r="S919" s="9">
        <f t="shared" si="72"/>
        <v>41802.735300925924</v>
      </c>
      <c r="T919" s="9">
        <f t="shared" si="73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1"/>
        <v>5.0256410256410255E-2</v>
      </c>
      <c r="P920" s="10">
        <f>E920/L920</f>
        <v>19.600000000000001</v>
      </c>
      <c r="Q920" t="s">
        <v>8328</v>
      </c>
      <c r="R920" t="s">
        <v>8345</v>
      </c>
      <c r="S920" s="9">
        <f t="shared" si="72"/>
        <v>41944.707881944443</v>
      </c>
      <c r="T920" s="9">
        <f t="shared" si="73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1"/>
        <v>5.0000000000000001E-3</v>
      </c>
      <c r="P921" s="10">
        <f>E921/L921</f>
        <v>100</v>
      </c>
      <c r="Q921" t="s">
        <v>8328</v>
      </c>
      <c r="R921" t="s">
        <v>8345</v>
      </c>
      <c r="S921" s="9">
        <f t="shared" si="72"/>
        <v>41227.433391203704</v>
      </c>
      <c r="T921" s="9">
        <f t="shared" si="73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1"/>
        <v>0</v>
      </c>
      <c r="P922" s="10">
        <v>0</v>
      </c>
      <c r="Q922" t="s">
        <v>8328</v>
      </c>
      <c r="R922" t="s">
        <v>8345</v>
      </c>
      <c r="S922" s="9">
        <f t="shared" si="72"/>
        <v>41562.463217592594</v>
      </c>
      <c r="T922" s="9">
        <f t="shared" si="73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1"/>
        <v>0.309</v>
      </c>
      <c r="P923" s="10">
        <f>E923/L923</f>
        <v>231.75</v>
      </c>
      <c r="Q923" t="s">
        <v>8328</v>
      </c>
      <c r="R923" t="s">
        <v>8345</v>
      </c>
      <c r="S923" s="9">
        <f t="shared" si="72"/>
        <v>40846.962685185179</v>
      </c>
      <c r="T923" s="9">
        <f t="shared" si="73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1"/>
        <v>0.21037037037037037</v>
      </c>
      <c r="P924" s="10">
        <f>E924/L924</f>
        <v>189.33333333333334</v>
      </c>
      <c r="Q924" t="s">
        <v>8328</v>
      </c>
      <c r="R924" t="s">
        <v>8345</v>
      </c>
      <c r="S924" s="9">
        <f t="shared" si="72"/>
        <v>41878.32167824074</v>
      </c>
      <c r="T924" s="9">
        <f t="shared" si="73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1"/>
        <v>2.1999999999999999E-2</v>
      </c>
      <c r="P925" s="10">
        <f>E925/L925</f>
        <v>55</v>
      </c>
      <c r="Q925" t="s">
        <v>8328</v>
      </c>
      <c r="R925" t="s">
        <v>8345</v>
      </c>
      <c r="S925" s="9">
        <f t="shared" si="72"/>
        <v>41934.751423611109</v>
      </c>
      <c r="T925" s="9">
        <f t="shared" si="73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1"/>
        <v>0.109</v>
      </c>
      <c r="P926" s="10">
        <f>E926/L926</f>
        <v>21.8</v>
      </c>
      <c r="Q926" t="s">
        <v>8328</v>
      </c>
      <c r="R926" t="s">
        <v>8345</v>
      </c>
      <c r="S926" s="9">
        <f t="shared" si="72"/>
        <v>41288.734594907408</v>
      </c>
      <c r="T926" s="9">
        <f t="shared" si="73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1"/>
        <v>2.6666666666666668E-2</v>
      </c>
      <c r="P927" s="10">
        <f>E927/L927</f>
        <v>32</v>
      </c>
      <c r="Q927" t="s">
        <v>8328</v>
      </c>
      <c r="R927" t="s">
        <v>8345</v>
      </c>
      <c r="S927" s="9">
        <f t="shared" si="72"/>
        <v>41575.672581018516</v>
      </c>
      <c r="T927" s="9">
        <f t="shared" si="73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1"/>
        <v>0</v>
      </c>
      <c r="P928" s="10">
        <v>0</v>
      </c>
      <c r="Q928" t="s">
        <v>8328</v>
      </c>
      <c r="R928" t="s">
        <v>8345</v>
      </c>
      <c r="S928" s="9">
        <f t="shared" si="72"/>
        <v>40337.811689814815</v>
      </c>
      <c r="T928" s="9">
        <f t="shared" si="73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1"/>
        <v>0</v>
      </c>
      <c r="P929" s="10">
        <v>0</v>
      </c>
      <c r="Q929" t="s">
        <v>8328</v>
      </c>
      <c r="R929" t="s">
        <v>8345</v>
      </c>
      <c r="S929" s="9">
        <f t="shared" si="72"/>
        <v>41013.614525462959</v>
      </c>
      <c r="T929" s="9">
        <f t="shared" si="73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1"/>
        <v>0.10862068965517241</v>
      </c>
      <c r="P930" s="10">
        <f>E930/L930</f>
        <v>56.25</v>
      </c>
      <c r="Q930" t="s">
        <v>8328</v>
      </c>
      <c r="R930" t="s">
        <v>8345</v>
      </c>
      <c r="S930" s="9">
        <f t="shared" si="72"/>
        <v>41180.654085648144</v>
      </c>
      <c r="T930" s="9">
        <f t="shared" si="73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1"/>
        <v>0</v>
      </c>
      <c r="P931" s="10">
        <v>0</v>
      </c>
      <c r="Q931" t="s">
        <v>8328</v>
      </c>
      <c r="R931" t="s">
        <v>8345</v>
      </c>
      <c r="S931" s="9">
        <f t="shared" si="72"/>
        <v>40978.029733796291</v>
      </c>
      <c r="T931" s="9">
        <f t="shared" si="73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1"/>
        <v>0.38333333333333336</v>
      </c>
      <c r="P932" s="10">
        <f t="shared" ref="P932:P937" si="74">E932/L932</f>
        <v>69</v>
      </c>
      <c r="Q932" t="s">
        <v>8328</v>
      </c>
      <c r="R932" t="s">
        <v>8345</v>
      </c>
      <c r="S932" s="9">
        <f t="shared" si="72"/>
        <v>40312.707245370366</v>
      </c>
      <c r="T932" s="9">
        <f t="shared" si="73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1"/>
        <v>6.5500000000000003E-2</v>
      </c>
      <c r="P933" s="10">
        <f t="shared" si="74"/>
        <v>18.714285714285715</v>
      </c>
      <c r="Q933" t="s">
        <v>8328</v>
      </c>
      <c r="R933" t="s">
        <v>8345</v>
      </c>
      <c r="S933" s="9">
        <f t="shared" si="72"/>
        <v>41680.151643518519</v>
      </c>
      <c r="T933" s="9">
        <f t="shared" si="73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1"/>
        <v>0.14536842105263159</v>
      </c>
      <c r="P934" s="10">
        <f t="shared" si="74"/>
        <v>46.033333333333331</v>
      </c>
      <c r="Q934" t="s">
        <v>8328</v>
      </c>
      <c r="R934" t="s">
        <v>8345</v>
      </c>
      <c r="S934" s="9">
        <f t="shared" si="72"/>
        <v>41310.760937499996</v>
      </c>
      <c r="T934" s="9">
        <f t="shared" si="73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1"/>
        <v>0.06</v>
      </c>
      <c r="P935" s="10">
        <f t="shared" si="74"/>
        <v>60</v>
      </c>
      <c r="Q935" t="s">
        <v>8328</v>
      </c>
      <c r="R935" t="s">
        <v>8345</v>
      </c>
      <c r="S935" s="9">
        <f t="shared" si="72"/>
        <v>41710.960752314815</v>
      </c>
      <c r="T935" s="9">
        <f t="shared" si="73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1"/>
        <v>0.30399999999999999</v>
      </c>
      <c r="P936" s="10">
        <f t="shared" si="74"/>
        <v>50.666666666666664</v>
      </c>
      <c r="Q936" t="s">
        <v>8328</v>
      </c>
      <c r="R936" t="s">
        <v>8345</v>
      </c>
      <c r="S936" s="9">
        <f t="shared" si="72"/>
        <v>41733.528749999998</v>
      </c>
      <c r="T936" s="9">
        <f t="shared" si="73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1"/>
        <v>1.4285714285714285E-2</v>
      </c>
      <c r="P937" s="10">
        <f t="shared" si="74"/>
        <v>25</v>
      </c>
      <c r="Q937" t="s">
        <v>8328</v>
      </c>
      <c r="R937" t="s">
        <v>8345</v>
      </c>
      <c r="S937" s="9">
        <f t="shared" si="72"/>
        <v>42368.125335648147</v>
      </c>
      <c r="T937" s="9">
        <f t="shared" si="73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1"/>
        <v>0</v>
      </c>
      <c r="P938" s="10">
        <v>0</v>
      </c>
      <c r="Q938" t="s">
        <v>8328</v>
      </c>
      <c r="R938" t="s">
        <v>8345</v>
      </c>
      <c r="S938" s="9">
        <f t="shared" si="72"/>
        <v>40882.815844907404</v>
      </c>
      <c r="T938" s="9">
        <f t="shared" si="73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1"/>
        <v>1.1428571428571429E-2</v>
      </c>
      <c r="P939" s="10">
        <f t="shared" ref="P939:P948" si="75">E939/L939</f>
        <v>20</v>
      </c>
      <c r="Q939" t="s">
        <v>8328</v>
      </c>
      <c r="R939" t="s">
        <v>8345</v>
      </c>
      <c r="S939" s="9">
        <f t="shared" si="72"/>
        <v>41551.589780092589</v>
      </c>
      <c r="T939" s="9">
        <f t="shared" si="73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1"/>
        <v>3.5714285714285713E-3</v>
      </c>
      <c r="P940" s="10">
        <f t="shared" si="75"/>
        <v>25</v>
      </c>
      <c r="Q940" t="s">
        <v>8328</v>
      </c>
      <c r="R940" t="s">
        <v>8345</v>
      </c>
      <c r="S940" s="9">
        <f t="shared" si="72"/>
        <v>41124.27138888889</v>
      </c>
      <c r="T940" s="9">
        <f t="shared" si="73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1"/>
        <v>1.4545454545454545E-2</v>
      </c>
      <c r="P941" s="10">
        <f t="shared" si="75"/>
        <v>20</v>
      </c>
      <c r="Q941" t="s">
        <v>8328</v>
      </c>
      <c r="R941" t="s">
        <v>8345</v>
      </c>
      <c r="S941" s="9">
        <f t="shared" si="72"/>
        <v>41416.554837962962</v>
      </c>
      <c r="T941" s="9">
        <f t="shared" si="73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1"/>
        <v>0.17155555555555554</v>
      </c>
      <c r="P942" s="10">
        <f t="shared" si="75"/>
        <v>110.28571428571429</v>
      </c>
      <c r="Q942" t="s">
        <v>8310</v>
      </c>
      <c r="R942" t="s">
        <v>8311</v>
      </c>
      <c r="S942" s="9">
        <f t="shared" si="72"/>
        <v>42181.800069444442</v>
      </c>
      <c r="T942" s="9">
        <f t="shared" si="73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1"/>
        <v>2.3220000000000001E-2</v>
      </c>
      <c r="P943" s="10">
        <f t="shared" si="75"/>
        <v>37.451612903225808</v>
      </c>
      <c r="Q943" t="s">
        <v>8310</v>
      </c>
      <c r="R943" t="s">
        <v>8311</v>
      </c>
      <c r="S943" s="9">
        <f t="shared" si="72"/>
        <v>42745.888252314813</v>
      </c>
      <c r="T943" s="9">
        <f t="shared" si="73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1"/>
        <v>8.9066666666666669E-2</v>
      </c>
      <c r="P944" s="10">
        <f t="shared" si="75"/>
        <v>41.75</v>
      </c>
      <c r="Q944" t="s">
        <v>8310</v>
      </c>
      <c r="R944" t="s">
        <v>8311</v>
      </c>
      <c r="S944" s="9">
        <f t="shared" si="72"/>
        <v>42382.634953703695</v>
      </c>
      <c r="T944" s="9">
        <f t="shared" si="73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1"/>
        <v>9.633333333333334E-2</v>
      </c>
      <c r="P945" s="10">
        <f t="shared" si="75"/>
        <v>24.083333333333332</v>
      </c>
      <c r="Q945" t="s">
        <v>8310</v>
      </c>
      <c r="R945" t="s">
        <v>8311</v>
      </c>
      <c r="S945" s="9">
        <f t="shared" si="72"/>
        <v>42673.459548611114</v>
      </c>
      <c r="T945" s="9">
        <f t="shared" si="73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1"/>
        <v>0.13325999999999999</v>
      </c>
      <c r="P946" s="10">
        <f t="shared" si="75"/>
        <v>69.40625</v>
      </c>
      <c r="Q946" t="s">
        <v>8310</v>
      </c>
      <c r="R946" t="s">
        <v>8311</v>
      </c>
      <c r="S946" s="9">
        <f t="shared" si="72"/>
        <v>42444.375578703701</v>
      </c>
      <c r="T946" s="9">
        <f t="shared" si="73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1"/>
        <v>2.4840000000000001E-2</v>
      </c>
      <c r="P947" s="10">
        <f t="shared" si="75"/>
        <v>155.25</v>
      </c>
      <c r="Q947" t="s">
        <v>8310</v>
      </c>
      <c r="R947" t="s">
        <v>8311</v>
      </c>
      <c r="S947" s="9">
        <f t="shared" si="72"/>
        <v>42732.664652777778</v>
      </c>
      <c r="T947" s="9">
        <f t="shared" si="73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1"/>
        <v>1.9066666666666666E-2</v>
      </c>
      <c r="P948" s="10">
        <f t="shared" si="75"/>
        <v>57.2</v>
      </c>
      <c r="Q948" t="s">
        <v>8310</v>
      </c>
      <c r="R948" t="s">
        <v>8311</v>
      </c>
      <c r="S948" s="9">
        <f t="shared" si="72"/>
        <v>42592.542222222219</v>
      </c>
      <c r="T948" s="9">
        <f t="shared" si="73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1"/>
        <v>0</v>
      </c>
      <c r="P949" s="10">
        <v>0</v>
      </c>
      <c r="Q949" t="s">
        <v>8310</v>
      </c>
      <c r="R949" t="s">
        <v>8311</v>
      </c>
      <c r="S949" s="9">
        <f t="shared" si="72"/>
        <v>42491.57298611111</v>
      </c>
      <c r="T949" s="9">
        <f t="shared" si="73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1"/>
        <v>0.12</v>
      </c>
      <c r="P950" s="10">
        <f t="shared" ref="P950:P989" si="76">E950/L950</f>
        <v>60</v>
      </c>
      <c r="Q950" t="s">
        <v>8310</v>
      </c>
      <c r="R950" t="s">
        <v>8311</v>
      </c>
      <c r="S950" s="9">
        <f t="shared" si="72"/>
        <v>42411.619953703703</v>
      </c>
      <c r="T950" s="9">
        <f t="shared" si="73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1"/>
        <v>1.3650000000000001E-2</v>
      </c>
      <c r="P951" s="10">
        <f t="shared" si="76"/>
        <v>39</v>
      </c>
      <c r="Q951" t="s">
        <v>8310</v>
      </c>
      <c r="R951" t="s">
        <v>8311</v>
      </c>
      <c r="S951" s="9">
        <f t="shared" si="72"/>
        <v>42360.835370370369</v>
      </c>
      <c r="T951" s="9">
        <f t="shared" si="73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1"/>
        <v>0.28039999999999998</v>
      </c>
      <c r="P952" s="10">
        <f t="shared" si="76"/>
        <v>58.416666666666664</v>
      </c>
      <c r="Q952" t="s">
        <v>8310</v>
      </c>
      <c r="R952" t="s">
        <v>8311</v>
      </c>
      <c r="S952" s="9">
        <f t="shared" si="72"/>
        <v>42356.54237268518</v>
      </c>
      <c r="T952" s="9">
        <f t="shared" si="73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1"/>
        <v>0.38390000000000002</v>
      </c>
      <c r="P953" s="10">
        <f t="shared" si="76"/>
        <v>158.63636363636363</v>
      </c>
      <c r="Q953" t="s">
        <v>8310</v>
      </c>
      <c r="R953" t="s">
        <v>8311</v>
      </c>
      <c r="S953" s="9">
        <f t="shared" si="72"/>
        <v>42480.44527777777</v>
      </c>
      <c r="T953" s="9">
        <f t="shared" si="73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1"/>
        <v>0.39942857142857141</v>
      </c>
      <c r="P954" s="10">
        <f t="shared" si="76"/>
        <v>99.857142857142861</v>
      </c>
      <c r="Q954" t="s">
        <v>8310</v>
      </c>
      <c r="R954" t="s">
        <v>8311</v>
      </c>
      <c r="S954" s="9">
        <f t="shared" si="72"/>
        <v>42662.405231481483</v>
      </c>
      <c r="T954" s="9">
        <f t="shared" si="73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1"/>
        <v>8.3999999999999995E-3</v>
      </c>
      <c r="P955" s="10">
        <f t="shared" si="76"/>
        <v>25.2</v>
      </c>
      <c r="Q955" t="s">
        <v>8310</v>
      </c>
      <c r="R955" t="s">
        <v>8311</v>
      </c>
      <c r="S955" s="9">
        <f t="shared" si="72"/>
        <v>41998.956006944441</v>
      </c>
      <c r="T955" s="9">
        <f t="shared" si="73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1"/>
        <v>0.43406666666666666</v>
      </c>
      <c r="P956" s="10">
        <f t="shared" si="76"/>
        <v>89.191780821917803</v>
      </c>
      <c r="Q956" t="s">
        <v>8310</v>
      </c>
      <c r="R956" t="s">
        <v>8311</v>
      </c>
      <c r="S956" s="9">
        <f t="shared" si="72"/>
        <v>42194.625451388885</v>
      </c>
      <c r="T956" s="9">
        <f t="shared" si="73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1"/>
        <v>5.6613333333333335E-2</v>
      </c>
      <c r="P957" s="10">
        <f t="shared" si="76"/>
        <v>182.6236559139785</v>
      </c>
      <c r="Q957" t="s">
        <v>8310</v>
      </c>
      <c r="R957" t="s">
        <v>8311</v>
      </c>
      <c r="S957" s="9">
        <f t="shared" si="72"/>
        <v>42586.086805555555</v>
      </c>
      <c r="T957" s="9">
        <f t="shared" si="73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1"/>
        <v>1.7219999999999999E-2</v>
      </c>
      <c r="P958" s="10">
        <f t="shared" si="76"/>
        <v>50.647058823529413</v>
      </c>
      <c r="Q958" t="s">
        <v>8310</v>
      </c>
      <c r="R958" t="s">
        <v>8311</v>
      </c>
      <c r="S958" s="9">
        <f t="shared" si="72"/>
        <v>42060.705543981479</v>
      </c>
      <c r="T958" s="9">
        <f t="shared" si="73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1"/>
        <v>1.9416666666666665E-2</v>
      </c>
      <c r="P959" s="10">
        <f t="shared" si="76"/>
        <v>33.285714285714285</v>
      </c>
      <c r="Q959" t="s">
        <v>8310</v>
      </c>
      <c r="R959" t="s">
        <v>8311</v>
      </c>
      <c r="S959" s="9">
        <f t="shared" si="72"/>
        <v>42660.344131944446</v>
      </c>
      <c r="T959" s="9">
        <f t="shared" si="73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1"/>
        <v>0.11328275684711328</v>
      </c>
      <c r="P960" s="10">
        <f t="shared" si="76"/>
        <v>51.823529411764703</v>
      </c>
      <c r="Q960" t="s">
        <v>8310</v>
      </c>
      <c r="R960" t="s">
        <v>8311</v>
      </c>
      <c r="S960" s="9">
        <f t="shared" si="72"/>
        <v>42082.594479166662</v>
      </c>
      <c r="T960" s="9">
        <f t="shared" si="73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1"/>
        <v>0.3886</v>
      </c>
      <c r="P961" s="10">
        <f t="shared" si="76"/>
        <v>113.62573099415205</v>
      </c>
      <c r="Q961" t="s">
        <v>8310</v>
      </c>
      <c r="R961" t="s">
        <v>8311</v>
      </c>
      <c r="S961" s="9">
        <f t="shared" si="72"/>
        <v>41992.96603009259</v>
      </c>
      <c r="T961" s="9">
        <f t="shared" si="73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77">E962/D962</f>
        <v>0.46100628930817611</v>
      </c>
      <c r="P962" s="10">
        <f t="shared" si="76"/>
        <v>136.46276595744681</v>
      </c>
      <c r="Q962" t="s">
        <v>8310</v>
      </c>
      <c r="R962" t="s">
        <v>8311</v>
      </c>
      <c r="S962" s="9">
        <f t="shared" ref="S962:S1025" si="78">(((J962/60)/60)/24)+DATE(1970,1,1)+(-5/24)</f>
        <v>42766.41846064815</v>
      </c>
      <c r="T962" s="9">
        <f t="shared" ref="T962:T1025" si="79">(((I962/60)/60)/24)+DATE(1970,1,1)+(-5/24)</f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77"/>
        <v>0.42188421052631581</v>
      </c>
      <c r="P963" s="10">
        <f t="shared" si="76"/>
        <v>364.35454545454547</v>
      </c>
      <c r="Q963" t="s">
        <v>8310</v>
      </c>
      <c r="R963" t="s">
        <v>8311</v>
      </c>
      <c r="S963" s="9">
        <f t="shared" si="78"/>
        <v>42740.485358796293</v>
      </c>
      <c r="T963" s="9">
        <f t="shared" si="79"/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7"/>
        <v>0.2848</v>
      </c>
      <c r="P964" s="10">
        <f t="shared" si="76"/>
        <v>19.243243243243242</v>
      </c>
      <c r="Q964" t="s">
        <v>8310</v>
      </c>
      <c r="R964" t="s">
        <v>8311</v>
      </c>
      <c r="S964" s="9">
        <f t="shared" si="78"/>
        <v>42373.504085648143</v>
      </c>
      <c r="T964" s="9">
        <f t="shared" si="79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7"/>
        <v>1.0771428571428571E-2</v>
      </c>
      <c r="P965" s="10">
        <f t="shared" si="76"/>
        <v>41.888888888888886</v>
      </c>
      <c r="Q965" t="s">
        <v>8310</v>
      </c>
      <c r="R965" t="s">
        <v>8311</v>
      </c>
      <c r="S965" s="9">
        <f t="shared" si="78"/>
        <v>42625.427303240744</v>
      </c>
      <c r="T965" s="9">
        <f t="shared" si="79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7"/>
        <v>7.9909090909090902E-3</v>
      </c>
      <c r="P966" s="10">
        <f t="shared" si="76"/>
        <v>30.310344827586206</v>
      </c>
      <c r="Q966" t="s">
        <v>8310</v>
      </c>
      <c r="R966" t="s">
        <v>8311</v>
      </c>
      <c r="S966" s="9">
        <f t="shared" si="78"/>
        <v>42208.420358796291</v>
      </c>
      <c r="T966" s="9">
        <f t="shared" si="79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7"/>
        <v>1.192E-2</v>
      </c>
      <c r="P967" s="10">
        <f t="shared" si="76"/>
        <v>49.666666666666664</v>
      </c>
      <c r="Q967" t="s">
        <v>8310</v>
      </c>
      <c r="R967" t="s">
        <v>8311</v>
      </c>
      <c r="S967" s="9">
        <f t="shared" si="78"/>
        <v>42636.808402777773</v>
      </c>
      <c r="T967" s="9">
        <f t="shared" si="79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7"/>
        <v>0.14799999999999999</v>
      </c>
      <c r="P968" s="10">
        <f t="shared" si="76"/>
        <v>59.2</v>
      </c>
      <c r="Q968" t="s">
        <v>8310</v>
      </c>
      <c r="R968" t="s">
        <v>8311</v>
      </c>
      <c r="S968" s="9">
        <f t="shared" si="78"/>
        <v>42619.427453703705</v>
      </c>
      <c r="T968" s="9">
        <f t="shared" si="79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7"/>
        <v>0.17810000000000001</v>
      </c>
      <c r="P969" s="10">
        <f t="shared" si="76"/>
        <v>43.97530864197531</v>
      </c>
      <c r="Q969" t="s">
        <v>8310</v>
      </c>
      <c r="R969" t="s">
        <v>8311</v>
      </c>
      <c r="S969" s="9">
        <f t="shared" si="78"/>
        <v>42422.045995370368</v>
      </c>
      <c r="T969" s="9">
        <f t="shared" si="79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7"/>
        <v>1.325E-2</v>
      </c>
      <c r="P970" s="10">
        <f t="shared" si="76"/>
        <v>26.5</v>
      </c>
      <c r="Q970" t="s">
        <v>8310</v>
      </c>
      <c r="R970" t="s">
        <v>8311</v>
      </c>
      <c r="S970" s="9">
        <f t="shared" si="78"/>
        <v>41836.639282407406</v>
      </c>
      <c r="T970" s="9">
        <f t="shared" si="79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7"/>
        <v>0.46666666666666667</v>
      </c>
      <c r="P971" s="10">
        <f t="shared" si="76"/>
        <v>1272.7272727272727</v>
      </c>
      <c r="Q971" t="s">
        <v>8310</v>
      </c>
      <c r="R971" t="s">
        <v>8311</v>
      </c>
      <c r="S971" s="9">
        <f t="shared" si="78"/>
        <v>42742.094988425924</v>
      </c>
      <c r="T971" s="9">
        <f t="shared" si="79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7"/>
        <v>0.4592</v>
      </c>
      <c r="P972" s="10">
        <f t="shared" si="76"/>
        <v>164</v>
      </c>
      <c r="Q972" t="s">
        <v>8310</v>
      </c>
      <c r="R972" t="s">
        <v>8311</v>
      </c>
      <c r="S972" s="9">
        <f t="shared" si="78"/>
        <v>42721.012187499997</v>
      </c>
      <c r="T972" s="9">
        <f t="shared" si="79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7"/>
        <v>2.2599999999999999E-3</v>
      </c>
      <c r="P973" s="10">
        <f t="shared" si="76"/>
        <v>45.2</v>
      </c>
      <c r="Q973" t="s">
        <v>8310</v>
      </c>
      <c r="R973" t="s">
        <v>8311</v>
      </c>
      <c r="S973" s="9">
        <f t="shared" si="78"/>
        <v>42111.500694444439</v>
      </c>
      <c r="T973" s="9">
        <f t="shared" si="79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7"/>
        <v>0.34625</v>
      </c>
      <c r="P974" s="10">
        <f t="shared" si="76"/>
        <v>153.88888888888889</v>
      </c>
      <c r="Q974" t="s">
        <v>8310</v>
      </c>
      <c r="R974" t="s">
        <v>8311</v>
      </c>
      <c r="S974" s="9">
        <f t="shared" si="78"/>
        <v>41856.657384259255</v>
      </c>
      <c r="T974" s="9">
        <f t="shared" si="79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7"/>
        <v>2.0549999999999999E-2</v>
      </c>
      <c r="P975" s="10">
        <f t="shared" si="76"/>
        <v>51.375</v>
      </c>
      <c r="Q975" t="s">
        <v>8310</v>
      </c>
      <c r="R975" t="s">
        <v>8311</v>
      </c>
      <c r="S975" s="9">
        <f t="shared" si="78"/>
        <v>42256.806631944441</v>
      </c>
      <c r="T975" s="9">
        <f t="shared" si="79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7"/>
        <v>5.5999999999999999E-3</v>
      </c>
      <c r="P976" s="10">
        <f t="shared" si="76"/>
        <v>93.333333333333329</v>
      </c>
      <c r="Q976" t="s">
        <v>8310</v>
      </c>
      <c r="R976" t="s">
        <v>8311</v>
      </c>
      <c r="S976" s="9">
        <f t="shared" si="78"/>
        <v>42424.541157407402</v>
      </c>
      <c r="T976" s="9">
        <f t="shared" si="79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7"/>
        <v>2.6069999999999999E-2</v>
      </c>
      <c r="P977" s="10">
        <f t="shared" si="76"/>
        <v>108.625</v>
      </c>
      <c r="Q977" t="s">
        <v>8310</v>
      </c>
      <c r="R977" t="s">
        <v>8311</v>
      </c>
      <c r="S977" s="9">
        <f t="shared" si="78"/>
        <v>42489.488252314812</v>
      </c>
      <c r="T977" s="9">
        <f t="shared" si="79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7"/>
        <v>1.9259999999999999E-2</v>
      </c>
      <c r="P978" s="10">
        <f t="shared" si="76"/>
        <v>160.5</v>
      </c>
      <c r="Q978" t="s">
        <v>8310</v>
      </c>
      <c r="R978" t="s">
        <v>8311</v>
      </c>
      <c r="S978" s="9">
        <f t="shared" si="78"/>
        <v>42184.850659722222</v>
      </c>
      <c r="T978" s="9">
        <f t="shared" si="79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7"/>
        <v>0.33666666666666667</v>
      </c>
      <c r="P979" s="10">
        <f t="shared" si="76"/>
        <v>75.75</v>
      </c>
      <c r="Q979" t="s">
        <v>8310</v>
      </c>
      <c r="R979" t="s">
        <v>8311</v>
      </c>
      <c r="S979" s="9">
        <f t="shared" si="78"/>
        <v>42391.733761574076</v>
      </c>
      <c r="T979" s="9">
        <f t="shared" si="79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7"/>
        <v>0.5626326718299024</v>
      </c>
      <c r="P980" s="10">
        <f t="shared" si="76"/>
        <v>790.83739837398377</v>
      </c>
      <c r="Q980" t="s">
        <v>8310</v>
      </c>
      <c r="R980" t="s">
        <v>8311</v>
      </c>
      <c r="S980" s="9">
        <f t="shared" si="78"/>
        <v>42395.100706018515</v>
      </c>
      <c r="T980" s="9">
        <f t="shared" si="79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7"/>
        <v>0.82817600000000002</v>
      </c>
      <c r="P981" s="10">
        <f t="shared" si="76"/>
        <v>301.93916666666667</v>
      </c>
      <c r="Q981" t="s">
        <v>8310</v>
      </c>
      <c r="R981" t="s">
        <v>8311</v>
      </c>
      <c r="S981" s="9">
        <f t="shared" si="78"/>
        <v>42506.208657407398</v>
      </c>
      <c r="T981" s="9">
        <f t="shared" si="79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7"/>
        <v>0.14860000000000001</v>
      </c>
      <c r="P982" s="10">
        <f t="shared" si="76"/>
        <v>47.935483870967744</v>
      </c>
      <c r="Q982" t="s">
        <v>8310</v>
      </c>
      <c r="R982" t="s">
        <v>8311</v>
      </c>
      <c r="S982" s="9">
        <f t="shared" si="78"/>
        <v>41928.695856481478</v>
      </c>
      <c r="T982" s="9">
        <f t="shared" si="79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7"/>
        <v>1.2375123751237513E-4</v>
      </c>
      <c r="P983" s="10">
        <f t="shared" si="76"/>
        <v>2.75</v>
      </c>
      <c r="Q983" t="s">
        <v>8310</v>
      </c>
      <c r="R983" t="s">
        <v>8311</v>
      </c>
      <c r="S983" s="9">
        <f t="shared" si="78"/>
        <v>41830.738680555551</v>
      </c>
      <c r="T983" s="9">
        <f t="shared" si="79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7"/>
        <v>1.7142857142857143E-4</v>
      </c>
      <c r="P984" s="10">
        <f t="shared" si="76"/>
        <v>1</v>
      </c>
      <c r="Q984" t="s">
        <v>8310</v>
      </c>
      <c r="R984" t="s">
        <v>8311</v>
      </c>
      <c r="S984" s="9">
        <f t="shared" si="78"/>
        <v>42615.544976851852</v>
      </c>
      <c r="T984" s="9">
        <f t="shared" si="79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7"/>
        <v>0.2950613611721471</v>
      </c>
      <c r="P985" s="10">
        <f t="shared" si="76"/>
        <v>171.79329608938548</v>
      </c>
      <c r="Q985" t="s">
        <v>8310</v>
      </c>
      <c r="R985" t="s">
        <v>8311</v>
      </c>
      <c r="S985" s="9">
        <f t="shared" si="78"/>
        <v>42574.459317129629</v>
      </c>
      <c r="T985" s="9">
        <f t="shared" si="79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7"/>
        <v>1.06E-2</v>
      </c>
      <c r="P986" s="10">
        <f t="shared" si="76"/>
        <v>35.333333333333336</v>
      </c>
      <c r="Q986" t="s">
        <v>8310</v>
      </c>
      <c r="R986" t="s">
        <v>8311</v>
      </c>
      <c r="S986" s="9">
        <f t="shared" si="78"/>
        <v>42060.907499999994</v>
      </c>
      <c r="T986" s="9">
        <f t="shared" si="79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7"/>
        <v>6.2933333333333327E-2</v>
      </c>
      <c r="P987" s="10">
        <f t="shared" si="76"/>
        <v>82.086956521739125</v>
      </c>
      <c r="Q987" t="s">
        <v>8310</v>
      </c>
      <c r="R987" t="s">
        <v>8311</v>
      </c>
      <c r="S987" s="9">
        <f t="shared" si="78"/>
        <v>42339.759375000001</v>
      </c>
      <c r="T987" s="9">
        <f t="shared" si="79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7"/>
        <v>0.1275</v>
      </c>
      <c r="P988" s="10">
        <f t="shared" si="76"/>
        <v>110.8695652173913</v>
      </c>
      <c r="Q988" t="s">
        <v>8310</v>
      </c>
      <c r="R988" t="s">
        <v>8311</v>
      </c>
      <c r="S988" s="9">
        <f t="shared" si="78"/>
        <v>42324.559027777774</v>
      </c>
      <c r="T988" s="9">
        <f t="shared" si="79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7"/>
        <v>0.13220000000000001</v>
      </c>
      <c r="P989" s="10">
        <f t="shared" si="76"/>
        <v>161.21951219512195</v>
      </c>
      <c r="Q989" t="s">
        <v>8310</v>
      </c>
      <c r="R989" t="s">
        <v>8311</v>
      </c>
      <c r="S989" s="9">
        <f t="shared" si="78"/>
        <v>41773.086226851847</v>
      </c>
      <c r="T989" s="9">
        <f t="shared" si="79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7"/>
        <v>0</v>
      </c>
      <c r="P990" s="10">
        <v>0</v>
      </c>
      <c r="Q990" t="s">
        <v>8310</v>
      </c>
      <c r="R990" t="s">
        <v>8311</v>
      </c>
      <c r="S990" s="9">
        <f t="shared" si="78"/>
        <v>42614.148437499993</v>
      </c>
      <c r="T990" s="9">
        <f t="shared" si="79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7"/>
        <v>0.16769999999999999</v>
      </c>
      <c r="P991" s="10">
        <f t="shared" ref="P991:P1022" si="80">E991/L991</f>
        <v>52.40625</v>
      </c>
      <c r="Q991" t="s">
        <v>8310</v>
      </c>
      <c r="R991" t="s">
        <v>8311</v>
      </c>
      <c r="S991" s="9">
        <f t="shared" si="78"/>
        <v>42611.725636574069</v>
      </c>
      <c r="T991" s="9">
        <f t="shared" si="79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7"/>
        <v>1.0399999999999999E-3</v>
      </c>
      <c r="P992" s="10">
        <f t="shared" si="80"/>
        <v>13</v>
      </c>
      <c r="Q992" t="s">
        <v>8310</v>
      </c>
      <c r="R992" t="s">
        <v>8311</v>
      </c>
      <c r="S992" s="9">
        <f t="shared" si="78"/>
        <v>41855.575972222221</v>
      </c>
      <c r="T992" s="9">
        <f t="shared" si="79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7"/>
        <v>4.24E-2</v>
      </c>
      <c r="P993" s="10">
        <f t="shared" si="80"/>
        <v>30.285714285714285</v>
      </c>
      <c r="Q993" t="s">
        <v>8310</v>
      </c>
      <c r="R993" t="s">
        <v>8311</v>
      </c>
      <c r="S993" s="9">
        <f t="shared" si="78"/>
        <v>42538.548472222225</v>
      </c>
      <c r="T993" s="9">
        <f t="shared" si="79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7"/>
        <v>4.6699999999999997E-3</v>
      </c>
      <c r="P994" s="10">
        <f t="shared" si="80"/>
        <v>116.75</v>
      </c>
      <c r="Q994" t="s">
        <v>8310</v>
      </c>
      <c r="R994" t="s">
        <v>8311</v>
      </c>
      <c r="S994" s="9">
        <f t="shared" si="78"/>
        <v>42437.71665509259</v>
      </c>
      <c r="T994" s="9">
        <f t="shared" si="79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7"/>
        <v>0.25087142857142858</v>
      </c>
      <c r="P995" s="10">
        <f t="shared" si="80"/>
        <v>89.59693877551021</v>
      </c>
      <c r="Q995" t="s">
        <v>8310</v>
      </c>
      <c r="R995" t="s">
        <v>8311</v>
      </c>
      <c r="S995" s="9">
        <f t="shared" si="78"/>
        <v>42652.756574074076</v>
      </c>
      <c r="T995" s="9">
        <f t="shared" si="79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7"/>
        <v>2.3345000000000001E-2</v>
      </c>
      <c r="P996" s="10">
        <f t="shared" si="80"/>
        <v>424.45454545454544</v>
      </c>
      <c r="Q996" t="s">
        <v>8310</v>
      </c>
      <c r="R996" t="s">
        <v>8311</v>
      </c>
      <c r="S996" s="9">
        <f t="shared" si="78"/>
        <v>41921.054745370369</v>
      </c>
      <c r="T996" s="9">
        <f t="shared" si="79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7"/>
        <v>7.2599999999999998E-2</v>
      </c>
      <c r="P997" s="10">
        <f t="shared" si="80"/>
        <v>80.666666666666671</v>
      </c>
      <c r="Q997" t="s">
        <v>8310</v>
      </c>
      <c r="R997" t="s">
        <v>8311</v>
      </c>
      <c r="S997" s="9">
        <f t="shared" si="78"/>
        <v>41947.732407407406</v>
      </c>
      <c r="T997" s="9">
        <f t="shared" si="79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7"/>
        <v>1.6250000000000001E-2</v>
      </c>
      <c r="P998" s="10">
        <f t="shared" si="80"/>
        <v>13</v>
      </c>
      <c r="Q998" t="s">
        <v>8310</v>
      </c>
      <c r="R998" t="s">
        <v>8311</v>
      </c>
      <c r="S998" s="9">
        <f t="shared" si="78"/>
        <v>41817.658101851848</v>
      </c>
      <c r="T998" s="9">
        <f t="shared" si="79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7"/>
        <v>1.2999999999999999E-2</v>
      </c>
      <c r="P999" s="10">
        <f t="shared" si="80"/>
        <v>8.125</v>
      </c>
      <c r="Q999" t="s">
        <v>8310</v>
      </c>
      <c r="R999" t="s">
        <v>8311</v>
      </c>
      <c r="S999" s="9">
        <f t="shared" si="78"/>
        <v>41940.894641203704</v>
      </c>
      <c r="T999" s="9">
        <f t="shared" si="79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7"/>
        <v>0.58558333333333334</v>
      </c>
      <c r="P1000" s="10">
        <f t="shared" si="80"/>
        <v>153.42794759825327</v>
      </c>
      <c r="Q1000" t="s">
        <v>8310</v>
      </c>
      <c r="R1000" t="s">
        <v>8311</v>
      </c>
      <c r="S1000" s="9">
        <f t="shared" si="78"/>
        <v>42281.960659722223</v>
      </c>
      <c r="T1000" s="9">
        <f t="shared" si="79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7"/>
        <v>7.7886666666666673E-2</v>
      </c>
      <c r="P1001" s="10">
        <f t="shared" si="80"/>
        <v>292.07499999999999</v>
      </c>
      <c r="Q1001" t="s">
        <v>8310</v>
      </c>
      <c r="R1001" t="s">
        <v>8311</v>
      </c>
      <c r="S1001" s="9">
        <f t="shared" si="78"/>
        <v>41926.091319444444</v>
      </c>
      <c r="T1001" s="9">
        <f t="shared" si="79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7"/>
        <v>2.2157147647256063E-2</v>
      </c>
      <c r="P1002" s="10">
        <f t="shared" si="80"/>
        <v>3304</v>
      </c>
      <c r="Q1002" t="s">
        <v>8310</v>
      </c>
      <c r="R1002" t="s">
        <v>8311</v>
      </c>
      <c r="S1002" s="9">
        <f t="shared" si="78"/>
        <v>42748.851388888892</v>
      </c>
      <c r="T1002" s="9">
        <f t="shared" si="79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7"/>
        <v>1.04</v>
      </c>
      <c r="P1003" s="10">
        <f t="shared" si="80"/>
        <v>1300</v>
      </c>
      <c r="Q1003" t="s">
        <v>8310</v>
      </c>
      <c r="R1003" t="s">
        <v>8311</v>
      </c>
      <c r="S1003" s="9">
        <f t="shared" si="78"/>
        <v>42720.511724537035</v>
      </c>
      <c r="T1003" s="9">
        <f t="shared" si="79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7"/>
        <v>0.29602960296029601</v>
      </c>
      <c r="P1004" s="10">
        <f t="shared" si="80"/>
        <v>134.54545454545453</v>
      </c>
      <c r="Q1004" t="s">
        <v>8310</v>
      </c>
      <c r="R1004" t="s">
        <v>8311</v>
      </c>
      <c r="S1004" s="9">
        <f t="shared" si="78"/>
        <v>42325.475856481477</v>
      </c>
      <c r="T1004" s="9">
        <f t="shared" si="79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7"/>
        <v>0.16055</v>
      </c>
      <c r="P1005" s="10">
        <f t="shared" si="80"/>
        <v>214.06666666666666</v>
      </c>
      <c r="Q1005" t="s">
        <v>8310</v>
      </c>
      <c r="R1005" t="s">
        <v>8311</v>
      </c>
      <c r="S1005" s="9">
        <f t="shared" si="78"/>
        <v>42780.500706018516</v>
      </c>
      <c r="T1005" s="9">
        <f t="shared" si="79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7"/>
        <v>0.82208000000000003</v>
      </c>
      <c r="P1006" s="10">
        <f t="shared" si="80"/>
        <v>216.33684210526314</v>
      </c>
      <c r="Q1006" t="s">
        <v>8310</v>
      </c>
      <c r="R1006" t="s">
        <v>8311</v>
      </c>
      <c r="S1006" s="9">
        <f t="shared" si="78"/>
        <v>42388.5003125</v>
      </c>
      <c r="T1006" s="9">
        <f t="shared" si="79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7"/>
        <v>0.75051000000000001</v>
      </c>
      <c r="P1007" s="10">
        <f t="shared" si="80"/>
        <v>932.31055900621118</v>
      </c>
      <c r="Q1007" t="s">
        <v>8310</v>
      </c>
      <c r="R1007" t="s">
        <v>8311</v>
      </c>
      <c r="S1007" s="9">
        <f t="shared" si="78"/>
        <v>42276.416469907403</v>
      </c>
      <c r="T1007" s="9">
        <f t="shared" si="79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7"/>
        <v>5.8500000000000003E-2</v>
      </c>
      <c r="P1008" s="10">
        <f t="shared" si="80"/>
        <v>29.25</v>
      </c>
      <c r="Q1008" t="s">
        <v>8310</v>
      </c>
      <c r="R1008" t="s">
        <v>8311</v>
      </c>
      <c r="S1008" s="9">
        <f t="shared" si="78"/>
        <v>41976.83185185185</v>
      </c>
      <c r="T1008" s="9">
        <f t="shared" si="79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7"/>
        <v>0.44319999999999998</v>
      </c>
      <c r="P1009" s="10">
        <f t="shared" si="80"/>
        <v>174.94736842105263</v>
      </c>
      <c r="Q1009" t="s">
        <v>8310</v>
      </c>
      <c r="R1009" t="s">
        <v>8311</v>
      </c>
      <c r="S1009" s="9">
        <f t="shared" si="78"/>
        <v>42676.3752662037</v>
      </c>
      <c r="T1009" s="9">
        <f t="shared" si="79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7"/>
        <v>2.6737967914438501E-3</v>
      </c>
      <c r="P1010" s="10">
        <f t="shared" si="80"/>
        <v>250</v>
      </c>
      <c r="Q1010" t="s">
        <v>8310</v>
      </c>
      <c r="R1010" t="s">
        <v>8311</v>
      </c>
      <c r="S1010" s="9">
        <f t="shared" si="78"/>
        <v>42702.600868055553</v>
      </c>
      <c r="T1010" s="9">
        <f t="shared" si="79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7"/>
        <v>0.1313</v>
      </c>
      <c r="P1011" s="10">
        <f t="shared" si="80"/>
        <v>65</v>
      </c>
      <c r="Q1011" t="s">
        <v>8310</v>
      </c>
      <c r="R1011" t="s">
        <v>8311</v>
      </c>
      <c r="S1011" s="9">
        <f t="shared" si="78"/>
        <v>42510.396365740737</v>
      </c>
      <c r="T1011" s="9">
        <f t="shared" si="79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7"/>
        <v>1.9088937093275488E-3</v>
      </c>
      <c r="P1012" s="10">
        <f t="shared" si="80"/>
        <v>55</v>
      </c>
      <c r="Q1012" t="s">
        <v>8310</v>
      </c>
      <c r="R1012" t="s">
        <v>8311</v>
      </c>
      <c r="S1012" s="9">
        <f t="shared" si="78"/>
        <v>42561.621087962958</v>
      </c>
      <c r="T1012" s="9">
        <f t="shared" si="79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7"/>
        <v>3.7499999999999999E-3</v>
      </c>
      <c r="P1013" s="10">
        <f t="shared" si="80"/>
        <v>75</v>
      </c>
      <c r="Q1013" t="s">
        <v>8310</v>
      </c>
      <c r="R1013" t="s">
        <v>8311</v>
      </c>
      <c r="S1013" s="9">
        <f t="shared" si="78"/>
        <v>41946.689756944441</v>
      </c>
      <c r="T1013" s="9">
        <f t="shared" si="79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7"/>
        <v>215.35021</v>
      </c>
      <c r="P1014" s="10">
        <f t="shared" si="80"/>
        <v>1389.3561935483872</v>
      </c>
      <c r="Q1014" t="s">
        <v>8310</v>
      </c>
      <c r="R1014" t="s">
        <v>8311</v>
      </c>
      <c r="S1014" s="9">
        <f t="shared" si="78"/>
        <v>42714.232083333329</v>
      </c>
      <c r="T1014" s="9">
        <f t="shared" si="79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7"/>
        <v>0.34527999999999998</v>
      </c>
      <c r="P1015" s="10">
        <f t="shared" si="80"/>
        <v>95.911111111111111</v>
      </c>
      <c r="Q1015" t="s">
        <v>8310</v>
      </c>
      <c r="R1015" t="s">
        <v>8311</v>
      </c>
      <c r="S1015" s="9">
        <f t="shared" si="78"/>
        <v>42339.625648148147</v>
      </c>
      <c r="T1015" s="9">
        <f t="shared" si="79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7"/>
        <v>0.30599999999999999</v>
      </c>
      <c r="P1016" s="10">
        <f t="shared" si="80"/>
        <v>191.25</v>
      </c>
      <c r="Q1016" t="s">
        <v>8310</v>
      </c>
      <c r="R1016" t="s">
        <v>8311</v>
      </c>
      <c r="S1016" s="9">
        <f t="shared" si="78"/>
        <v>41954.79415509259</v>
      </c>
      <c r="T1016" s="9">
        <f t="shared" si="79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7"/>
        <v>2.6666666666666668E-2</v>
      </c>
      <c r="P1017" s="10">
        <f t="shared" si="80"/>
        <v>40</v>
      </c>
      <c r="Q1017" t="s">
        <v>8310</v>
      </c>
      <c r="R1017" t="s">
        <v>8311</v>
      </c>
      <c r="S1017" s="9">
        <f t="shared" si="78"/>
        <v>42303.670081018521</v>
      </c>
      <c r="T1017" s="9">
        <f t="shared" si="79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7"/>
        <v>2.8420000000000001E-2</v>
      </c>
      <c r="P1018" s="10">
        <f t="shared" si="80"/>
        <v>74.78947368421052</v>
      </c>
      <c r="Q1018" t="s">
        <v>8310</v>
      </c>
      <c r="R1018" t="s">
        <v>8311</v>
      </c>
      <c r="S1018" s="9">
        <f t="shared" si="78"/>
        <v>42421.898796296293</v>
      </c>
      <c r="T1018" s="9">
        <f t="shared" si="79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7"/>
        <v>0.22878799999999999</v>
      </c>
      <c r="P1019" s="10">
        <f t="shared" si="80"/>
        <v>161.11830985915492</v>
      </c>
      <c r="Q1019" t="s">
        <v>8310</v>
      </c>
      <c r="R1019" t="s">
        <v>8311</v>
      </c>
      <c r="S1019" s="9">
        <f t="shared" si="78"/>
        <v>42289.466840277775</v>
      </c>
      <c r="T1019" s="9">
        <f t="shared" si="79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7"/>
        <v>3.1050000000000001E-2</v>
      </c>
      <c r="P1020" s="10">
        <f t="shared" si="80"/>
        <v>88.714285714285708</v>
      </c>
      <c r="Q1020" t="s">
        <v>8310</v>
      </c>
      <c r="R1020" t="s">
        <v>8311</v>
      </c>
      <c r="S1020" s="9">
        <f t="shared" si="78"/>
        <v>42535.283946759257</v>
      </c>
      <c r="T1020" s="9">
        <f t="shared" si="79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7"/>
        <v>0.47333333333333333</v>
      </c>
      <c r="P1021" s="10">
        <f t="shared" si="80"/>
        <v>53.25</v>
      </c>
      <c r="Q1021" t="s">
        <v>8310</v>
      </c>
      <c r="R1021" t="s">
        <v>8311</v>
      </c>
      <c r="S1021" s="9">
        <f t="shared" si="78"/>
        <v>42009.765613425923</v>
      </c>
      <c r="T1021" s="9">
        <f t="shared" si="79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7"/>
        <v>2.0554838709677421</v>
      </c>
      <c r="P1022" s="10">
        <f t="shared" si="80"/>
        <v>106.2</v>
      </c>
      <c r="Q1022" t="s">
        <v>8328</v>
      </c>
      <c r="R1022" t="s">
        <v>8343</v>
      </c>
      <c r="S1022" s="9">
        <f t="shared" si="78"/>
        <v>42126.861215277771</v>
      </c>
      <c r="T1022" s="9">
        <f t="shared" si="79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7"/>
        <v>3.5180366666666667</v>
      </c>
      <c r="P1023" s="10">
        <f t="shared" ref="P1023:P1042" si="81">E1023/L1023</f>
        <v>22.079728033472804</v>
      </c>
      <c r="Q1023" t="s">
        <v>8328</v>
      </c>
      <c r="R1023" t="s">
        <v>8343</v>
      </c>
      <c r="S1023" s="9">
        <f t="shared" si="78"/>
        <v>42271.043645833335</v>
      </c>
      <c r="T1023" s="9">
        <f t="shared" si="79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7"/>
        <v>1.149</v>
      </c>
      <c r="P1024" s="10">
        <f t="shared" si="81"/>
        <v>31.054054054054053</v>
      </c>
      <c r="Q1024" t="s">
        <v>8328</v>
      </c>
      <c r="R1024" t="s">
        <v>8343</v>
      </c>
      <c r="S1024" s="9">
        <f t="shared" si="78"/>
        <v>42111.438391203708</v>
      </c>
      <c r="T1024" s="9">
        <f t="shared" si="79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7"/>
        <v>2.3715000000000002</v>
      </c>
      <c r="P1025" s="10">
        <f t="shared" si="81"/>
        <v>36.206106870229007</v>
      </c>
      <c r="Q1025" t="s">
        <v>8328</v>
      </c>
      <c r="R1025" t="s">
        <v>8343</v>
      </c>
      <c r="S1025" s="9">
        <f t="shared" si="78"/>
        <v>42145.711354166669</v>
      </c>
      <c r="T1025" s="9">
        <f t="shared" si="79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82">E1026/D1026</f>
        <v>1.1863774999999999</v>
      </c>
      <c r="P1026" s="10">
        <f t="shared" si="81"/>
        <v>388.9762295081967</v>
      </c>
      <c r="Q1026" t="s">
        <v>8328</v>
      </c>
      <c r="R1026" t="s">
        <v>8343</v>
      </c>
      <c r="S1026" s="9">
        <f t="shared" ref="S1026:S1089" si="83">(((J1026/60)/60)/24)+DATE(1970,1,1)+(-5/24)</f>
        <v>42370.372256944444</v>
      </c>
      <c r="T1026" s="9">
        <f t="shared" ref="T1026:T1089" si="84">(((I1026/60)/60)/24)+DATE(1970,1,1)+(-5/24)</f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82"/>
        <v>1.099283142857143</v>
      </c>
      <c r="P1027" s="10">
        <f t="shared" si="81"/>
        <v>71.848571428571432</v>
      </c>
      <c r="Q1027" t="s">
        <v>8328</v>
      </c>
      <c r="R1027" t="s">
        <v>8343</v>
      </c>
      <c r="S1027" s="9">
        <f t="shared" si="83"/>
        <v>42049.625428240739</v>
      </c>
      <c r="T1027" s="9">
        <f t="shared" si="84"/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2"/>
        <v>1.0000828571428571</v>
      </c>
      <c r="P1028" s="10">
        <f t="shared" si="81"/>
        <v>57.381803278688523</v>
      </c>
      <c r="Q1028" t="s">
        <v>8328</v>
      </c>
      <c r="R1028" t="s">
        <v>8343</v>
      </c>
      <c r="S1028" s="9">
        <f t="shared" si="83"/>
        <v>42426.199259259258</v>
      </c>
      <c r="T1028" s="9">
        <f t="shared" si="84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2"/>
        <v>1.0309292094387414</v>
      </c>
      <c r="P1029" s="10">
        <f t="shared" si="81"/>
        <v>69.666666666666671</v>
      </c>
      <c r="Q1029" t="s">
        <v>8328</v>
      </c>
      <c r="R1029" t="s">
        <v>8343</v>
      </c>
      <c r="S1029" s="9">
        <f t="shared" si="83"/>
        <v>41904.825775462959</v>
      </c>
      <c r="T1029" s="9">
        <f t="shared" si="84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2"/>
        <v>1.1727000000000001</v>
      </c>
      <c r="P1030" s="10">
        <f t="shared" si="81"/>
        <v>45.988235294117644</v>
      </c>
      <c r="Q1030" t="s">
        <v>8328</v>
      </c>
      <c r="R1030" t="s">
        <v>8343</v>
      </c>
      <c r="S1030" s="9">
        <f t="shared" si="83"/>
        <v>42755.419039351851</v>
      </c>
      <c r="T1030" s="9">
        <f t="shared" si="84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2"/>
        <v>1.1175999999999999</v>
      </c>
      <c r="P1031" s="10">
        <f t="shared" si="81"/>
        <v>79.262411347517727</v>
      </c>
      <c r="Q1031" t="s">
        <v>8328</v>
      </c>
      <c r="R1031" t="s">
        <v>8343</v>
      </c>
      <c r="S1031" s="9">
        <f t="shared" si="83"/>
        <v>42044.503553240742</v>
      </c>
      <c r="T1031" s="9">
        <f t="shared" si="84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2"/>
        <v>3.4209999999999998</v>
      </c>
      <c r="P1032" s="10">
        <f t="shared" si="81"/>
        <v>43.031446540880502</v>
      </c>
      <c r="Q1032" t="s">
        <v>8328</v>
      </c>
      <c r="R1032" t="s">
        <v>8343</v>
      </c>
      <c r="S1032" s="9">
        <f t="shared" si="83"/>
        <v>42611.274872685179</v>
      </c>
      <c r="T1032" s="9">
        <f t="shared" si="84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2"/>
        <v>1.0740000000000001</v>
      </c>
      <c r="P1033" s="10">
        <f t="shared" si="81"/>
        <v>108.48484848484848</v>
      </c>
      <c r="Q1033" t="s">
        <v>8328</v>
      </c>
      <c r="R1033" t="s">
        <v>8343</v>
      </c>
      <c r="S1033" s="9">
        <f t="shared" si="83"/>
        <v>42324.555671296293</v>
      </c>
      <c r="T1033" s="9">
        <f t="shared" si="84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2"/>
        <v>1.0849703703703704</v>
      </c>
      <c r="P1034" s="10">
        <f t="shared" si="81"/>
        <v>61.029583333333335</v>
      </c>
      <c r="Q1034" t="s">
        <v>8328</v>
      </c>
      <c r="R1034" t="s">
        <v>8343</v>
      </c>
      <c r="S1034" s="9">
        <f t="shared" si="83"/>
        <v>42514.458622685182</v>
      </c>
      <c r="T1034" s="9">
        <f t="shared" si="84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2"/>
        <v>1.0286144578313252</v>
      </c>
      <c r="P1035" s="10">
        <f t="shared" si="81"/>
        <v>50.592592592592595</v>
      </c>
      <c r="Q1035" t="s">
        <v>8328</v>
      </c>
      <c r="R1035" t="s">
        <v>8343</v>
      </c>
      <c r="S1035" s="9">
        <f t="shared" si="83"/>
        <v>42688.524074074077</v>
      </c>
      <c r="T1035" s="9">
        <f t="shared" si="84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2"/>
        <v>1.3000180000000001</v>
      </c>
      <c r="P1036" s="10">
        <f t="shared" si="81"/>
        <v>39.157168674698795</v>
      </c>
      <c r="Q1036" t="s">
        <v>8328</v>
      </c>
      <c r="R1036" t="s">
        <v>8343</v>
      </c>
      <c r="S1036" s="9">
        <f t="shared" si="83"/>
        <v>42554.958379629628</v>
      </c>
      <c r="T1036" s="9">
        <f t="shared" si="84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2"/>
        <v>1.0765217391304347</v>
      </c>
      <c r="P1037" s="10">
        <f t="shared" si="81"/>
        <v>65.15789473684211</v>
      </c>
      <c r="Q1037" t="s">
        <v>8328</v>
      </c>
      <c r="R1037" t="s">
        <v>8343</v>
      </c>
      <c r="S1037" s="9">
        <f t="shared" si="83"/>
        <v>42016.43310185185</v>
      </c>
      <c r="T1037" s="9">
        <f t="shared" si="84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2"/>
        <v>1.1236044444444444</v>
      </c>
      <c r="P1038" s="10">
        <f t="shared" si="81"/>
        <v>23.963127962085309</v>
      </c>
      <c r="Q1038" t="s">
        <v>8328</v>
      </c>
      <c r="R1038" t="s">
        <v>8343</v>
      </c>
      <c r="S1038" s="9">
        <f t="shared" si="83"/>
        <v>41249.240624999999</v>
      </c>
      <c r="T1038" s="9">
        <f t="shared" si="84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2"/>
        <v>1.0209999999999999</v>
      </c>
      <c r="P1039" s="10">
        <f t="shared" si="81"/>
        <v>48.61904761904762</v>
      </c>
      <c r="Q1039" t="s">
        <v>8328</v>
      </c>
      <c r="R1039" t="s">
        <v>8343</v>
      </c>
      <c r="S1039" s="9">
        <f t="shared" si="83"/>
        <v>42119.61414351852</v>
      </c>
      <c r="T1039" s="9">
        <f t="shared" si="84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2"/>
        <v>1.4533333333333334</v>
      </c>
      <c r="P1040" s="10">
        <f t="shared" si="81"/>
        <v>35.73770491803279</v>
      </c>
      <c r="Q1040" t="s">
        <v>8328</v>
      </c>
      <c r="R1040" t="s">
        <v>8343</v>
      </c>
      <c r="S1040" s="9">
        <f t="shared" si="83"/>
        <v>42418.023414351854</v>
      </c>
      <c r="T1040" s="9">
        <f t="shared" si="84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2"/>
        <v>1.282</v>
      </c>
      <c r="P1041" s="10">
        <f t="shared" si="81"/>
        <v>21.366666666666667</v>
      </c>
      <c r="Q1041" t="s">
        <v>8328</v>
      </c>
      <c r="R1041" t="s">
        <v>8343</v>
      </c>
      <c r="S1041" s="9">
        <f t="shared" si="83"/>
        <v>42691.900995370372</v>
      </c>
      <c r="T1041" s="9">
        <f t="shared" si="84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2"/>
        <v>2.9411764705882353E-3</v>
      </c>
      <c r="P1042" s="10">
        <f t="shared" si="81"/>
        <v>250</v>
      </c>
      <c r="Q1042" t="s">
        <v>8350</v>
      </c>
      <c r="R1042" t="s">
        <v>8351</v>
      </c>
      <c r="S1042" s="9">
        <f t="shared" si="83"/>
        <v>42579.500104166662</v>
      </c>
      <c r="T1042" s="9">
        <f t="shared" si="84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2"/>
        <v>0</v>
      </c>
      <c r="P1043" s="10">
        <v>0</v>
      </c>
      <c r="Q1043" t="s">
        <v>8350</v>
      </c>
      <c r="R1043" t="s">
        <v>8351</v>
      </c>
      <c r="S1043" s="9">
        <f t="shared" si="83"/>
        <v>41830.851759259262</v>
      </c>
      <c r="T1043" s="9">
        <f t="shared" si="84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2"/>
        <v>1.5384615384615385E-2</v>
      </c>
      <c r="P1044" s="10">
        <f>E1044/L1044</f>
        <v>10</v>
      </c>
      <c r="Q1044" t="s">
        <v>8350</v>
      </c>
      <c r="R1044" t="s">
        <v>8351</v>
      </c>
      <c r="S1044" s="9">
        <f t="shared" si="83"/>
        <v>41851.487824074073</v>
      </c>
      <c r="T1044" s="9">
        <f t="shared" si="84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2"/>
        <v>8.5370000000000001E-2</v>
      </c>
      <c r="P1045" s="10">
        <f>E1045/L1045</f>
        <v>29.236301369863014</v>
      </c>
      <c r="Q1045" t="s">
        <v>8350</v>
      </c>
      <c r="R1045" t="s">
        <v>8351</v>
      </c>
      <c r="S1045" s="9">
        <f t="shared" si="83"/>
        <v>42114.044618055552</v>
      </c>
      <c r="T1045" s="9">
        <f t="shared" si="84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2"/>
        <v>8.571428571428571E-4</v>
      </c>
      <c r="P1046" s="10">
        <f>E1046/L1046</f>
        <v>3</v>
      </c>
      <c r="Q1046" t="s">
        <v>8350</v>
      </c>
      <c r="R1046" t="s">
        <v>8351</v>
      </c>
      <c r="S1046" s="9">
        <f t="shared" si="83"/>
        <v>42011.717604166661</v>
      </c>
      <c r="T1046" s="9">
        <f t="shared" si="84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2"/>
        <v>2.6599999999999999E-2</v>
      </c>
      <c r="P1047" s="10">
        <f>E1047/L1047</f>
        <v>33.25</v>
      </c>
      <c r="Q1047" t="s">
        <v>8350</v>
      </c>
      <c r="R1047" t="s">
        <v>8351</v>
      </c>
      <c r="S1047" s="9">
        <f t="shared" si="83"/>
        <v>41844.666087962964</v>
      </c>
      <c r="T1047" s="9">
        <f t="shared" si="84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2"/>
        <v>0</v>
      </c>
      <c r="P1048" s="10">
        <v>0</v>
      </c>
      <c r="Q1048" t="s">
        <v>8350</v>
      </c>
      <c r="R1048" t="s">
        <v>8351</v>
      </c>
      <c r="S1048" s="9">
        <f t="shared" si="83"/>
        <v>42319.643055555549</v>
      </c>
      <c r="T1048" s="9">
        <f t="shared" si="84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2"/>
        <v>5.0000000000000001E-4</v>
      </c>
      <c r="P1049" s="10">
        <f>E1049/L1049</f>
        <v>1</v>
      </c>
      <c r="Q1049" t="s">
        <v>8350</v>
      </c>
      <c r="R1049" t="s">
        <v>8351</v>
      </c>
      <c r="S1049" s="9">
        <f t="shared" si="83"/>
        <v>41918.610127314809</v>
      </c>
      <c r="T1049" s="9">
        <f t="shared" si="84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2"/>
        <v>1.4133333333333333E-2</v>
      </c>
      <c r="P1050" s="10">
        <f>E1050/L1050</f>
        <v>53</v>
      </c>
      <c r="Q1050" t="s">
        <v>8350</v>
      </c>
      <c r="R1050" t="s">
        <v>8351</v>
      </c>
      <c r="S1050" s="9">
        <f t="shared" si="83"/>
        <v>42597.844780092586</v>
      </c>
      <c r="T1050" s="9">
        <f t="shared" si="84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2"/>
        <v>0</v>
      </c>
      <c r="P1051" s="10">
        <v>0</v>
      </c>
      <c r="Q1051" t="s">
        <v>8350</v>
      </c>
      <c r="R1051" t="s">
        <v>8351</v>
      </c>
      <c r="S1051" s="9">
        <f t="shared" si="83"/>
        <v>42382.222743055558</v>
      </c>
      <c r="T1051" s="9">
        <f t="shared" si="84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2"/>
        <v>0</v>
      </c>
      <c r="P1052" s="10">
        <v>0</v>
      </c>
      <c r="Q1052" t="s">
        <v>8350</v>
      </c>
      <c r="R1052" t="s">
        <v>8351</v>
      </c>
      <c r="S1052" s="9">
        <f t="shared" si="83"/>
        <v>42231.588854166665</v>
      </c>
      <c r="T1052" s="9">
        <f t="shared" si="84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2"/>
        <v>0</v>
      </c>
      <c r="P1053" s="10">
        <v>0</v>
      </c>
      <c r="Q1053" t="s">
        <v>8350</v>
      </c>
      <c r="R1053" t="s">
        <v>8351</v>
      </c>
      <c r="S1053" s="9">
        <f t="shared" si="83"/>
        <v>41849.805844907409</v>
      </c>
      <c r="T1053" s="9">
        <f t="shared" si="84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2"/>
        <v>0</v>
      </c>
      <c r="P1054" s="10">
        <v>0</v>
      </c>
      <c r="Q1054" t="s">
        <v>8350</v>
      </c>
      <c r="R1054" t="s">
        <v>8351</v>
      </c>
      <c r="S1054" s="9">
        <f t="shared" si="83"/>
        <v>42483.589062499996</v>
      </c>
      <c r="T1054" s="9">
        <f t="shared" si="84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2"/>
        <v>0.01</v>
      </c>
      <c r="P1055" s="10">
        <f>E1055/L1055</f>
        <v>15</v>
      </c>
      <c r="Q1055" t="s">
        <v>8350</v>
      </c>
      <c r="R1055" t="s">
        <v>8351</v>
      </c>
      <c r="S1055" s="9">
        <f t="shared" si="83"/>
        <v>42774.964490740742</v>
      </c>
      <c r="T1055" s="9">
        <f t="shared" si="84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2"/>
        <v>0</v>
      </c>
      <c r="P1056" s="10">
        <v>0</v>
      </c>
      <c r="Q1056" t="s">
        <v>8350</v>
      </c>
      <c r="R1056" t="s">
        <v>8351</v>
      </c>
      <c r="S1056" s="9">
        <f t="shared" si="83"/>
        <v>41831.643506944441</v>
      </c>
      <c r="T1056" s="9">
        <f t="shared" si="84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2"/>
        <v>0</v>
      </c>
      <c r="P1057" s="10">
        <v>0</v>
      </c>
      <c r="Q1057" t="s">
        <v>8350</v>
      </c>
      <c r="R1057" t="s">
        <v>8351</v>
      </c>
      <c r="S1057" s="9">
        <f t="shared" si="83"/>
        <v>42406.784085648142</v>
      </c>
      <c r="T1057" s="9">
        <f t="shared" si="84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2"/>
        <v>0</v>
      </c>
      <c r="P1058" s="10">
        <v>0</v>
      </c>
      <c r="Q1058" t="s">
        <v>8350</v>
      </c>
      <c r="R1058" t="s">
        <v>8351</v>
      </c>
      <c r="S1058" s="9">
        <f t="shared" si="83"/>
        <v>42058.511307870365</v>
      </c>
      <c r="T1058" s="9">
        <f t="shared" si="84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2"/>
        <v>0</v>
      </c>
      <c r="P1059" s="10">
        <v>0</v>
      </c>
      <c r="Q1059" t="s">
        <v>8350</v>
      </c>
      <c r="R1059" t="s">
        <v>8351</v>
      </c>
      <c r="S1059" s="9">
        <f t="shared" si="83"/>
        <v>42678.662997685176</v>
      </c>
      <c r="T1059" s="9">
        <f t="shared" si="84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2"/>
        <v>0</v>
      </c>
      <c r="P1060" s="10">
        <v>0</v>
      </c>
      <c r="Q1060" t="s">
        <v>8350</v>
      </c>
      <c r="R1060" t="s">
        <v>8351</v>
      </c>
      <c r="S1060" s="9">
        <f t="shared" si="83"/>
        <v>42047.692627314813</v>
      </c>
      <c r="T1060" s="9">
        <f t="shared" si="84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2"/>
        <v>0</v>
      </c>
      <c r="P1061" s="10">
        <v>0</v>
      </c>
      <c r="Q1061" t="s">
        <v>8350</v>
      </c>
      <c r="R1061" t="s">
        <v>8351</v>
      </c>
      <c r="S1061" s="9">
        <f t="shared" si="83"/>
        <v>42046.581666666665</v>
      </c>
      <c r="T1061" s="9">
        <f t="shared" si="84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2"/>
        <v>0.01</v>
      </c>
      <c r="P1062" s="10">
        <f>E1062/L1062</f>
        <v>50</v>
      </c>
      <c r="Q1062" t="s">
        <v>8350</v>
      </c>
      <c r="R1062" t="s">
        <v>8351</v>
      </c>
      <c r="S1062" s="9">
        <f t="shared" si="83"/>
        <v>42079.704780092587</v>
      </c>
      <c r="T1062" s="9">
        <f t="shared" si="84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2"/>
        <v>0</v>
      </c>
      <c r="P1063" s="10">
        <v>0</v>
      </c>
      <c r="Q1063" t="s">
        <v>8350</v>
      </c>
      <c r="R1063" t="s">
        <v>8351</v>
      </c>
      <c r="S1063" s="9">
        <f t="shared" si="83"/>
        <v>42432.068379629629</v>
      </c>
      <c r="T1063" s="9">
        <f t="shared" si="84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2"/>
        <v>0.95477386934673369</v>
      </c>
      <c r="P1064" s="10">
        <f>E1064/L1064</f>
        <v>47.5</v>
      </c>
      <c r="Q1064" t="s">
        <v>8350</v>
      </c>
      <c r="R1064" t="s">
        <v>8351</v>
      </c>
      <c r="S1064" s="9">
        <f t="shared" si="83"/>
        <v>42556.598854166667</v>
      </c>
      <c r="T1064" s="9">
        <f t="shared" si="84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2"/>
        <v>0</v>
      </c>
      <c r="P1065" s="10">
        <v>0</v>
      </c>
      <c r="Q1065" t="s">
        <v>8350</v>
      </c>
      <c r="R1065" t="s">
        <v>8351</v>
      </c>
      <c r="S1065" s="9">
        <f t="shared" si="83"/>
        <v>42582.822476851848</v>
      </c>
      <c r="T1065" s="9">
        <f t="shared" si="84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2"/>
        <v>8.9744444444444446E-2</v>
      </c>
      <c r="P1066" s="10">
        <f t="shared" ref="P1066:P1072" si="85">E1066/L1066</f>
        <v>65.666666666666671</v>
      </c>
      <c r="Q1066" t="s">
        <v>8339</v>
      </c>
      <c r="R1066" t="s">
        <v>8341</v>
      </c>
      <c r="S1066" s="9">
        <f t="shared" si="83"/>
        <v>41417.019710648143</v>
      </c>
      <c r="T1066" s="9">
        <f t="shared" si="84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2"/>
        <v>2.7E-2</v>
      </c>
      <c r="P1067" s="10">
        <f t="shared" si="85"/>
        <v>16.2</v>
      </c>
      <c r="Q1067" t="s">
        <v>8339</v>
      </c>
      <c r="R1067" t="s">
        <v>8341</v>
      </c>
      <c r="S1067" s="9">
        <f t="shared" si="83"/>
        <v>41661.172708333332</v>
      </c>
      <c r="T1067" s="9">
        <f t="shared" si="84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2"/>
        <v>3.3673333333333333E-2</v>
      </c>
      <c r="P1068" s="10">
        <f t="shared" si="85"/>
        <v>34.128378378378379</v>
      </c>
      <c r="Q1068" t="s">
        <v>8339</v>
      </c>
      <c r="R1068" t="s">
        <v>8341</v>
      </c>
      <c r="S1068" s="9">
        <f t="shared" si="83"/>
        <v>41445.754421296297</v>
      </c>
      <c r="T1068" s="9">
        <f t="shared" si="84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2"/>
        <v>0.26</v>
      </c>
      <c r="P1069" s="10">
        <f t="shared" si="85"/>
        <v>13</v>
      </c>
      <c r="Q1069" t="s">
        <v>8339</v>
      </c>
      <c r="R1069" t="s">
        <v>8341</v>
      </c>
      <c r="S1069" s="9">
        <f t="shared" si="83"/>
        <v>41599.647349537037</v>
      </c>
      <c r="T1069" s="9">
        <f t="shared" si="84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2"/>
        <v>1.5E-3</v>
      </c>
      <c r="P1070" s="10">
        <f t="shared" si="85"/>
        <v>11.25</v>
      </c>
      <c r="Q1070" t="s">
        <v>8339</v>
      </c>
      <c r="R1070" t="s">
        <v>8341</v>
      </c>
      <c r="S1070" s="9">
        <f t="shared" si="83"/>
        <v>42440.162777777768</v>
      </c>
      <c r="T1070" s="9">
        <f t="shared" si="84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2"/>
        <v>0.38636363636363635</v>
      </c>
      <c r="P1071" s="10">
        <f t="shared" si="85"/>
        <v>40.476190476190474</v>
      </c>
      <c r="Q1071" t="s">
        <v>8339</v>
      </c>
      <c r="R1071" t="s">
        <v>8341</v>
      </c>
      <c r="S1071" s="9">
        <f t="shared" si="83"/>
        <v>41572.021516203698</v>
      </c>
      <c r="T1071" s="9">
        <f t="shared" si="84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2"/>
        <v>7.0000000000000001E-3</v>
      </c>
      <c r="P1072" s="10">
        <f t="shared" si="85"/>
        <v>35</v>
      </c>
      <c r="Q1072" t="s">
        <v>8339</v>
      </c>
      <c r="R1072" t="s">
        <v>8341</v>
      </c>
      <c r="S1072" s="9">
        <f t="shared" si="83"/>
        <v>41162.803495370368</v>
      </c>
      <c r="T1072" s="9">
        <f t="shared" si="84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2"/>
        <v>0</v>
      </c>
      <c r="P1073" s="10">
        <v>0</v>
      </c>
      <c r="Q1073" t="s">
        <v>8339</v>
      </c>
      <c r="R1073" t="s">
        <v>8341</v>
      </c>
      <c r="S1073" s="9">
        <f t="shared" si="83"/>
        <v>42295.545057870368</v>
      </c>
      <c r="T1073" s="9">
        <f t="shared" si="84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2"/>
        <v>6.8000000000000005E-4</v>
      </c>
      <c r="P1074" s="10">
        <f t="shared" ref="P1074:P1085" si="86">E1074/L1074</f>
        <v>12.75</v>
      </c>
      <c r="Q1074" t="s">
        <v>8339</v>
      </c>
      <c r="R1074" t="s">
        <v>8341</v>
      </c>
      <c r="S1074" s="9">
        <f t="shared" si="83"/>
        <v>41645.623807870368</v>
      </c>
      <c r="T1074" s="9">
        <f t="shared" si="84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2"/>
        <v>1.3333333333333334E-2</v>
      </c>
      <c r="P1075" s="10">
        <f t="shared" si="86"/>
        <v>10</v>
      </c>
      <c r="Q1075" t="s">
        <v>8339</v>
      </c>
      <c r="R1075" t="s">
        <v>8341</v>
      </c>
      <c r="S1075" s="9">
        <f t="shared" si="83"/>
        <v>40802.756261574068</v>
      </c>
      <c r="T1075" s="9">
        <f t="shared" si="84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2"/>
        <v>6.3092592592592589E-2</v>
      </c>
      <c r="P1076" s="10">
        <f t="shared" si="86"/>
        <v>113.56666666666666</v>
      </c>
      <c r="Q1076" t="s">
        <v>8339</v>
      </c>
      <c r="R1076" t="s">
        <v>8341</v>
      </c>
      <c r="S1076" s="9">
        <f t="shared" si="83"/>
        <v>41612.964641203704</v>
      </c>
      <c r="T1076" s="9">
        <f t="shared" si="84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2"/>
        <v>4.4999999999999998E-2</v>
      </c>
      <c r="P1077" s="10">
        <f t="shared" si="86"/>
        <v>15</v>
      </c>
      <c r="Q1077" t="s">
        <v>8339</v>
      </c>
      <c r="R1077" t="s">
        <v>8341</v>
      </c>
      <c r="S1077" s="9">
        <f t="shared" si="83"/>
        <v>41005.695787037032</v>
      </c>
      <c r="T1077" s="9">
        <f t="shared" si="84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2"/>
        <v>0.62765333333333329</v>
      </c>
      <c r="P1078" s="10">
        <f t="shared" si="86"/>
        <v>48.281025641025643</v>
      </c>
      <c r="Q1078" t="s">
        <v>8339</v>
      </c>
      <c r="R1078" t="s">
        <v>8341</v>
      </c>
      <c r="S1078" s="9">
        <f t="shared" si="83"/>
        <v>41838.169560185182</v>
      </c>
      <c r="T1078" s="9">
        <f t="shared" si="84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2"/>
        <v>0.29376000000000002</v>
      </c>
      <c r="P1079" s="10">
        <f t="shared" si="86"/>
        <v>43.976047904191617</v>
      </c>
      <c r="Q1079" t="s">
        <v>8339</v>
      </c>
      <c r="R1079" t="s">
        <v>8341</v>
      </c>
      <c r="S1079" s="9">
        <f t="shared" si="83"/>
        <v>42352.958460648144</v>
      </c>
      <c r="T1079" s="9">
        <f t="shared" si="84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2"/>
        <v>7.4999999999999997E-2</v>
      </c>
      <c r="P1080" s="10">
        <f t="shared" si="86"/>
        <v>9</v>
      </c>
      <c r="Q1080" t="s">
        <v>8339</v>
      </c>
      <c r="R1080" t="s">
        <v>8341</v>
      </c>
      <c r="S1080" s="9">
        <f t="shared" si="83"/>
        <v>40700.987511574072</v>
      </c>
      <c r="T1080" s="9">
        <f t="shared" si="84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2"/>
        <v>2.6076923076923077E-2</v>
      </c>
      <c r="P1081" s="10">
        <f t="shared" si="86"/>
        <v>37.666666666666664</v>
      </c>
      <c r="Q1081" t="s">
        <v>8339</v>
      </c>
      <c r="R1081" t="s">
        <v>8341</v>
      </c>
      <c r="S1081" s="9">
        <f t="shared" si="83"/>
        <v>42479.35805555556</v>
      </c>
      <c r="T1081" s="9">
        <f t="shared" si="84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2"/>
        <v>9.1050000000000006E-2</v>
      </c>
      <c r="P1082" s="10">
        <f t="shared" si="86"/>
        <v>18.581632653061224</v>
      </c>
      <c r="Q1082" t="s">
        <v>8339</v>
      </c>
      <c r="R1082" t="s">
        <v>8341</v>
      </c>
      <c r="S1082" s="9">
        <f t="shared" si="83"/>
        <v>41739.929780092592</v>
      </c>
      <c r="T1082" s="9">
        <f t="shared" si="84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2"/>
        <v>1.7647058823529413E-4</v>
      </c>
      <c r="P1083" s="10">
        <f t="shared" si="86"/>
        <v>3</v>
      </c>
      <c r="Q1083" t="s">
        <v>8339</v>
      </c>
      <c r="R1083" t="s">
        <v>8341</v>
      </c>
      <c r="S1083" s="9">
        <f t="shared" si="83"/>
        <v>42002.718657407408</v>
      </c>
      <c r="T1083" s="9">
        <f t="shared" si="84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2"/>
        <v>5.5999999999999999E-3</v>
      </c>
      <c r="P1084" s="10">
        <f t="shared" si="86"/>
        <v>18.666666666666668</v>
      </c>
      <c r="Q1084" t="s">
        <v>8339</v>
      </c>
      <c r="R1084" t="s">
        <v>8341</v>
      </c>
      <c r="S1084" s="9">
        <f t="shared" si="83"/>
        <v>41101.697777777779</v>
      </c>
      <c r="T1084" s="9">
        <f t="shared" si="84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2"/>
        <v>8.2000000000000007E-3</v>
      </c>
      <c r="P1085" s="10">
        <f t="shared" si="86"/>
        <v>410</v>
      </c>
      <c r="Q1085" t="s">
        <v>8339</v>
      </c>
      <c r="R1085" t="s">
        <v>8341</v>
      </c>
      <c r="S1085" s="9">
        <f t="shared" si="83"/>
        <v>41793.451192129629</v>
      </c>
      <c r="T1085" s="9">
        <f t="shared" si="84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2"/>
        <v>0</v>
      </c>
      <c r="P1086" s="10">
        <v>0</v>
      </c>
      <c r="Q1086" t="s">
        <v>8339</v>
      </c>
      <c r="R1086" t="s">
        <v>8341</v>
      </c>
      <c r="S1086" s="9">
        <f t="shared" si="83"/>
        <v>41829.703749999993</v>
      </c>
      <c r="T1086" s="9">
        <f t="shared" si="84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2"/>
        <v>3.4200000000000001E-2</v>
      </c>
      <c r="P1087" s="10">
        <f>E1087/L1087</f>
        <v>114</v>
      </c>
      <c r="Q1087" t="s">
        <v>8339</v>
      </c>
      <c r="R1087" t="s">
        <v>8341</v>
      </c>
      <c r="S1087" s="9">
        <f t="shared" si="83"/>
        <v>42413.462673611109</v>
      </c>
      <c r="T1087" s="9">
        <f t="shared" si="84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2"/>
        <v>8.3333333333333339E-4</v>
      </c>
      <c r="P1088" s="10">
        <f>E1088/L1088</f>
        <v>7.5</v>
      </c>
      <c r="Q1088" t="s">
        <v>8339</v>
      </c>
      <c r="R1088" t="s">
        <v>8341</v>
      </c>
      <c r="S1088" s="9">
        <f t="shared" si="83"/>
        <v>41845.658460648148</v>
      </c>
      <c r="T1088" s="9">
        <f t="shared" si="84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2"/>
        <v>0</v>
      </c>
      <c r="P1089" s="10">
        <v>0</v>
      </c>
      <c r="Q1089" t="s">
        <v>8339</v>
      </c>
      <c r="R1089" t="s">
        <v>8341</v>
      </c>
      <c r="S1089" s="9">
        <f t="shared" si="83"/>
        <v>41775.505636574075</v>
      </c>
      <c r="T1089" s="9">
        <f t="shared" si="84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87">E1090/D1090</f>
        <v>0.14182977777777778</v>
      </c>
      <c r="P1090" s="10">
        <f t="shared" ref="P1090:P1108" si="88">E1090/L1090</f>
        <v>43.41727891156463</v>
      </c>
      <c r="Q1090" t="s">
        <v>8339</v>
      </c>
      <c r="R1090" t="s">
        <v>8341</v>
      </c>
      <c r="S1090" s="9">
        <f t="shared" ref="S1090:S1153" si="89">(((J1090/60)/60)/24)+DATE(1970,1,1)+(-5/24)</f>
        <v>41723.591053240736</v>
      </c>
      <c r="T1090" s="9">
        <f t="shared" ref="T1090:T1153" si="90">(((I1090/60)/60)/24)+DATE(1970,1,1)+(-5/24)</f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87"/>
        <v>7.8266666666666665E-2</v>
      </c>
      <c r="P1091" s="10">
        <f t="shared" si="88"/>
        <v>23.959183673469386</v>
      </c>
      <c r="Q1091" t="s">
        <v>8339</v>
      </c>
      <c r="R1091" t="s">
        <v>8341</v>
      </c>
      <c r="S1091" s="9">
        <f t="shared" si="89"/>
        <v>42150.981192129628</v>
      </c>
      <c r="T1091" s="9">
        <f t="shared" si="90"/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7"/>
        <v>3.8464497269020693E-4</v>
      </c>
      <c r="P1092" s="10">
        <f t="shared" si="88"/>
        <v>5</v>
      </c>
      <c r="Q1092" t="s">
        <v>8339</v>
      </c>
      <c r="R1092" t="s">
        <v>8341</v>
      </c>
      <c r="S1092" s="9">
        <f t="shared" si="89"/>
        <v>42122.977465277778</v>
      </c>
      <c r="T1092" s="9">
        <f t="shared" si="90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7"/>
        <v>0.125</v>
      </c>
      <c r="P1093" s="10">
        <f t="shared" si="88"/>
        <v>12.5</v>
      </c>
      <c r="Q1093" t="s">
        <v>8339</v>
      </c>
      <c r="R1093" t="s">
        <v>8341</v>
      </c>
      <c r="S1093" s="9">
        <f t="shared" si="89"/>
        <v>42440.611944444441</v>
      </c>
      <c r="T1093" s="9">
        <f t="shared" si="90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7"/>
        <v>1.0500000000000001E-2</v>
      </c>
      <c r="P1094" s="10">
        <f t="shared" si="88"/>
        <v>3</v>
      </c>
      <c r="Q1094" t="s">
        <v>8339</v>
      </c>
      <c r="R1094" t="s">
        <v>8341</v>
      </c>
      <c r="S1094" s="9">
        <f t="shared" si="89"/>
        <v>41249.817569444444</v>
      </c>
      <c r="T1094" s="9">
        <f t="shared" si="90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7"/>
        <v>0.14083333333333334</v>
      </c>
      <c r="P1095" s="10">
        <f t="shared" si="88"/>
        <v>10.5625</v>
      </c>
      <c r="Q1095" t="s">
        <v>8339</v>
      </c>
      <c r="R1095" t="s">
        <v>8341</v>
      </c>
      <c r="S1095" s="9">
        <f t="shared" si="89"/>
        <v>42396.765474537031</v>
      </c>
      <c r="T1095" s="9">
        <f t="shared" si="90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7"/>
        <v>0.18300055555555556</v>
      </c>
      <c r="P1096" s="10">
        <f t="shared" si="88"/>
        <v>122.00037037037038</v>
      </c>
      <c r="Q1096" t="s">
        <v>8339</v>
      </c>
      <c r="R1096" t="s">
        <v>8341</v>
      </c>
      <c r="S1096" s="9">
        <f t="shared" si="89"/>
        <v>40795.505011574067</v>
      </c>
      <c r="T1096" s="9">
        <f t="shared" si="90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7"/>
        <v>5.0347999999999997E-2</v>
      </c>
      <c r="P1097" s="10">
        <f t="shared" si="88"/>
        <v>267.80851063829789</v>
      </c>
      <c r="Q1097" t="s">
        <v>8339</v>
      </c>
      <c r="R1097" t="s">
        <v>8341</v>
      </c>
      <c r="S1097" s="9">
        <f t="shared" si="89"/>
        <v>41486.328935185185</v>
      </c>
      <c r="T1097" s="9">
        <f t="shared" si="90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7"/>
        <v>0.17933333333333334</v>
      </c>
      <c r="P1098" s="10">
        <f t="shared" si="88"/>
        <v>74.206896551724142</v>
      </c>
      <c r="Q1098" t="s">
        <v>8339</v>
      </c>
      <c r="R1098" t="s">
        <v>8341</v>
      </c>
      <c r="S1098" s="9">
        <f t="shared" si="89"/>
        <v>41885.309652777774</v>
      </c>
      <c r="T1098" s="9">
        <f t="shared" si="90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7"/>
        <v>4.6999999999999999E-4</v>
      </c>
      <c r="P1099" s="10">
        <f t="shared" si="88"/>
        <v>6.7142857142857144</v>
      </c>
      <c r="Q1099" t="s">
        <v>8339</v>
      </c>
      <c r="R1099" t="s">
        <v>8341</v>
      </c>
      <c r="S1099" s="9">
        <f t="shared" si="89"/>
        <v>41660.584224537037</v>
      </c>
      <c r="T1099" s="9">
        <f t="shared" si="90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7"/>
        <v>7.2120000000000004E-2</v>
      </c>
      <c r="P1100" s="10">
        <f t="shared" si="88"/>
        <v>81.954545454545453</v>
      </c>
      <c r="Q1100" t="s">
        <v>8339</v>
      </c>
      <c r="R1100" t="s">
        <v>8341</v>
      </c>
      <c r="S1100" s="9">
        <f t="shared" si="89"/>
        <v>41712.554340277777</v>
      </c>
      <c r="T1100" s="9">
        <f t="shared" si="90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7"/>
        <v>5.0000000000000001E-3</v>
      </c>
      <c r="P1101" s="10">
        <f t="shared" si="88"/>
        <v>25</v>
      </c>
      <c r="Q1101" t="s">
        <v>8339</v>
      </c>
      <c r="R1101" t="s">
        <v>8341</v>
      </c>
      <c r="S1101" s="9">
        <f t="shared" si="89"/>
        <v>42107.628101851849</v>
      </c>
      <c r="T1101" s="9">
        <f t="shared" si="90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7"/>
        <v>2.5000000000000001E-2</v>
      </c>
      <c r="P1102" s="10">
        <f t="shared" si="88"/>
        <v>10</v>
      </c>
      <c r="Q1102" t="s">
        <v>8339</v>
      </c>
      <c r="R1102" t="s">
        <v>8341</v>
      </c>
      <c r="S1102" s="9">
        <f t="shared" si="89"/>
        <v>42383.902442129627</v>
      </c>
      <c r="T1102" s="9">
        <f t="shared" si="90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7"/>
        <v>4.0999999999999999E-4</v>
      </c>
      <c r="P1103" s="10">
        <f t="shared" si="88"/>
        <v>6.833333333333333</v>
      </c>
      <c r="Q1103" t="s">
        <v>8339</v>
      </c>
      <c r="R1103" t="s">
        <v>8341</v>
      </c>
      <c r="S1103" s="9">
        <f t="shared" si="89"/>
        <v>42538.564097222225</v>
      </c>
      <c r="T1103" s="9">
        <f t="shared" si="90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7"/>
        <v>5.3124999999999999E-2</v>
      </c>
      <c r="P1104" s="10">
        <f t="shared" si="88"/>
        <v>17.708333333333332</v>
      </c>
      <c r="Q1104" t="s">
        <v>8339</v>
      </c>
      <c r="R1104" t="s">
        <v>8341</v>
      </c>
      <c r="S1104" s="9">
        <f t="shared" si="89"/>
        <v>41576.837094907409</v>
      </c>
      <c r="T1104" s="9">
        <f t="shared" si="90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7"/>
        <v>1.6199999999999999E-2</v>
      </c>
      <c r="P1105" s="10">
        <f t="shared" si="88"/>
        <v>16.2</v>
      </c>
      <c r="Q1105" t="s">
        <v>8339</v>
      </c>
      <c r="R1105" t="s">
        <v>8341</v>
      </c>
      <c r="S1105" s="9">
        <f t="shared" si="89"/>
        <v>42479.013773148145</v>
      </c>
      <c r="T1105" s="9">
        <f t="shared" si="90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7"/>
        <v>4.9516666666666667E-2</v>
      </c>
      <c r="P1106" s="10">
        <f t="shared" si="88"/>
        <v>80.297297297297291</v>
      </c>
      <c r="Q1106" t="s">
        <v>8339</v>
      </c>
      <c r="R1106" t="s">
        <v>8341</v>
      </c>
      <c r="S1106" s="9">
        <f t="shared" si="89"/>
        <v>41771.201631944445</v>
      </c>
      <c r="T1106" s="9">
        <f t="shared" si="90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7"/>
        <v>1.5900000000000001E-3</v>
      </c>
      <c r="P1107" s="10">
        <f t="shared" si="88"/>
        <v>71.55</v>
      </c>
      <c r="Q1107" t="s">
        <v>8339</v>
      </c>
      <c r="R1107" t="s">
        <v>8341</v>
      </c>
      <c r="S1107" s="9">
        <f t="shared" si="89"/>
        <v>41691.927395833329</v>
      </c>
      <c r="T1107" s="9">
        <f t="shared" si="90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7"/>
        <v>0.41249999999999998</v>
      </c>
      <c r="P1108" s="10">
        <f t="shared" si="88"/>
        <v>23.571428571428573</v>
      </c>
      <c r="Q1108" t="s">
        <v>8339</v>
      </c>
      <c r="R1108" t="s">
        <v>8341</v>
      </c>
      <c r="S1108" s="9">
        <f t="shared" si="89"/>
        <v>40973.532118055555</v>
      </c>
      <c r="T1108" s="9">
        <f t="shared" si="90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7"/>
        <v>0</v>
      </c>
      <c r="P1109" s="10">
        <v>0</v>
      </c>
      <c r="Q1109" t="s">
        <v>8339</v>
      </c>
      <c r="R1109" t="s">
        <v>8341</v>
      </c>
      <c r="S1109" s="9">
        <f t="shared" si="89"/>
        <v>41813.653055555551</v>
      </c>
      <c r="T1109" s="9">
        <f t="shared" si="90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7"/>
        <v>2.93E-2</v>
      </c>
      <c r="P1110" s="10">
        <f t="shared" ref="P1110:P1121" si="91">E1110/L1110</f>
        <v>34.88095238095238</v>
      </c>
      <c r="Q1110" t="s">
        <v>8339</v>
      </c>
      <c r="R1110" t="s">
        <v>8341</v>
      </c>
      <c r="S1110" s="9">
        <f t="shared" si="89"/>
        <v>40952.42864583333</v>
      </c>
      <c r="T1110" s="9">
        <f t="shared" si="90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7"/>
        <v>4.4999999999999997E-3</v>
      </c>
      <c r="P1111" s="10">
        <f t="shared" si="91"/>
        <v>15</v>
      </c>
      <c r="Q1111" t="s">
        <v>8339</v>
      </c>
      <c r="R1111" t="s">
        <v>8341</v>
      </c>
      <c r="S1111" s="9">
        <f t="shared" si="89"/>
        <v>42662.543865740743</v>
      </c>
      <c r="T1111" s="9">
        <f t="shared" si="90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7"/>
        <v>5.1000000000000004E-3</v>
      </c>
      <c r="P1112" s="10">
        <f t="shared" si="91"/>
        <v>23.181818181818183</v>
      </c>
      <c r="Q1112" t="s">
        <v>8339</v>
      </c>
      <c r="R1112" t="s">
        <v>8341</v>
      </c>
      <c r="S1112" s="9">
        <f t="shared" si="89"/>
        <v>41220.72479166666</v>
      </c>
      <c r="T1112" s="9">
        <f t="shared" si="90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7"/>
        <v>4.0000000000000002E-4</v>
      </c>
      <c r="P1113" s="10">
        <f t="shared" si="91"/>
        <v>1</v>
      </c>
      <c r="Q1113" t="s">
        <v>8339</v>
      </c>
      <c r="R1113" t="s">
        <v>8341</v>
      </c>
      <c r="S1113" s="9">
        <f t="shared" si="89"/>
        <v>42346.995254629634</v>
      </c>
      <c r="T1113" s="9">
        <f t="shared" si="90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7"/>
        <v>0.35537409090909089</v>
      </c>
      <c r="P1114" s="10">
        <f t="shared" si="91"/>
        <v>100.23371794871794</v>
      </c>
      <c r="Q1114" t="s">
        <v>8339</v>
      </c>
      <c r="R1114" t="s">
        <v>8341</v>
      </c>
      <c r="S1114" s="9">
        <f t="shared" si="89"/>
        <v>41963.551053240742</v>
      </c>
      <c r="T1114" s="9">
        <f t="shared" si="90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7"/>
        <v>5.0000000000000001E-3</v>
      </c>
      <c r="P1115" s="10">
        <f t="shared" si="91"/>
        <v>5</v>
      </c>
      <c r="Q1115" t="s">
        <v>8339</v>
      </c>
      <c r="R1115" t="s">
        <v>8341</v>
      </c>
      <c r="S1115" s="9">
        <f t="shared" si="89"/>
        <v>41835.768749999996</v>
      </c>
      <c r="T1115" s="9">
        <f t="shared" si="90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7"/>
        <v>1.6666666666666668E-3</v>
      </c>
      <c r="P1116" s="10">
        <f t="shared" si="91"/>
        <v>3.3333333333333335</v>
      </c>
      <c r="Q1116" t="s">
        <v>8339</v>
      </c>
      <c r="R1116" t="s">
        <v>8341</v>
      </c>
      <c r="S1116" s="9">
        <f t="shared" si="89"/>
        <v>41526.13758101852</v>
      </c>
      <c r="T1116" s="9">
        <f t="shared" si="90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7"/>
        <v>1.325E-3</v>
      </c>
      <c r="P1117" s="10">
        <f t="shared" si="91"/>
        <v>13.25</v>
      </c>
      <c r="Q1117" t="s">
        <v>8339</v>
      </c>
      <c r="R1117" t="s">
        <v>8341</v>
      </c>
      <c r="S1117" s="9">
        <f t="shared" si="89"/>
        <v>42429.487210648142</v>
      </c>
      <c r="T1117" s="9">
        <f t="shared" si="90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7"/>
        <v>3.5704000000000004E-4</v>
      </c>
      <c r="P1118" s="10">
        <f t="shared" si="91"/>
        <v>17.852</v>
      </c>
      <c r="Q1118" t="s">
        <v>8339</v>
      </c>
      <c r="R1118" t="s">
        <v>8341</v>
      </c>
      <c r="S1118" s="9">
        <f t="shared" si="89"/>
        <v>41009.638981481476</v>
      </c>
      <c r="T1118" s="9">
        <f t="shared" si="90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7"/>
        <v>8.3000000000000004E-2</v>
      </c>
      <c r="P1119" s="10">
        <f t="shared" si="91"/>
        <v>10.375</v>
      </c>
      <c r="Q1119" t="s">
        <v>8339</v>
      </c>
      <c r="R1119" t="s">
        <v>8341</v>
      </c>
      <c r="S1119" s="9">
        <f t="shared" si="89"/>
        <v>42333.390196759261</v>
      </c>
      <c r="T1119" s="9">
        <f t="shared" si="90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7"/>
        <v>2.4222222222222221E-2</v>
      </c>
      <c r="P1120" s="10">
        <f t="shared" si="91"/>
        <v>36.333333333333336</v>
      </c>
      <c r="Q1120" t="s">
        <v>8339</v>
      </c>
      <c r="R1120" t="s">
        <v>8341</v>
      </c>
      <c r="S1120" s="9">
        <f t="shared" si="89"/>
        <v>41703.958090277774</v>
      </c>
      <c r="T1120" s="9">
        <f t="shared" si="90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7"/>
        <v>2.3809523809523812E-3</v>
      </c>
      <c r="P1121" s="10">
        <f t="shared" si="91"/>
        <v>5</v>
      </c>
      <c r="Q1121" t="s">
        <v>8339</v>
      </c>
      <c r="R1121" t="s">
        <v>8341</v>
      </c>
      <c r="S1121" s="9">
        <f t="shared" si="89"/>
        <v>41722.584074074075</v>
      </c>
      <c r="T1121" s="9">
        <f t="shared" si="90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7"/>
        <v>0</v>
      </c>
      <c r="P1122" s="10">
        <v>0</v>
      </c>
      <c r="Q1122" t="s">
        <v>8339</v>
      </c>
      <c r="R1122" t="s">
        <v>8341</v>
      </c>
      <c r="S1122" s="9">
        <f t="shared" si="89"/>
        <v>40799.664351851847</v>
      </c>
      <c r="T1122" s="9">
        <f t="shared" si="90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7"/>
        <v>1.16E-4</v>
      </c>
      <c r="P1123" s="10">
        <f>E1123/L1123</f>
        <v>5.8</v>
      </c>
      <c r="Q1123" t="s">
        <v>8339</v>
      </c>
      <c r="R1123" t="s">
        <v>8341</v>
      </c>
      <c r="S1123" s="9">
        <f t="shared" si="89"/>
        <v>42412.72587962963</v>
      </c>
      <c r="T1123" s="9">
        <f t="shared" si="90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7"/>
        <v>0</v>
      </c>
      <c r="P1124" s="10">
        <v>0</v>
      </c>
      <c r="Q1124" t="s">
        <v>8339</v>
      </c>
      <c r="R1124" t="s">
        <v>8341</v>
      </c>
      <c r="S1124" s="9">
        <f t="shared" si="89"/>
        <v>41410.495659722219</v>
      </c>
      <c r="T1124" s="9">
        <f t="shared" si="90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7"/>
        <v>2.2000000000000001E-3</v>
      </c>
      <c r="P1125" s="10">
        <f>E1125/L1125</f>
        <v>3.6666666666666665</v>
      </c>
      <c r="Q1125" t="s">
        <v>8339</v>
      </c>
      <c r="R1125" t="s">
        <v>8341</v>
      </c>
      <c r="S1125" s="9">
        <f t="shared" si="89"/>
        <v>41718.315370370365</v>
      </c>
      <c r="T1125" s="9">
        <f t="shared" si="90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7"/>
        <v>4.7222222222222223E-3</v>
      </c>
      <c r="P1126" s="10">
        <f>E1126/L1126</f>
        <v>60.714285714285715</v>
      </c>
      <c r="Q1126" t="s">
        <v>8339</v>
      </c>
      <c r="R1126" t="s">
        <v>8349</v>
      </c>
      <c r="S1126" s="9">
        <f t="shared" si="89"/>
        <v>42094.458923611113</v>
      </c>
      <c r="T1126" s="9">
        <f t="shared" si="90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7"/>
        <v>0</v>
      </c>
      <c r="P1127" s="10">
        <v>0</v>
      </c>
      <c r="Q1127" t="s">
        <v>8339</v>
      </c>
      <c r="R1127" t="s">
        <v>8349</v>
      </c>
      <c r="S1127" s="9">
        <f t="shared" si="89"/>
        <v>42212.415856481479</v>
      </c>
      <c r="T1127" s="9">
        <f t="shared" si="90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7"/>
        <v>5.0000000000000001E-3</v>
      </c>
      <c r="P1128" s="10">
        <f>E1128/L1128</f>
        <v>5</v>
      </c>
      <c r="Q1128" t="s">
        <v>8339</v>
      </c>
      <c r="R1128" t="s">
        <v>8349</v>
      </c>
      <c r="S1128" s="9">
        <f t="shared" si="89"/>
        <v>42535.11914351851</v>
      </c>
      <c r="T1128" s="9">
        <f t="shared" si="90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7"/>
        <v>1.6714285714285713E-2</v>
      </c>
      <c r="P1129" s="10">
        <f>E1129/L1129</f>
        <v>25.434782608695652</v>
      </c>
      <c r="Q1129" t="s">
        <v>8339</v>
      </c>
      <c r="R1129" t="s">
        <v>8349</v>
      </c>
      <c r="S1129" s="9">
        <f t="shared" si="89"/>
        <v>41926.645833333328</v>
      </c>
      <c r="T1129" s="9">
        <f t="shared" si="90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7"/>
        <v>1E-3</v>
      </c>
      <c r="P1130" s="10">
        <f>E1130/L1130</f>
        <v>1</v>
      </c>
      <c r="Q1130" t="s">
        <v>8339</v>
      </c>
      <c r="R1130" t="s">
        <v>8349</v>
      </c>
      <c r="S1130" s="9">
        <f t="shared" si="89"/>
        <v>41828.441168981481</v>
      </c>
      <c r="T1130" s="9">
        <f t="shared" si="90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7"/>
        <v>1.0499999999999999E-3</v>
      </c>
      <c r="P1131" s="10">
        <f>E1131/L1131</f>
        <v>10.5</v>
      </c>
      <c r="Q1131" t="s">
        <v>8339</v>
      </c>
      <c r="R1131" t="s">
        <v>8349</v>
      </c>
      <c r="S1131" s="9">
        <f t="shared" si="89"/>
        <v>42496.056631944441</v>
      </c>
      <c r="T1131" s="9">
        <f t="shared" si="90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7"/>
        <v>2.2000000000000001E-3</v>
      </c>
      <c r="P1132" s="10">
        <f>E1132/L1132</f>
        <v>3.6666666666666665</v>
      </c>
      <c r="Q1132" t="s">
        <v>8339</v>
      </c>
      <c r="R1132" t="s">
        <v>8349</v>
      </c>
      <c r="S1132" s="9">
        <f t="shared" si="89"/>
        <v>41908.788194444445</v>
      </c>
      <c r="T1132" s="9">
        <f t="shared" si="90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7"/>
        <v>0</v>
      </c>
      <c r="P1133" s="10">
        <v>0</v>
      </c>
      <c r="Q1133" t="s">
        <v>8339</v>
      </c>
      <c r="R1133" t="s">
        <v>8349</v>
      </c>
      <c r="S1133" s="9">
        <f t="shared" si="89"/>
        <v>42332.699861111112</v>
      </c>
      <c r="T1133" s="9">
        <f t="shared" si="90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7"/>
        <v>0.14380000000000001</v>
      </c>
      <c r="P1134" s="10">
        <f t="shared" ref="P1134:P1141" si="92">E1134/L1134</f>
        <v>110.61538461538461</v>
      </c>
      <c r="Q1134" t="s">
        <v>8339</v>
      </c>
      <c r="R1134" t="s">
        <v>8349</v>
      </c>
      <c r="S1134" s="9">
        <f t="shared" si="89"/>
        <v>42705.907071759262</v>
      </c>
      <c r="T1134" s="9">
        <f t="shared" si="90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7"/>
        <v>6.6666666666666671E-3</v>
      </c>
      <c r="P1135" s="10">
        <f t="shared" si="92"/>
        <v>20</v>
      </c>
      <c r="Q1135" t="s">
        <v>8339</v>
      </c>
      <c r="R1135" t="s">
        <v>8349</v>
      </c>
      <c r="S1135" s="9">
        <f t="shared" si="89"/>
        <v>41821.198854166665</v>
      </c>
      <c r="T1135" s="9">
        <f t="shared" si="90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7"/>
        <v>4.0000000000000003E-5</v>
      </c>
      <c r="P1136" s="10">
        <f t="shared" si="92"/>
        <v>1</v>
      </c>
      <c r="Q1136" t="s">
        <v>8339</v>
      </c>
      <c r="R1136" t="s">
        <v>8349</v>
      </c>
      <c r="S1136" s="9">
        <f t="shared" si="89"/>
        <v>41958.07671296296</v>
      </c>
      <c r="T1136" s="9">
        <f t="shared" si="90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7"/>
        <v>0.05</v>
      </c>
      <c r="P1137" s="10">
        <f t="shared" si="92"/>
        <v>50</v>
      </c>
      <c r="Q1137" t="s">
        <v>8339</v>
      </c>
      <c r="R1137" t="s">
        <v>8349</v>
      </c>
      <c r="S1137" s="9">
        <f t="shared" si="89"/>
        <v>42558.781180555547</v>
      </c>
      <c r="T1137" s="9">
        <f t="shared" si="90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7"/>
        <v>6.4439140811455853E-2</v>
      </c>
      <c r="P1138" s="10">
        <f t="shared" si="92"/>
        <v>45</v>
      </c>
      <c r="Q1138" t="s">
        <v>8339</v>
      </c>
      <c r="R1138" t="s">
        <v>8349</v>
      </c>
      <c r="S1138" s="9">
        <f t="shared" si="89"/>
        <v>42327.463298611103</v>
      </c>
      <c r="T1138" s="9">
        <f t="shared" si="90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7"/>
        <v>0.39500000000000002</v>
      </c>
      <c r="P1139" s="10">
        <f t="shared" si="92"/>
        <v>253.2051282051282</v>
      </c>
      <c r="Q1139" t="s">
        <v>8339</v>
      </c>
      <c r="R1139" t="s">
        <v>8349</v>
      </c>
      <c r="S1139" s="9">
        <f t="shared" si="89"/>
        <v>42453.611354166664</v>
      </c>
      <c r="T1139" s="9">
        <f t="shared" si="90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7"/>
        <v>3.5714285714285713E-3</v>
      </c>
      <c r="P1140" s="10">
        <f t="shared" si="92"/>
        <v>31.25</v>
      </c>
      <c r="Q1140" t="s">
        <v>8339</v>
      </c>
      <c r="R1140" t="s">
        <v>8349</v>
      </c>
      <c r="S1140" s="9">
        <f t="shared" si="89"/>
        <v>42736.698275462964</v>
      </c>
      <c r="T1140" s="9">
        <f t="shared" si="90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7"/>
        <v>6.2500000000000001E-4</v>
      </c>
      <c r="P1141" s="10">
        <f t="shared" si="92"/>
        <v>5</v>
      </c>
      <c r="Q1141" t="s">
        <v>8339</v>
      </c>
      <c r="R1141" t="s">
        <v>8349</v>
      </c>
      <c r="S1141" s="9">
        <f t="shared" si="89"/>
        <v>41975.139189814807</v>
      </c>
      <c r="T1141" s="9">
        <f t="shared" si="90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7"/>
        <v>0</v>
      </c>
      <c r="P1142" s="10">
        <v>0</v>
      </c>
      <c r="Q1142" t="s">
        <v>8339</v>
      </c>
      <c r="R1142" t="s">
        <v>8349</v>
      </c>
      <c r="S1142" s="9">
        <f t="shared" si="89"/>
        <v>42192.253715277773</v>
      </c>
      <c r="T1142" s="9">
        <f t="shared" si="90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7"/>
        <v>0</v>
      </c>
      <c r="P1143" s="10">
        <v>0</v>
      </c>
      <c r="Q1143" t="s">
        <v>8339</v>
      </c>
      <c r="R1143" t="s">
        <v>8349</v>
      </c>
      <c r="S1143" s="9">
        <f t="shared" si="89"/>
        <v>42164.491319444445</v>
      </c>
      <c r="T1143" s="9">
        <f t="shared" si="90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7"/>
        <v>0</v>
      </c>
      <c r="P1144" s="10">
        <v>0</v>
      </c>
      <c r="Q1144" t="s">
        <v>8339</v>
      </c>
      <c r="R1144" t="s">
        <v>8349</v>
      </c>
      <c r="S1144" s="9">
        <f t="shared" si="89"/>
        <v>42021.797766203708</v>
      </c>
      <c r="T1144" s="9">
        <f t="shared" si="90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7"/>
        <v>4.1333333333333335E-3</v>
      </c>
      <c r="P1145" s="10">
        <f>E1145/L1145</f>
        <v>23.25</v>
      </c>
      <c r="Q1145" t="s">
        <v>8339</v>
      </c>
      <c r="R1145" t="s">
        <v>8349</v>
      </c>
      <c r="S1145" s="9">
        <f t="shared" si="89"/>
        <v>42324.985254629624</v>
      </c>
      <c r="T1145" s="9">
        <f t="shared" si="90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7"/>
        <v>0</v>
      </c>
      <c r="P1146" s="10">
        <v>0</v>
      </c>
      <c r="Q1146" t="s">
        <v>8325</v>
      </c>
      <c r="R1146" t="s">
        <v>8326</v>
      </c>
      <c r="S1146" s="9">
        <f t="shared" si="89"/>
        <v>42092.973611111105</v>
      </c>
      <c r="T1146" s="9">
        <f t="shared" si="90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7"/>
        <v>1.25E-3</v>
      </c>
      <c r="P1147" s="10">
        <f>E1147/L1147</f>
        <v>100</v>
      </c>
      <c r="Q1147" t="s">
        <v>8325</v>
      </c>
      <c r="R1147" t="s">
        <v>8326</v>
      </c>
      <c r="S1147" s="9">
        <f t="shared" si="89"/>
        <v>41854.539259259262</v>
      </c>
      <c r="T1147" s="9">
        <f t="shared" si="90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7"/>
        <v>8.8333333333333333E-2</v>
      </c>
      <c r="P1148" s="10">
        <f>E1148/L1148</f>
        <v>44.166666666666664</v>
      </c>
      <c r="Q1148" t="s">
        <v>8325</v>
      </c>
      <c r="R1148" t="s">
        <v>8326</v>
      </c>
      <c r="S1148" s="9">
        <f t="shared" si="89"/>
        <v>41723.745057870365</v>
      </c>
      <c r="T1148" s="9">
        <f t="shared" si="90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7"/>
        <v>0</v>
      </c>
      <c r="P1149" s="10">
        <v>0</v>
      </c>
      <c r="Q1149" t="s">
        <v>8325</v>
      </c>
      <c r="R1149" t="s">
        <v>8326</v>
      </c>
      <c r="S1149" s="9">
        <f t="shared" si="89"/>
        <v>41871.763692129629</v>
      </c>
      <c r="T1149" s="9">
        <f t="shared" si="90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7"/>
        <v>4.8666666666666667E-3</v>
      </c>
      <c r="P1150" s="10">
        <f>E1150/L1150</f>
        <v>24.333333333333332</v>
      </c>
      <c r="Q1150" t="s">
        <v>8325</v>
      </c>
      <c r="R1150" t="s">
        <v>8326</v>
      </c>
      <c r="S1150" s="9">
        <f t="shared" si="89"/>
        <v>42674.962743055548</v>
      </c>
      <c r="T1150" s="9">
        <f t="shared" si="90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7"/>
        <v>1.5E-3</v>
      </c>
      <c r="P1151" s="10">
        <f>E1151/L1151</f>
        <v>37.5</v>
      </c>
      <c r="Q1151" t="s">
        <v>8325</v>
      </c>
      <c r="R1151" t="s">
        <v>8326</v>
      </c>
      <c r="S1151" s="9">
        <f t="shared" si="89"/>
        <v>42507.501921296294</v>
      </c>
      <c r="T1151" s="9">
        <f t="shared" si="90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7"/>
        <v>0.1008</v>
      </c>
      <c r="P1152" s="10">
        <f>E1152/L1152</f>
        <v>42</v>
      </c>
      <c r="Q1152" t="s">
        <v>8325</v>
      </c>
      <c r="R1152" t="s">
        <v>8326</v>
      </c>
      <c r="S1152" s="9">
        <f t="shared" si="89"/>
        <v>42317.74623842592</v>
      </c>
      <c r="T1152" s="9">
        <f t="shared" si="90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7"/>
        <v>0</v>
      </c>
      <c r="P1153" s="10">
        <v>0</v>
      </c>
      <c r="Q1153" t="s">
        <v>8325</v>
      </c>
      <c r="R1153" t="s">
        <v>8326</v>
      </c>
      <c r="S1153" s="9">
        <f t="shared" si="89"/>
        <v>42223.894247685181</v>
      </c>
      <c r="T1153" s="9">
        <f t="shared" si="90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93">E1154/D1154</f>
        <v>5.6937500000000002E-2</v>
      </c>
      <c r="P1154" s="10">
        <f>E1154/L1154</f>
        <v>60.733333333333334</v>
      </c>
      <c r="Q1154" t="s">
        <v>8325</v>
      </c>
      <c r="R1154" t="s">
        <v>8326</v>
      </c>
      <c r="S1154" s="9">
        <f t="shared" ref="S1154:S1217" si="94">(((J1154/60)/60)/24)+DATE(1970,1,1)+(-5/24)</f>
        <v>42109.501296296294</v>
      </c>
      <c r="T1154" s="9">
        <f t="shared" ref="T1154:T1217" si="95">(((I1154/60)/60)/24)+DATE(1970,1,1)+(-5/24)</f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93"/>
        <v>6.2500000000000003E-3</v>
      </c>
      <c r="P1155" s="10">
        <f>E1155/L1155</f>
        <v>50</v>
      </c>
      <c r="Q1155" t="s">
        <v>8325</v>
      </c>
      <c r="R1155" t="s">
        <v>8326</v>
      </c>
      <c r="S1155" s="9">
        <f t="shared" si="94"/>
        <v>42143.505844907406</v>
      </c>
      <c r="T1155" s="9">
        <f t="shared" si="95"/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3"/>
        <v>6.5000000000000002E-2</v>
      </c>
      <c r="P1156" s="10">
        <f>E1156/L1156</f>
        <v>108.33333333333333</v>
      </c>
      <c r="Q1156" t="s">
        <v>8325</v>
      </c>
      <c r="R1156" t="s">
        <v>8326</v>
      </c>
      <c r="S1156" s="9">
        <f t="shared" si="94"/>
        <v>42222.900532407402</v>
      </c>
      <c r="T1156" s="9">
        <f t="shared" si="9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3"/>
        <v>7.5199999999999998E-3</v>
      </c>
      <c r="P1157" s="10">
        <f>E1157/L1157</f>
        <v>23.5</v>
      </c>
      <c r="Q1157" t="s">
        <v>8325</v>
      </c>
      <c r="R1157" t="s">
        <v>8326</v>
      </c>
      <c r="S1157" s="9">
        <f t="shared" si="94"/>
        <v>41835.555648148147</v>
      </c>
      <c r="T1157" s="9">
        <f t="shared" si="9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3"/>
        <v>0</v>
      </c>
      <c r="P1158" s="10">
        <v>0</v>
      </c>
      <c r="Q1158" t="s">
        <v>8325</v>
      </c>
      <c r="R1158" t="s">
        <v>8326</v>
      </c>
      <c r="S1158" s="9">
        <f t="shared" si="94"/>
        <v>42028.862986111104</v>
      </c>
      <c r="T1158" s="9">
        <f t="shared" si="9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3"/>
        <v>1.5100000000000001E-2</v>
      </c>
      <c r="P1159" s="10">
        <f>E1159/L1159</f>
        <v>50.333333333333336</v>
      </c>
      <c r="Q1159" t="s">
        <v>8325</v>
      </c>
      <c r="R1159" t="s">
        <v>8326</v>
      </c>
      <c r="S1159" s="9">
        <f t="shared" si="94"/>
        <v>41918.419907407406</v>
      </c>
      <c r="T1159" s="9">
        <f t="shared" si="9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3"/>
        <v>4.6666666666666671E-3</v>
      </c>
      <c r="P1160" s="10">
        <f>E1160/L1160</f>
        <v>11.666666666666666</v>
      </c>
      <c r="Q1160" t="s">
        <v>8325</v>
      </c>
      <c r="R1160" t="s">
        <v>8326</v>
      </c>
      <c r="S1160" s="9">
        <f t="shared" si="94"/>
        <v>41951.883425925924</v>
      </c>
      <c r="T1160" s="9">
        <f t="shared" si="9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3"/>
        <v>0</v>
      </c>
      <c r="P1161" s="10">
        <v>0</v>
      </c>
      <c r="Q1161" t="s">
        <v>8325</v>
      </c>
      <c r="R1161" t="s">
        <v>8326</v>
      </c>
      <c r="S1161" s="9">
        <f t="shared" si="94"/>
        <v>42154.518113425926</v>
      </c>
      <c r="T1161" s="9">
        <f t="shared" si="9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3"/>
        <v>3.85E-2</v>
      </c>
      <c r="P1162" s="10">
        <f>E1162/L1162</f>
        <v>60.789473684210527</v>
      </c>
      <c r="Q1162" t="s">
        <v>8325</v>
      </c>
      <c r="R1162" t="s">
        <v>8326</v>
      </c>
      <c r="S1162" s="9">
        <f t="shared" si="94"/>
        <v>42060.946597222217</v>
      </c>
      <c r="T1162" s="9">
        <f t="shared" si="9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3"/>
        <v>0</v>
      </c>
      <c r="P1163" s="10">
        <v>0</v>
      </c>
      <c r="Q1163" t="s">
        <v>8325</v>
      </c>
      <c r="R1163" t="s">
        <v>8326</v>
      </c>
      <c r="S1163" s="9">
        <f t="shared" si="94"/>
        <v>42122.421168981477</v>
      </c>
      <c r="T1163" s="9">
        <f t="shared" si="9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3"/>
        <v>5.8333333333333338E-4</v>
      </c>
      <c r="P1164" s="10">
        <f>E1164/L1164</f>
        <v>17.5</v>
      </c>
      <c r="Q1164" t="s">
        <v>8325</v>
      </c>
      <c r="R1164" t="s">
        <v>8326</v>
      </c>
      <c r="S1164" s="9">
        <f t="shared" si="94"/>
        <v>41876.475277777776</v>
      </c>
      <c r="T1164" s="9">
        <f t="shared" si="9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3"/>
        <v>0</v>
      </c>
      <c r="P1165" s="10">
        <v>0</v>
      </c>
      <c r="Q1165" t="s">
        <v>8325</v>
      </c>
      <c r="R1165" t="s">
        <v>8326</v>
      </c>
      <c r="S1165" s="9">
        <f t="shared" si="94"/>
        <v>41830.515277777777</v>
      </c>
      <c r="T1165" s="9">
        <f t="shared" si="9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3"/>
        <v>0</v>
      </c>
      <c r="P1166" s="10">
        <v>0</v>
      </c>
      <c r="Q1166" t="s">
        <v>8325</v>
      </c>
      <c r="R1166" t="s">
        <v>8326</v>
      </c>
      <c r="S1166" s="9">
        <f t="shared" si="94"/>
        <v>42509.51599537037</v>
      </c>
      <c r="T1166" s="9">
        <f t="shared" si="9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3"/>
        <v>0.20705000000000001</v>
      </c>
      <c r="P1167" s="10">
        <f t="shared" ref="P1167:P1173" si="96">E1167/L1167</f>
        <v>82.82</v>
      </c>
      <c r="Q1167" t="s">
        <v>8325</v>
      </c>
      <c r="R1167" t="s">
        <v>8326</v>
      </c>
      <c r="S1167" s="9">
        <f t="shared" si="94"/>
        <v>41792.006134259253</v>
      </c>
      <c r="T1167" s="9">
        <f t="shared" si="9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3"/>
        <v>0.19139999999999999</v>
      </c>
      <c r="P1168" s="10">
        <f t="shared" si="96"/>
        <v>358.875</v>
      </c>
      <c r="Q1168" t="s">
        <v>8325</v>
      </c>
      <c r="R1168" t="s">
        <v>8326</v>
      </c>
      <c r="S1168" s="9">
        <f t="shared" si="94"/>
        <v>42150.277106481481</v>
      </c>
      <c r="T1168" s="9">
        <f t="shared" si="9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3"/>
        <v>1.6316666666666667E-2</v>
      </c>
      <c r="P1169" s="10">
        <f t="shared" si="96"/>
        <v>61.1875</v>
      </c>
      <c r="Q1169" t="s">
        <v>8325</v>
      </c>
      <c r="R1169" t="s">
        <v>8326</v>
      </c>
      <c r="S1169" s="9">
        <f t="shared" si="94"/>
        <v>41863.526562499996</v>
      </c>
      <c r="T1169" s="9">
        <f t="shared" si="9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3"/>
        <v>5.6666666666666664E-2</v>
      </c>
      <c r="P1170" s="10">
        <f t="shared" si="96"/>
        <v>340</v>
      </c>
      <c r="Q1170" t="s">
        <v>8325</v>
      </c>
      <c r="R1170" t="s">
        <v>8326</v>
      </c>
      <c r="S1170" s="9">
        <f t="shared" si="94"/>
        <v>42604.845659722218</v>
      </c>
      <c r="T1170" s="9">
        <f t="shared" si="9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3"/>
        <v>1.6999999999999999E-3</v>
      </c>
      <c r="P1171" s="10">
        <f t="shared" si="96"/>
        <v>5.666666666666667</v>
      </c>
      <c r="Q1171" t="s">
        <v>8325</v>
      </c>
      <c r="R1171" t="s">
        <v>8326</v>
      </c>
      <c r="S1171" s="9">
        <f t="shared" si="94"/>
        <v>42027.145405092589</v>
      </c>
      <c r="T1171" s="9">
        <f t="shared" si="9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3"/>
        <v>4.0000000000000001E-3</v>
      </c>
      <c r="P1172" s="10">
        <f t="shared" si="96"/>
        <v>50</v>
      </c>
      <c r="Q1172" t="s">
        <v>8325</v>
      </c>
      <c r="R1172" t="s">
        <v>8326</v>
      </c>
      <c r="S1172" s="9">
        <f t="shared" si="94"/>
        <v>42124.684849537036</v>
      </c>
      <c r="T1172" s="9">
        <f t="shared" si="9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3"/>
        <v>1E-3</v>
      </c>
      <c r="P1173" s="10">
        <f t="shared" si="96"/>
        <v>25</v>
      </c>
      <c r="Q1173" t="s">
        <v>8325</v>
      </c>
      <c r="R1173" t="s">
        <v>8326</v>
      </c>
      <c r="S1173" s="9">
        <f t="shared" si="94"/>
        <v>41938.596377314811</v>
      </c>
      <c r="T1173" s="9">
        <f t="shared" si="9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3"/>
        <v>0</v>
      </c>
      <c r="P1174" s="10">
        <v>0</v>
      </c>
      <c r="Q1174" t="s">
        <v>8325</v>
      </c>
      <c r="R1174" t="s">
        <v>8326</v>
      </c>
      <c r="S1174" s="9">
        <f t="shared" si="94"/>
        <v>41841.473981481482</v>
      </c>
      <c r="T1174" s="9">
        <f t="shared" si="9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3"/>
        <v>2.4000000000000001E-4</v>
      </c>
      <c r="P1175" s="10">
        <f>E1175/L1175</f>
        <v>30</v>
      </c>
      <c r="Q1175" t="s">
        <v>8325</v>
      </c>
      <c r="R1175" t="s">
        <v>8326</v>
      </c>
      <c r="S1175" s="9">
        <f t="shared" si="94"/>
        <v>42183.97751157407</v>
      </c>
      <c r="T1175" s="9">
        <f t="shared" si="9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3"/>
        <v>5.906666666666667E-2</v>
      </c>
      <c r="P1176" s="10">
        <f>E1176/L1176</f>
        <v>46.631578947368418</v>
      </c>
      <c r="Q1176" t="s">
        <v>8325</v>
      </c>
      <c r="R1176" t="s">
        <v>8326</v>
      </c>
      <c r="S1176" s="9">
        <f t="shared" si="94"/>
        <v>42468.633414351854</v>
      </c>
      <c r="T1176" s="9">
        <f t="shared" si="9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3"/>
        <v>2.9250000000000002E-2</v>
      </c>
      <c r="P1177" s="10">
        <f>E1177/L1177</f>
        <v>65</v>
      </c>
      <c r="Q1177" t="s">
        <v>8325</v>
      </c>
      <c r="R1177" t="s">
        <v>8326</v>
      </c>
      <c r="S1177" s="9">
        <f t="shared" si="94"/>
        <v>42170.520127314812</v>
      </c>
      <c r="T1177" s="9">
        <f t="shared" si="9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3"/>
        <v>5.7142857142857142E-5</v>
      </c>
      <c r="P1178" s="10">
        <f>E1178/L1178</f>
        <v>10</v>
      </c>
      <c r="Q1178" t="s">
        <v>8325</v>
      </c>
      <c r="R1178" t="s">
        <v>8326</v>
      </c>
      <c r="S1178" s="9">
        <f t="shared" si="94"/>
        <v>42745.811319444438</v>
      </c>
      <c r="T1178" s="9">
        <f t="shared" si="9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3"/>
        <v>0</v>
      </c>
      <c r="P1179" s="10">
        <v>0</v>
      </c>
      <c r="Q1179" t="s">
        <v>8325</v>
      </c>
      <c r="R1179" t="s">
        <v>8326</v>
      </c>
      <c r="S1179" s="9">
        <f t="shared" si="94"/>
        <v>41897.452499999999</v>
      </c>
      <c r="T1179" s="9">
        <f t="shared" si="9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3"/>
        <v>6.666666666666667E-5</v>
      </c>
      <c r="P1180" s="10">
        <f t="shared" ref="P1180:P1211" si="97">E1180/L1180</f>
        <v>5</v>
      </c>
      <c r="Q1180" t="s">
        <v>8325</v>
      </c>
      <c r="R1180" t="s">
        <v>8326</v>
      </c>
      <c r="S1180" s="9">
        <f t="shared" si="94"/>
        <v>41837.69736111111</v>
      </c>
      <c r="T1180" s="9">
        <f t="shared" si="9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3"/>
        <v>5.3333333333333337E-2</v>
      </c>
      <c r="P1181" s="10">
        <f t="shared" si="97"/>
        <v>640</v>
      </c>
      <c r="Q1181" t="s">
        <v>8325</v>
      </c>
      <c r="R1181" t="s">
        <v>8326</v>
      </c>
      <c r="S1181" s="9">
        <f t="shared" si="94"/>
        <v>42275.511886574073</v>
      </c>
      <c r="T1181" s="9">
        <f t="shared" si="9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3"/>
        <v>0.11749999999999999</v>
      </c>
      <c r="P1182" s="10">
        <f t="shared" si="97"/>
        <v>69.117647058823536</v>
      </c>
      <c r="Q1182" t="s">
        <v>8325</v>
      </c>
      <c r="R1182" t="s">
        <v>8326</v>
      </c>
      <c r="S1182" s="9">
        <f t="shared" si="94"/>
        <v>41781.598541666666</v>
      </c>
      <c r="T1182" s="9">
        <f t="shared" si="9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3"/>
        <v>8.0000000000000007E-5</v>
      </c>
      <c r="P1183" s="10">
        <f t="shared" si="97"/>
        <v>1.3333333333333333</v>
      </c>
      <c r="Q1183" t="s">
        <v>8325</v>
      </c>
      <c r="R1183" t="s">
        <v>8326</v>
      </c>
      <c r="S1183" s="9">
        <f t="shared" si="94"/>
        <v>42034.131030092591</v>
      </c>
      <c r="T1183" s="9">
        <f t="shared" si="9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3"/>
        <v>4.2000000000000003E-2</v>
      </c>
      <c r="P1184" s="10">
        <f t="shared" si="97"/>
        <v>10.5</v>
      </c>
      <c r="Q1184" t="s">
        <v>8325</v>
      </c>
      <c r="R1184" t="s">
        <v>8326</v>
      </c>
      <c r="S1184" s="9">
        <f t="shared" si="94"/>
        <v>42728.619074074071</v>
      </c>
      <c r="T1184" s="9">
        <f t="shared" si="9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3"/>
        <v>0.04</v>
      </c>
      <c r="P1185" s="10">
        <f t="shared" si="97"/>
        <v>33.333333333333336</v>
      </c>
      <c r="Q1185" t="s">
        <v>8325</v>
      </c>
      <c r="R1185" t="s">
        <v>8326</v>
      </c>
      <c r="S1185" s="9">
        <f t="shared" si="94"/>
        <v>42656.653043981474</v>
      </c>
      <c r="T1185" s="9">
        <f t="shared" si="9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3"/>
        <v>1.0493636363636363</v>
      </c>
      <c r="P1186" s="10">
        <f t="shared" si="97"/>
        <v>61.562666666666665</v>
      </c>
      <c r="Q1186" t="s">
        <v>8319</v>
      </c>
      <c r="R1186" t="s">
        <v>8320</v>
      </c>
      <c r="S1186" s="9">
        <f t="shared" si="94"/>
        <v>42741.391331018516</v>
      </c>
      <c r="T1186" s="9">
        <f t="shared" si="9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3"/>
        <v>1.0544</v>
      </c>
      <c r="P1187" s="10">
        <f t="shared" si="97"/>
        <v>118.73873873873873</v>
      </c>
      <c r="Q1187" t="s">
        <v>8319</v>
      </c>
      <c r="R1187" t="s">
        <v>8320</v>
      </c>
      <c r="S1187" s="9">
        <f t="shared" si="94"/>
        <v>42130.656817129631</v>
      </c>
      <c r="T1187" s="9">
        <f t="shared" si="9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3"/>
        <v>1.0673333333333332</v>
      </c>
      <c r="P1188" s="10">
        <f t="shared" si="97"/>
        <v>65.081300813008127</v>
      </c>
      <c r="Q1188" t="s">
        <v>8319</v>
      </c>
      <c r="R1188" t="s">
        <v>8320</v>
      </c>
      <c r="S1188" s="9">
        <f t="shared" si="94"/>
        <v>42123.655034722215</v>
      </c>
      <c r="T1188" s="9">
        <f t="shared" si="9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3"/>
        <v>1.0412571428571429</v>
      </c>
      <c r="P1189" s="10">
        <f t="shared" si="97"/>
        <v>130.15714285714284</v>
      </c>
      <c r="Q1189" t="s">
        <v>8319</v>
      </c>
      <c r="R1189" t="s">
        <v>8320</v>
      </c>
      <c r="S1189" s="9">
        <f t="shared" si="94"/>
        <v>42109.686608796292</v>
      </c>
      <c r="T1189" s="9">
        <f t="shared" si="9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3"/>
        <v>1.6054999999999999</v>
      </c>
      <c r="P1190" s="10">
        <f t="shared" si="97"/>
        <v>37.776470588235291</v>
      </c>
      <c r="Q1190" t="s">
        <v>8319</v>
      </c>
      <c r="R1190" t="s">
        <v>8320</v>
      </c>
      <c r="S1190" s="9">
        <f t="shared" si="94"/>
        <v>42711.492361111108</v>
      </c>
      <c r="T1190" s="9">
        <f t="shared" si="9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3"/>
        <v>1.0777777777777777</v>
      </c>
      <c r="P1191" s="10">
        <f t="shared" si="97"/>
        <v>112.79069767441861</v>
      </c>
      <c r="Q1191" t="s">
        <v>8319</v>
      </c>
      <c r="R1191" t="s">
        <v>8320</v>
      </c>
      <c r="S1191" s="9">
        <f t="shared" si="94"/>
        <v>42529.770775462959</v>
      </c>
      <c r="T1191" s="9">
        <f t="shared" si="9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3"/>
        <v>1.35</v>
      </c>
      <c r="P1192" s="10">
        <f t="shared" si="97"/>
        <v>51.92307692307692</v>
      </c>
      <c r="Q1192" t="s">
        <v>8319</v>
      </c>
      <c r="R1192" t="s">
        <v>8320</v>
      </c>
      <c r="S1192" s="9">
        <f t="shared" si="94"/>
        <v>41852.457465277774</v>
      </c>
      <c r="T1192" s="9">
        <f t="shared" si="9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3"/>
        <v>1.0907407407407408</v>
      </c>
      <c r="P1193" s="10">
        <f t="shared" si="97"/>
        <v>89.242424242424249</v>
      </c>
      <c r="Q1193" t="s">
        <v>8319</v>
      </c>
      <c r="R1193" t="s">
        <v>8320</v>
      </c>
      <c r="S1193" s="9">
        <f t="shared" si="94"/>
        <v>42419.395370370366</v>
      </c>
      <c r="T1193" s="9">
        <f t="shared" si="95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3"/>
        <v>2.9</v>
      </c>
      <c r="P1194" s="10">
        <f t="shared" si="97"/>
        <v>19.333333333333332</v>
      </c>
      <c r="Q1194" t="s">
        <v>8319</v>
      </c>
      <c r="R1194" t="s">
        <v>8320</v>
      </c>
      <c r="S1194" s="9">
        <f t="shared" si="94"/>
        <v>42747.298356481479</v>
      </c>
      <c r="T1194" s="9">
        <f t="shared" si="9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3"/>
        <v>1.0395714285714286</v>
      </c>
      <c r="P1195" s="10">
        <f t="shared" si="97"/>
        <v>79.967032967032964</v>
      </c>
      <c r="Q1195" t="s">
        <v>8319</v>
      </c>
      <c r="R1195" t="s">
        <v>8320</v>
      </c>
      <c r="S1195" s="9">
        <f t="shared" si="94"/>
        <v>42409.567743055559</v>
      </c>
      <c r="T1195" s="9">
        <f t="shared" si="9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3"/>
        <v>3.2223999999999999</v>
      </c>
      <c r="P1196" s="10">
        <f t="shared" si="97"/>
        <v>56.414565826330531</v>
      </c>
      <c r="Q1196" t="s">
        <v>8319</v>
      </c>
      <c r="R1196" t="s">
        <v>8320</v>
      </c>
      <c r="S1196" s="9">
        <f t="shared" si="94"/>
        <v>42072.27984953703</v>
      </c>
      <c r="T1196" s="9">
        <f t="shared" si="9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3"/>
        <v>1.35</v>
      </c>
      <c r="P1197" s="10">
        <f t="shared" si="97"/>
        <v>79.411764705882348</v>
      </c>
      <c r="Q1197" t="s">
        <v>8319</v>
      </c>
      <c r="R1197" t="s">
        <v>8320</v>
      </c>
      <c r="S1197" s="9">
        <f t="shared" si="94"/>
        <v>42298.139502314814</v>
      </c>
      <c r="T1197" s="9">
        <f t="shared" si="9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3"/>
        <v>2.6991034482758622</v>
      </c>
      <c r="P1198" s="10">
        <f t="shared" si="97"/>
        <v>76.439453125</v>
      </c>
      <c r="Q1198" t="s">
        <v>8319</v>
      </c>
      <c r="R1198" t="s">
        <v>8320</v>
      </c>
      <c r="S1198" s="9">
        <f t="shared" si="94"/>
        <v>42326.610405092586</v>
      </c>
      <c r="T1198" s="9">
        <f t="shared" si="9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3"/>
        <v>2.5329333333333333</v>
      </c>
      <c r="P1199" s="10">
        <f t="shared" si="97"/>
        <v>121</v>
      </c>
      <c r="Q1199" t="s">
        <v>8319</v>
      </c>
      <c r="R1199" t="s">
        <v>8320</v>
      </c>
      <c r="S1199" s="9">
        <f t="shared" si="94"/>
        <v>42503.456412037034</v>
      </c>
      <c r="T1199" s="9">
        <f t="shared" si="9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3"/>
        <v>2.6059999999999999</v>
      </c>
      <c r="P1200" s="10">
        <f t="shared" si="97"/>
        <v>54.616766467065865</v>
      </c>
      <c r="Q1200" t="s">
        <v>8319</v>
      </c>
      <c r="R1200" t="s">
        <v>8320</v>
      </c>
      <c r="S1200" s="9">
        <f t="shared" si="94"/>
        <v>42333.410717592589</v>
      </c>
      <c r="T1200" s="9">
        <f t="shared" si="9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3"/>
        <v>1.0131677953348381</v>
      </c>
      <c r="P1201" s="10">
        <f t="shared" si="97"/>
        <v>299.22222222222223</v>
      </c>
      <c r="Q1201" t="s">
        <v>8319</v>
      </c>
      <c r="R1201" t="s">
        <v>8320</v>
      </c>
      <c r="S1201" s="9">
        <f t="shared" si="94"/>
        <v>42161.562499999993</v>
      </c>
      <c r="T1201" s="9">
        <f t="shared" si="9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3"/>
        <v>1.2560416666666667</v>
      </c>
      <c r="P1202" s="10">
        <f t="shared" si="97"/>
        <v>58.533980582524272</v>
      </c>
      <c r="Q1202" t="s">
        <v>8319</v>
      </c>
      <c r="R1202" t="s">
        <v>8320</v>
      </c>
      <c r="S1202" s="9">
        <f t="shared" si="94"/>
        <v>42089.269166666665</v>
      </c>
      <c r="T1202" s="9">
        <f t="shared" si="9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3"/>
        <v>1.0243783333333334</v>
      </c>
      <c r="P1203" s="10">
        <f t="shared" si="97"/>
        <v>55.371801801801809</v>
      </c>
      <c r="Q1203" t="s">
        <v>8319</v>
      </c>
      <c r="R1203" t="s">
        <v>8320</v>
      </c>
      <c r="S1203" s="9">
        <f t="shared" si="94"/>
        <v>42536.398680555554</v>
      </c>
      <c r="T1203" s="9">
        <f t="shared" si="9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3"/>
        <v>1.99244</v>
      </c>
      <c r="P1204" s="10">
        <f t="shared" si="97"/>
        <v>183.80442804428046</v>
      </c>
      <c r="Q1204" t="s">
        <v>8319</v>
      </c>
      <c r="R1204" t="s">
        <v>8320</v>
      </c>
      <c r="S1204" s="9">
        <f t="shared" si="94"/>
        <v>42152.080486111103</v>
      </c>
      <c r="T1204" s="9">
        <f t="shared" si="9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3"/>
        <v>1.0245398773006136</v>
      </c>
      <c r="P1205" s="10">
        <f t="shared" si="97"/>
        <v>165.34653465346534</v>
      </c>
      <c r="Q1205" t="s">
        <v>8319</v>
      </c>
      <c r="R1205" t="s">
        <v>8320</v>
      </c>
      <c r="S1205" s="9">
        <f t="shared" si="94"/>
        <v>42125.4065625</v>
      </c>
      <c r="T1205" s="9">
        <f t="shared" si="9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3"/>
        <v>1.0294615384615384</v>
      </c>
      <c r="P1206" s="10">
        <f t="shared" si="97"/>
        <v>234.78947368421052</v>
      </c>
      <c r="Q1206" t="s">
        <v>8319</v>
      </c>
      <c r="R1206" t="s">
        <v>8320</v>
      </c>
      <c r="S1206" s="9">
        <f t="shared" si="94"/>
        <v>42297.539733796293</v>
      </c>
      <c r="T1206" s="9">
        <f t="shared" si="9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3"/>
        <v>1.0086153846153847</v>
      </c>
      <c r="P1207" s="10">
        <f t="shared" si="97"/>
        <v>211.48387096774192</v>
      </c>
      <c r="Q1207" t="s">
        <v>8319</v>
      </c>
      <c r="R1207" t="s">
        <v>8320</v>
      </c>
      <c r="S1207" s="9">
        <f t="shared" si="94"/>
        <v>42138.298043981478</v>
      </c>
      <c r="T1207" s="9">
        <f t="shared" si="9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3"/>
        <v>1.1499999999999999</v>
      </c>
      <c r="P1208" s="10">
        <f t="shared" si="97"/>
        <v>32.34375</v>
      </c>
      <c r="Q1208" t="s">
        <v>8319</v>
      </c>
      <c r="R1208" t="s">
        <v>8320</v>
      </c>
      <c r="S1208" s="9">
        <f t="shared" si="94"/>
        <v>42772.567743055559</v>
      </c>
      <c r="T1208" s="9">
        <f t="shared" si="9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3"/>
        <v>1.0416766467065868</v>
      </c>
      <c r="P1209" s="10">
        <f t="shared" si="97"/>
        <v>123.37588652482269</v>
      </c>
      <c r="Q1209" t="s">
        <v>8319</v>
      </c>
      <c r="R1209" t="s">
        <v>8320</v>
      </c>
      <c r="S1209" s="9">
        <f t="shared" si="94"/>
        <v>42430.221909722219</v>
      </c>
      <c r="T1209" s="9">
        <f t="shared" si="9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3"/>
        <v>1.5529999999999999</v>
      </c>
      <c r="P1210" s="10">
        <f t="shared" si="97"/>
        <v>207.06666666666666</v>
      </c>
      <c r="Q1210" t="s">
        <v>8319</v>
      </c>
      <c r="R1210" t="s">
        <v>8320</v>
      </c>
      <c r="S1210" s="9">
        <f t="shared" si="94"/>
        <v>42423.500740740739</v>
      </c>
      <c r="T1210" s="9">
        <f t="shared" si="9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3"/>
        <v>1.06</v>
      </c>
      <c r="P1211" s="10">
        <f t="shared" si="97"/>
        <v>138.2608695652174</v>
      </c>
      <c r="Q1211" t="s">
        <v>8319</v>
      </c>
      <c r="R1211" t="s">
        <v>8320</v>
      </c>
      <c r="S1211" s="9">
        <f t="shared" si="94"/>
        <v>42761.637789351851</v>
      </c>
      <c r="T1211" s="9">
        <f t="shared" si="9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3"/>
        <v>2.5431499999999998</v>
      </c>
      <c r="P1212" s="10">
        <f t="shared" ref="P1212:P1228" si="98">E1212/L1212</f>
        <v>493.81553398058253</v>
      </c>
      <c r="Q1212" t="s">
        <v>8319</v>
      </c>
      <c r="R1212" t="s">
        <v>8320</v>
      </c>
      <c r="S1212" s="9">
        <f t="shared" si="94"/>
        <v>42132.733472222222</v>
      </c>
      <c r="T1212" s="9">
        <f t="shared" si="9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3"/>
        <v>1.0109999999999999</v>
      </c>
      <c r="P1213" s="10">
        <f t="shared" si="98"/>
        <v>168.5</v>
      </c>
      <c r="Q1213" t="s">
        <v>8319</v>
      </c>
      <c r="R1213" t="s">
        <v>8320</v>
      </c>
      <c r="S1213" s="9">
        <f t="shared" si="94"/>
        <v>42515.658113425925</v>
      </c>
      <c r="T1213" s="9">
        <f t="shared" si="9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3"/>
        <v>1.2904</v>
      </c>
      <c r="P1214" s="10">
        <f t="shared" si="98"/>
        <v>38.867469879518069</v>
      </c>
      <c r="Q1214" t="s">
        <v>8319</v>
      </c>
      <c r="R1214" t="s">
        <v>8320</v>
      </c>
      <c r="S1214" s="9">
        <f t="shared" si="94"/>
        <v>42318.741840277777</v>
      </c>
      <c r="T1214" s="9">
        <f t="shared" si="9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3"/>
        <v>1.0223076923076924</v>
      </c>
      <c r="P1215" s="10">
        <f t="shared" si="98"/>
        <v>61.527777777777779</v>
      </c>
      <c r="Q1215" t="s">
        <v>8319</v>
      </c>
      <c r="R1215" t="s">
        <v>8320</v>
      </c>
      <c r="S1215" s="9">
        <f t="shared" si="94"/>
        <v>42731.547453703701</v>
      </c>
      <c r="T1215" s="9">
        <f t="shared" si="9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3"/>
        <v>1.3180000000000001</v>
      </c>
      <c r="P1216" s="10">
        <f t="shared" si="98"/>
        <v>105.44</v>
      </c>
      <c r="Q1216" t="s">
        <v>8319</v>
      </c>
      <c r="R1216" t="s">
        <v>8320</v>
      </c>
      <c r="S1216" s="9">
        <f t="shared" si="94"/>
        <v>42104.632002314807</v>
      </c>
      <c r="T1216" s="9">
        <f t="shared" si="9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3"/>
        <v>7.8608020000000005</v>
      </c>
      <c r="P1217" s="10">
        <f t="shared" si="98"/>
        <v>71.592003642987251</v>
      </c>
      <c r="Q1217" t="s">
        <v>8319</v>
      </c>
      <c r="R1217" t="s">
        <v>8320</v>
      </c>
      <c r="S1217" s="9">
        <f t="shared" si="94"/>
        <v>41759.714768518512</v>
      </c>
      <c r="T1217" s="9">
        <f t="shared" si="9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99">E1218/D1218</f>
        <v>1.4570000000000001</v>
      </c>
      <c r="P1218" s="10">
        <f t="shared" si="98"/>
        <v>91.882882882882882</v>
      </c>
      <c r="Q1218" t="s">
        <v>8319</v>
      </c>
      <c r="R1218" t="s">
        <v>8320</v>
      </c>
      <c r="S1218" s="9">
        <f t="shared" ref="S1218:S1281" si="100">(((J1218/60)/60)/24)+DATE(1970,1,1)+(-5/24)</f>
        <v>42247.408067129632</v>
      </c>
      <c r="T1218" s="9">
        <f t="shared" ref="T1218:T1281" si="101">(((I1218/60)/60)/24)+DATE(1970,1,1)+(-5/24)</f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99"/>
        <v>1.026</v>
      </c>
      <c r="P1219" s="10">
        <f t="shared" si="98"/>
        <v>148.57377049180329</v>
      </c>
      <c r="Q1219" t="s">
        <v>8319</v>
      </c>
      <c r="R1219" t="s">
        <v>8320</v>
      </c>
      <c r="S1219" s="9">
        <f t="shared" si="100"/>
        <v>42535.6011574074</v>
      </c>
      <c r="T1219" s="9">
        <f t="shared" si="101"/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9"/>
        <v>1.7227777777777777</v>
      </c>
      <c r="P1220" s="10">
        <f t="shared" si="98"/>
        <v>174.2134831460674</v>
      </c>
      <c r="Q1220" t="s">
        <v>8319</v>
      </c>
      <c r="R1220" t="s">
        <v>8320</v>
      </c>
      <c r="S1220" s="9">
        <f t="shared" si="100"/>
        <v>42278.453703703701</v>
      </c>
      <c r="T1220" s="9">
        <f t="shared" si="101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9"/>
        <v>1.5916819571865444</v>
      </c>
      <c r="P1221" s="10">
        <f t="shared" si="98"/>
        <v>102.86166007905139</v>
      </c>
      <c r="Q1221" t="s">
        <v>8319</v>
      </c>
      <c r="R1221" t="s">
        <v>8320</v>
      </c>
      <c r="S1221" s="9">
        <f t="shared" si="100"/>
        <v>42633.253622685181</v>
      </c>
      <c r="T1221" s="9">
        <f t="shared" si="101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9"/>
        <v>1.0376666666666667</v>
      </c>
      <c r="P1222" s="10">
        <f t="shared" si="98"/>
        <v>111.17857142857143</v>
      </c>
      <c r="Q1222" t="s">
        <v>8319</v>
      </c>
      <c r="R1222" t="s">
        <v>8320</v>
      </c>
      <c r="S1222" s="9">
        <f t="shared" si="100"/>
        <v>42211.420277777775</v>
      </c>
      <c r="T1222" s="9">
        <f t="shared" si="101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9"/>
        <v>1.1140954545454547</v>
      </c>
      <c r="P1223" s="10">
        <f t="shared" si="98"/>
        <v>23.796213592233013</v>
      </c>
      <c r="Q1223" t="s">
        <v>8319</v>
      </c>
      <c r="R1223" t="s">
        <v>8320</v>
      </c>
      <c r="S1223" s="9">
        <f t="shared" si="100"/>
        <v>42680.267222222225</v>
      </c>
      <c r="T1223" s="9">
        <f t="shared" si="101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9"/>
        <v>2.80375</v>
      </c>
      <c r="P1224" s="10">
        <f t="shared" si="98"/>
        <v>81.268115942028984</v>
      </c>
      <c r="Q1224" t="s">
        <v>8319</v>
      </c>
      <c r="R1224" t="s">
        <v>8320</v>
      </c>
      <c r="S1224" s="9">
        <f t="shared" si="100"/>
        <v>42430.512118055551</v>
      </c>
      <c r="T1224" s="9">
        <f t="shared" si="101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9"/>
        <v>1.1210606060606061</v>
      </c>
      <c r="P1225" s="10">
        <f t="shared" si="98"/>
        <v>116.21465968586388</v>
      </c>
      <c r="Q1225" t="s">
        <v>8319</v>
      </c>
      <c r="R1225" t="s">
        <v>8320</v>
      </c>
      <c r="S1225" s="9">
        <f t="shared" si="100"/>
        <v>42653.968854166662</v>
      </c>
      <c r="T1225" s="9">
        <f t="shared" si="101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9"/>
        <v>7.0666666666666669E-2</v>
      </c>
      <c r="P1226" s="10">
        <f t="shared" si="98"/>
        <v>58.888888888888886</v>
      </c>
      <c r="Q1226" t="s">
        <v>8328</v>
      </c>
      <c r="R1226" t="s">
        <v>8358</v>
      </c>
      <c r="S1226" s="9">
        <f t="shared" si="100"/>
        <v>41736.341458333329</v>
      </c>
      <c r="T1226" s="9">
        <f t="shared" si="101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9"/>
        <v>4.3999999999999997E-2</v>
      </c>
      <c r="P1227" s="10">
        <f t="shared" si="98"/>
        <v>44</v>
      </c>
      <c r="Q1227" t="s">
        <v>8328</v>
      </c>
      <c r="R1227" t="s">
        <v>8358</v>
      </c>
      <c r="S1227" s="9">
        <f t="shared" si="100"/>
        <v>41509.697662037033</v>
      </c>
      <c r="T1227" s="9">
        <f t="shared" si="101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9"/>
        <v>3.8739999999999997E-2</v>
      </c>
      <c r="P1228" s="10">
        <f t="shared" si="98"/>
        <v>48.424999999999997</v>
      </c>
      <c r="Q1228" t="s">
        <v>8328</v>
      </c>
      <c r="R1228" t="s">
        <v>8358</v>
      </c>
      <c r="S1228" s="9">
        <f t="shared" si="100"/>
        <v>41715.666446759256</v>
      </c>
      <c r="T1228" s="9">
        <f t="shared" si="101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9"/>
        <v>0</v>
      </c>
      <c r="P1229" s="10">
        <v>0</v>
      </c>
      <c r="Q1229" t="s">
        <v>8328</v>
      </c>
      <c r="R1229" t="s">
        <v>8358</v>
      </c>
      <c r="S1229" s="9">
        <f t="shared" si="100"/>
        <v>41827.710833333331</v>
      </c>
      <c r="T1229" s="9">
        <f t="shared" si="101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9"/>
        <v>0.29299999999999998</v>
      </c>
      <c r="P1230" s="10">
        <f>E1230/L1230</f>
        <v>61.041666666666664</v>
      </c>
      <c r="Q1230" t="s">
        <v>8328</v>
      </c>
      <c r="R1230" t="s">
        <v>8358</v>
      </c>
      <c r="S1230" s="9">
        <f t="shared" si="100"/>
        <v>40754.520925925921</v>
      </c>
      <c r="T1230" s="9">
        <f t="shared" si="101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9"/>
        <v>9.0909090909090905E-3</v>
      </c>
      <c r="P1231" s="10">
        <f>E1231/L1231</f>
        <v>25</v>
      </c>
      <c r="Q1231" t="s">
        <v>8328</v>
      </c>
      <c r="R1231" t="s">
        <v>8358</v>
      </c>
      <c r="S1231" s="9">
        <f t="shared" si="100"/>
        <v>40985.251469907402</v>
      </c>
      <c r="T1231" s="9">
        <f t="shared" si="101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9"/>
        <v>0</v>
      </c>
      <c r="P1232" s="10">
        <v>0</v>
      </c>
      <c r="Q1232" t="s">
        <v>8328</v>
      </c>
      <c r="R1232" t="s">
        <v>8358</v>
      </c>
      <c r="S1232" s="9">
        <f t="shared" si="100"/>
        <v>40568.764236111107</v>
      </c>
      <c r="T1232" s="9">
        <f t="shared" si="101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9"/>
        <v>0</v>
      </c>
      <c r="P1233" s="10">
        <v>0</v>
      </c>
      <c r="Q1233" t="s">
        <v>8328</v>
      </c>
      <c r="R1233" t="s">
        <v>8358</v>
      </c>
      <c r="S1233" s="9">
        <f t="shared" si="100"/>
        <v>42193.733425925922</v>
      </c>
      <c r="T1233" s="9">
        <f t="shared" si="101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9"/>
        <v>8.0000000000000002E-3</v>
      </c>
      <c r="P1234" s="10">
        <f>E1234/L1234</f>
        <v>40</v>
      </c>
      <c r="Q1234" t="s">
        <v>8328</v>
      </c>
      <c r="R1234" t="s">
        <v>8358</v>
      </c>
      <c r="S1234" s="9">
        <f t="shared" si="100"/>
        <v>41506.639699074076</v>
      </c>
      <c r="T1234" s="9">
        <f t="shared" si="101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9"/>
        <v>0.11600000000000001</v>
      </c>
      <c r="P1235" s="10">
        <f>E1235/L1235</f>
        <v>19.333333333333332</v>
      </c>
      <c r="Q1235" t="s">
        <v>8328</v>
      </c>
      <c r="R1235" t="s">
        <v>8358</v>
      </c>
      <c r="S1235" s="9">
        <f t="shared" si="100"/>
        <v>40939.740439814814</v>
      </c>
      <c r="T1235" s="9">
        <f t="shared" si="101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9"/>
        <v>0</v>
      </c>
      <c r="P1236" s="10">
        <v>0</v>
      </c>
      <c r="Q1236" t="s">
        <v>8328</v>
      </c>
      <c r="R1236" t="s">
        <v>8358</v>
      </c>
      <c r="S1236" s="9">
        <f t="shared" si="100"/>
        <v>42007.580347222225</v>
      </c>
      <c r="T1236" s="9">
        <f t="shared" si="101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9"/>
        <v>2.787363950092912E-2</v>
      </c>
      <c r="P1237" s="10">
        <f>E1237/L1237</f>
        <v>35</v>
      </c>
      <c r="Q1237" t="s">
        <v>8328</v>
      </c>
      <c r="R1237" t="s">
        <v>8358</v>
      </c>
      <c r="S1237" s="9">
        <f t="shared" si="100"/>
        <v>41582.927071759259</v>
      </c>
      <c r="T1237" s="9">
        <f t="shared" si="101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9"/>
        <v>0</v>
      </c>
      <c r="P1238" s="10">
        <v>0</v>
      </c>
      <c r="Q1238" t="s">
        <v>8328</v>
      </c>
      <c r="R1238" t="s">
        <v>8358</v>
      </c>
      <c r="S1238" s="9">
        <f t="shared" si="100"/>
        <v>41110.47180555555</v>
      </c>
      <c r="T1238" s="9">
        <f t="shared" si="101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9"/>
        <v>0</v>
      </c>
      <c r="P1239" s="10">
        <v>0</v>
      </c>
      <c r="Q1239" t="s">
        <v>8328</v>
      </c>
      <c r="R1239" t="s">
        <v>8358</v>
      </c>
      <c r="S1239" s="9">
        <f t="shared" si="100"/>
        <v>41125.074826388889</v>
      </c>
      <c r="T1239" s="9">
        <f t="shared" si="101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9"/>
        <v>0.17799999999999999</v>
      </c>
      <c r="P1240" s="10">
        <f>E1240/L1240</f>
        <v>59.333333333333336</v>
      </c>
      <c r="Q1240" t="s">
        <v>8328</v>
      </c>
      <c r="R1240" t="s">
        <v>8358</v>
      </c>
      <c r="S1240" s="9">
        <f t="shared" si="100"/>
        <v>40731.402037037034</v>
      </c>
      <c r="T1240" s="9">
        <f t="shared" si="101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9"/>
        <v>0</v>
      </c>
      <c r="P1241" s="10">
        <v>0</v>
      </c>
      <c r="Q1241" t="s">
        <v>8328</v>
      </c>
      <c r="R1241" t="s">
        <v>8358</v>
      </c>
      <c r="S1241" s="9">
        <f t="shared" si="100"/>
        <v>40883.754247685181</v>
      </c>
      <c r="T1241" s="9">
        <f t="shared" si="101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9"/>
        <v>3.0124999999999999E-2</v>
      </c>
      <c r="P1242" s="10">
        <f t="shared" ref="P1242:P1273" si="102">E1242/L1242</f>
        <v>30.125</v>
      </c>
      <c r="Q1242" t="s">
        <v>8328</v>
      </c>
      <c r="R1242" t="s">
        <v>8358</v>
      </c>
      <c r="S1242" s="9">
        <f t="shared" si="100"/>
        <v>41408.831678240742</v>
      </c>
      <c r="T1242" s="9">
        <f t="shared" si="101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9"/>
        <v>0.50739999999999996</v>
      </c>
      <c r="P1243" s="10">
        <f t="shared" si="102"/>
        <v>74.617647058823536</v>
      </c>
      <c r="Q1243" t="s">
        <v>8328</v>
      </c>
      <c r="R1243" t="s">
        <v>8358</v>
      </c>
      <c r="S1243" s="9">
        <f t="shared" si="100"/>
        <v>41923.629398148143</v>
      </c>
      <c r="T1243" s="9">
        <f t="shared" si="101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9"/>
        <v>5.4884742041712408E-3</v>
      </c>
      <c r="P1244" s="10">
        <f t="shared" si="102"/>
        <v>5</v>
      </c>
      <c r="Q1244" t="s">
        <v>8328</v>
      </c>
      <c r="R1244" t="s">
        <v>8358</v>
      </c>
      <c r="S1244" s="9">
        <f t="shared" si="100"/>
        <v>40781.957199074073</v>
      </c>
      <c r="T1244" s="9">
        <f t="shared" si="101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9"/>
        <v>0.14091666666666666</v>
      </c>
      <c r="P1245" s="10">
        <f t="shared" si="102"/>
        <v>44.5</v>
      </c>
      <c r="Q1245" t="s">
        <v>8328</v>
      </c>
      <c r="R1245" t="s">
        <v>8358</v>
      </c>
      <c r="S1245" s="9">
        <f t="shared" si="100"/>
        <v>40671.670960648145</v>
      </c>
      <c r="T1245" s="9">
        <f t="shared" si="101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9"/>
        <v>1.038</v>
      </c>
      <c r="P1246" s="10">
        <f t="shared" si="102"/>
        <v>46.133333333333333</v>
      </c>
      <c r="Q1246" t="s">
        <v>8328</v>
      </c>
      <c r="R1246" t="s">
        <v>8338</v>
      </c>
      <c r="S1246" s="9">
        <f t="shared" si="100"/>
        <v>41355.617164351846</v>
      </c>
      <c r="T1246" s="9">
        <f t="shared" si="101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9"/>
        <v>1.2024999999999999</v>
      </c>
      <c r="P1247" s="10">
        <f t="shared" si="102"/>
        <v>141.47058823529412</v>
      </c>
      <c r="Q1247" t="s">
        <v>8328</v>
      </c>
      <c r="R1247" t="s">
        <v>8338</v>
      </c>
      <c r="S1247" s="9">
        <f t="shared" si="100"/>
        <v>41774.391597222217</v>
      </c>
      <c r="T1247" s="9">
        <f t="shared" si="101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9"/>
        <v>1.17</v>
      </c>
      <c r="P1248" s="10">
        <f t="shared" si="102"/>
        <v>75.483870967741936</v>
      </c>
      <c r="Q1248" t="s">
        <v>8328</v>
      </c>
      <c r="R1248" t="s">
        <v>8338</v>
      </c>
      <c r="S1248" s="9">
        <f t="shared" si="100"/>
        <v>40837.835057870368</v>
      </c>
      <c r="T1248" s="9">
        <f t="shared" si="101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9"/>
        <v>1.2214285714285715</v>
      </c>
      <c r="P1249" s="10">
        <f t="shared" si="102"/>
        <v>85.5</v>
      </c>
      <c r="Q1249" t="s">
        <v>8328</v>
      </c>
      <c r="R1249" t="s">
        <v>8338</v>
      </c>
      <c r="S1249" s="9">
        <f t="shared" si="100"/>
        <v>41370.083969907406</v>
      </c>
      <c r="T1249" s="9">
        <f t="shared" si="101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9"/>
        <v>1.5164</v>
      </c>
      <c r="P1250" s="10">
        <f t="shared" si="102"/>
        <v>64.254237288135599</v>
      </c>
      <c r="Q1250" t="s">
        <v>8328</v>
      </c>
      <c r="R1250" t="s">
        <v>8338</v>
      </c>
      <c r="S1250" s="9">
        <f t="shared" si="100"/>
        <v>41767.448530092588</v>
      </c>
      <c r="T1250" s="9">
        <f t="shared" si="101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9"/>
        <v>1.0444</v>
      </c>
      <c r="P1251" s="10">
        <f t="shared" si="102"/>
        <v>64.46913580246914</v>
      </c>
      <c r="Q1251" t="s">
        <v>8328</v>
      </c>
      <c r="R1251" t="s">
        <v>8338</v>
      </c>
      <c r="S1251" s="9">
        <f t="shared" si="100"/>
        <v>41067.532534722224</v>
      </c>
      <c r="T1251" s="9">
        <f t="shared" si="101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9"/>
        <v>2.0015333333333332</v>
      </c>
      <c r="P1252" s="10">
        <f t="shared" si="102"/>
        <v>118.2007874015748</v>
      </c>
      <c r="Q1252" t="s">
        <v>8328</v>
      </c>
      <c r="R1252" t="s">
        <v>8338</v>
      </c>
      <c r="S1252" s="9">
        <f t="shared" si="100"/>
        <v>41843.434386574074</v>
      </c>
      <c r="T1252" s="9">
        <f t="shared" si="101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9"/>
        <v>1.018</v>
      </c>
      <c r="P1253" s="10">
        <f t="shared" si="102"/>
        <v>82.540540540540547</v>
      </c>
      <c r="Q1253" t="s">
        <v>8328</v>
      </c>
      <c r="R1253" t="s">
        <v>8338</v>
      </c>
      <c r="S1253" s="9">
        <f t="shared" si="100"/>
        <v>40751.606099537035</v>
      </c>
      <c r="T1253" s="9">
        <f t="shared" si="101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9"/>
        <v>1.3765714285714286</v>
      </c>
      <c r="P1254" s="10">
        <f t="shared" si="102"/>
        <v>34.170212765957444</v>
      </c>
      <c r="Q1254" t="s">
        <v>8328</v>
      </c>
      <c r="R1254" t="s">
        <v>8338</v>
      </c>
      <c r="S1254" s="9">
        <f t="shared" si="100"/>
        <v>41543.779733796291</v>
      </c>
      <c r="T1254" s="9">
        <f t="shared" si="101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9"/>
        <v>3038.3319999999999</v>
      </c>
      <c r="P1255" s="10">
        <f t="shared" si="102"/>
        <v>42.73322081575246</v>
      </c>
      <c r="Q1255" t="s">
        <v>8328</v>
      </c>
      <c r="R1255" t="s">
        <v>8338</v>
      </c>
      <c r="S1255" s="9">
        <f t="shared" si="100"/>
        <v>41855.575312499997</v>
      </c>
      <c r="T1255" s="9">
        <f t="shared" si="101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9"/>
        <v>1.9885074626865671</v>
      </c>
      <c r="P1256" s="10">
        <f t="shared" si="102"/>
        <v>94.489361702127653</v>
      </c>
      <c r="Q1256" t="s">
        <v>8328</v>
      </c>
      <c r="R1256" t="s">
        <v>8338</v>
      </c>
      <c r="S1256" s="9">
        <f t="shared" si="100"/>
        <v>40487.413032407407</v>
      </c>
      <c r="T1256" s="9">
        <f t="shared" si="101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9"/>
        <v>2.0236666666666667</v>
      </c>
      <c r="P1257" s="10">
        <f t="shared" si="102"/>
        <v>55.697247706422019</v>
      </c>
      <c r="Q1257" t="s">
        <v>8328</v>
      </c>
      <c r="R1257" t="s">
        <v>8338</v>
      </c>
      <c r="S1257" s="9">
        <f t="shared" si="100"/>
        <v>41579.637175925927</v>
      </c>
      <c r="T1257" s="9">
        <f t="shared" si="101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9"/>
        <v>1.1796376666666666</v>
      </c>
      <c r="P1258" s="10">
        <f t="shared" si="102"/>
        <v>98.030831024930734</v>
      </c>
      <c r="Q1258" t="s">
        <v>8328</v>
      </c>
      <c r="R1258" t="s">
        <v>8338</v>
      </c>
      <c r="S1258" s="9">
        <f t="shared" si="100"/>
        <v>40921.711006944446</v>
      </c>
      <c r="T1258" s="9">
        <f t="shared" si="101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9"/>
        <v>2.9472727272727273</v>
      </c>
      <c r="P1259" s="10">
        <f t="shared" si="102"/>
        <v>92.102272727272734</v>
      </c>
      <c r="Q1259" t="s">
        <v>8328</v>
      </c>
      <c r="R1259" t="s">
        <v>8338</v>
      </c>
      <c r="S1259" s="9">
        <f t="shared" si="100"/>
        <v>40586.877199074072</v>
      </c>
      <c r="T1259" s="9">
        <f t="shared" si="101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9"/>
        <v>2.1314633333333335</v>
      </c>
      <c r="P1260" s="10">
        <f t="shared" si="102"/>
        <v>38.175462686567165</v>
      </c>
      <c r="Q1260" t="s">
        <v>8328</v>
      </c>
      <c r="R1260" t="s">
        <v>8338</v>
      </c>
      <c r="S1260" s="9">
        <f t="shared" si="100"/>
        <v>41487.402916666666</v>
      </c>
      <c r="T1260" s="9">
        <f t="shared" si="101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9"/>
        <v>1.0424</v>
      </c>
      <c r="P1261" s="10">
        <f t="shared" si="102"/>
        <v>27.145833333333332</v>
      </c>
      <c r="Q1261" t="s">
        <v>8328</v>
      </c>
      <c r="R1261" t="s">
        <v>8338</v>
      </c>
      <c r="S1261" s="9">
        <f t="shared" si="100"/>
        <v>41766.762314814812</v>
      </c>
      <c r="T1261" s="9">
        <f t="shared" si="101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9"/>
        <v>1.1366666666666667</v>
      </c>
      <c r="P1262" s="10">
        <f t="shared" si="102"/>
        <v>50.689189189189186</v>
      </c>
      <c r="Q1262" t="s">
        <v>8328</v>
      </c>
      <c r="R1262" t="s">
        <v>8338</v>
      </c>
      <c r="S1262" s="9">
        <f t="shared" si="100"/>
        <v>41666.63449074074</v>
      </c>
      <c r="T1262" s="9">
        <f t="shared" si="101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9"/>
        <v>1.0125</v>
      </c>
      <c r="P1263" s="10">
        <f t="shared" si="102"/>
        <v>38.942307692307693</v>
      </c>
      <c r="Q1263" t="s">
        <v>8328</v>
      </c>
      <c r="R1263" t="s">
        <v>8338</v>
      </c>
      <c r="S1263" s="9">
        <f t="shared" si="100"/>
        <v>41638.134571759256</v>
      </c>
      <c r="T1263" s="9">
        <f t="shared" si="101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9"/>
        <v>1.2541538461538462</v>
      </c>
      <c r="P1264" s="10">
        <f t="shared" si="102"/>
        <v>77.638095238095232</v>
      </c>
      <c r="Q1264" t="s">
        <v>8328</v>
      </c>
      <c r="R1264" t="s">
        <v>8338</v>
      </c>
      <c r="S1264" s="9">
        <f t="shared" si="100"/>
        <v>41656.554305555554</v>
      </c>
      <c r="T1264" s="9">
        <f t="shared" si="101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9"/>
        <v>1.19</v>
      </c>
      <c r="P1265" s="10">
        <f t="shared" si="102"/>
        <v>43.536585365853661</v>
      </c>
      <c r="Q1265" t="s">
        <v>8328</v>
      </c>
      <c r="R1265" t="s">
        <v>8338</v>
      </c>
      <c r="S1265" s="9">
        <f t="shared" si="100"/>
        <v>41691.875810185185</v>
      </c>
      <c r="T1265" s="9">
        <f t="shared" si="101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9"/>
        <v>1.6646153846153846</v>
      </c>
      <c r="P1266" s="10">
        <f t="shared" si="102"/>
        <v>31.823529411764707</v>
      </c>
      <c r="Q1266" t="s">
        <v>8328</v>
      </c>
      <c r="R1266" t="s">
        <v>8338</v>
      </c>
      <c r="S1266" s="9">
        <f t="shared" si="100"/>
        <v>41547.454664351848</v>
      </c>
      <c r="T1266" s="9">
        <f t="shared" si="101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9"/>
        <v>1.1914771428571429</v>
      </c>
      <c r="P1267" s="10">
        <f t="shared" si="102"/>
        <v>63.184393939393942</v>
      </c>
      <c r="Q1267" t="s">
        <v>8328</v>
      </c>
      <c r="R1267" t="s">
        <v>8338</v>
      </c>
      <c r="S1267" s="9">
        <f t="shared" si="100"/>
        <v>40465.446932870364</v>
      </c>
      <c r="T1267" s="9">
        <f t="shared" si="101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9"/>
        <v>1.0047368421052632</v>
      </c>
      <c r="P1268" s="10">
        <f t="shared" si="102"/>
        <v>190.9</v>
      </c>
      <c r="Q1268" t="s">
        <v>8328</v>
      </c>
      <c r="R1268" t="s">
        <v>8338</v>
      </c>
      <c r="S1268" s="9">
        <f t="shared" si="100"/>
        <v>41620.668344907404</v>
      </c>
      <c r="T1268" s="9">
        <f t="shared" si="101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9"/>
        <v>1.018</v>
      </c>
      <c r="P1269" s="10">
        <f t="shared" si="102"/>
        <v>140.85534591194968</v>
      </c>
      <c r="Q1269" t="s">
        <v>8328</v>
      </c>
      <c r="R1269" t="s">
        <v>8338</v>
      </c>
      <c r="S1269" s="9">
        <f t="shared" si="100"/>
        <v>41449.376828703702</v>
      </c>
      <c r="T1269" s="9">
        <f t="shared" si="101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9"/>
        <v>1.1666666666666667</v>
      </c>
      <c r="P1270" s="10">
        <f t="shared" si="102"/>
        <v>76.92307692307692</v>
      </c>
      <c r="Q1270" t="s">
        <v>8328</v>
      </c>
      <c r="R1270" t="s">
        <v>8338</v>
      </c>
      <c r="S1270" s="9">
        <f t="shared" si="100"/>
        <v>41507.637118055551</v>
      </c>
      <c r="T1270" s="9">
        <f t="shared" si="101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9"/>
        <v>1.0864893617021276</v>
      </c>
      <c r="P1271" s="10">
        <f t="shared" si="102"/>
        <v>99.15533980582525</v>
      </c>
      <c r="Q1271" t="s">
        <v>8328</v>
      </c>
      <c r="R1271" t="s">
        <v>8338</v>
      </c>
      <c r="S1271" s="9">
        <f t="shared" si="100"/>
        <v>42445.614722222213</v>
      </c>
      <c r="T1271" s="9">
        <f t="shared" si="101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9"/>
        <v>1.1472</v>
      </c>
      <c r="P1272" s="10">
        <f t="shared" si="102"/>
        <v>67.881656804733723</v>
      </c>
      <c r="Q1272" t="s">
        <v>8328</v>
      </c>
      <c r="R1272" t="s">
        <v>8338</v>
      </c>
      <c r="S1272" s="9">
        <f t="shared" si="100"/>
        <v>40933.648634259262</v>
      </c>
      <c r="T1272" s="9">
        <f t="shared" si="101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9"/>
        <v>1.018</v>
      </c>
      <c r="P1273" s="10">
        <f t="shared" si="102"/>
        <v>246.29032258064515</v>
      </c>
      <c r="Q1273" t="s">
        <v>8328</v>
      </c>
      <c r="R1273" t="s">
        <v>8338</v>
      </c>
      <c r="S1273" s="9">
        <f t="shared" si="100"/>
        <v>41561.475219907406</v>
      </c>
      <c r="T1273" s="9">
        <f t="shared" si="101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9"/>
        <v>1.06</v>
      </c>
      <c r="P1274" s="10">
        <f t="shared" ref="P1274:P1305" si="103">E1274/L1274</f>
        <v>189.28571428571428</v>
      </c>
      <c r="Q1274" t="s">
        <v>8328</v>
      </c>
      <c r="R1274" t="s">
        <v>8338</v>
      </c>
      <c r="S1274" s="9">
        <f t="shared" si="100"/>
        <v>40274.536793981482</v>
      </c>
      <c r="T1274" s="9">
        <f t="shared" si="101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9"/>
        <v>1.0349999999999999</v>
      </c>
      <c r="P1275" s="10">
        <f t="shared" si="103"/>
        <v>76.666666666666671</v>
      </c>
      <c r="Q1275" t="s">
        <v>8328</v>
      </c>
      <c r="R1275" t="s">
        <v>8338</v>
      </c>
      <c r="S1275" s="9">
        <f t="shared" si="100"/>
        <v>41852.521886574068</v>
      </c>
      <c r="T1275" s="9">
        <f t="shared" si="101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9"/>
        <v>1.5497535999999998</v>
      </c>
      <c r="P1276" s="10">
        <f t="shared" si="103"/>
        <v>82.963254817987149</v>
      </c>
      <c r="Q1276" t="s">
        <v>8328</v>
      </c>
      <c r="R1276" t="s">
        <v>8338</v>
      </c>
      <c r="S1276" s="9">
        <f t="shared" si="100"/>
        <v>41116.481770833328</v>
      </c>
      <c r="T1276" s="9">
        <f t="shared" si="101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9"/>
        <v>1.6214066666666667</v>
      </c>
      <c r="P1277" s="10">
        <f t="shared" si="103"/>
        <v>62.522107969151669</v>
      </c>
      <c r="Q1277" t="s">
        <v>8328</v>
      </c>
      <c r="R1277" t="s">
        <v>8338</v>
      </c>
      <c r="S1277" s="9">
        <f t="shared" si="100"/>
        <v>41458.659571759257</v>
      </c>
      <c r="T1277" s="9">
        <f t="shared" si="101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9"/>
        <v>1.0442100000000001</v>
      </c>
      <c r="P1278" s="10">
        <f t="shared" si="103"/>
        <v>46.06808823529412</v>
      </c>
      <c r="Q1278" t="s">
        <v>8328</v>
      </c>
      <c r="R1278" t="s">
        <v>8338</v>
      </c>
      <c r="S1278" s="9">
        <f t="shared" si="100"/>
        <v>40007.49591435185</v>
      </c>
      <c r="T1278" s="9">
        <f t="shared" si="101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9"/>
        <v>1.0612433333333333</v>
      </c>
      <c r="P1279" s="10">
        <f t="shared" si="103"/>
        <v>38.543946731234868</v>
      </c>
      <c r="Q1279" t="s">
        <v>8328</v>
      </c>
      <c r="R1279" t="s">
        <v>8338</v>
      </c>
      <c r="S1279" s="9">
        <f t="shared" si="100"/>
        <v>41121.35355324074</v>
      </c>
      <c r="T1279" s="9">
        <f t="shared" si="101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9"/>
        <v>1.5493846153846154</v>
      </c>
      <c r="P1280" s="10">
        <f t="shared" si="103"/>
        <v>53.005263157894738</v>
      </c>
      <c r="Q1280" t="s">
        <v>8328</v>
      </c>
      <c r="R1280" t="s">
        <v>8338</v>
      </c>
      <c r="S1280" s="9">
        <f t="shared" si="100"/>
        <v>41786.346828703703</v>
      </c>
      <c r="T1280" s="9">
        <f t="shared" si="101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9"/>
        <v>1.1077157238734421</v>
      </c>
      <c r="P1281" s="10">
        <f t="shared" si="103"/>
        <v>73.355396825396824</v>
      </c>
      <c r="Q1281" t="s">
        <v>8328</v>
      </c>
      <c r="R1281" t="s">
        <v>8338</v>
      </c>
      <c r="S1281" s="9">
        <f t="shared" si="100"/>
        <v>41681.890856481477</v>
      </c>
      <c r="T1281" s="9">
        <f t="shared" si="101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04">E1282/D1282</f>
        <v>1.1091186666666666</v>
      </c>
      <c r="P1282" s="10">
        <f t="shared" si="103"/>
        <v>127.97523076923076</v>
      </c>
      <c r="Q1282" t="s">
        <v>8328</v>
      </c>
      <c r="R1282" t="s">
        <v>8338</v>
      </c>
      <c r="S1282" s="9">
        <f t="shared" ref="S1282:S1345" si="105">(((J1282/60)/60)/24)+DATE(1970,1,1)+(-5/24)</f>
        <v>40513.54923611111</v>
      </c>
      <c r="T1282" s="9">
        <f t="shared" ref="T1282:T1345" si="106">(((I1282/60)/60)/24)+DATE(1970,1,1)+(-5/24)</f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04"/>
        <v>1.1071428571428572</v>
      </c>
      <c r="P1283" s="10">
        <f t="shared" si="103"/>
        <v>104.72972972972973</v>
      </c>
      <c r="Q1283" t="s">
        <v>8328</v>
      </c>
      <c r="R1283" t="s">
        <v>8338</v>
      </c>
      <c r="S1283" s="9">
        <f t="shared" si="105"/>
        <v>41463.535138888888</v>
      </c>
      <c r="T1283" s="9">
        <f t="shared" si="106"/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4"/>
        <v>1.2361333333333333</v>
      </c>
      <c r="P1284" s="10">
        <f t="shared" si="103"/>
        <v>67.671532846715323</v>
      </c>
      <c r="Q1284" t="s">
        <v>8328</v>
      </c>
      <c r="R1284" t="s">
        <v>8338</v>
      </c>
      <c r="S1284" s="9">
        <f t="shared" si="105"/>
        <v>41586.266840277778</v>
      </c>
      <c r="T1284" s="9">
        <f t="shared" si="106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4"/>
        <v>2.1105</v>
      </c>
      <c r="P1285" s="10">
        <f t="shared" si="103"/>
        <v>95.931818181818187</v>
      </c>
      <c r="Q1285" t="s">
        <v>8328</v>
      </c>
      <c r="R1285" t="s">
        <v>8338</v>
      </c>
      <c r="S1285" s="9">
        <f t="shared" si="105"/>
        <v>41320.50913194444</v>
      </c>
      <c r="T1285" s="9">
        <f t="shared" si="106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4"/>
        <v>1.01</v>
      </c>
      <c r="P1286" s="10">
        <f t="shared" si="103"/>
        <v>65.161290322580641</v>
      </c>
      <c r="Q1286" t="s">
        <v>8315</v>
      </c>
      <c r="R1286" t="s">
        <v>8318</v>
      </c>
      <c r="S1286" s="9">
        <f t="shared" si="105"/>
        <v>42712.026412037034</v>
      </c>
      <c r="T1286" s="9">
        <f t="shared" si="106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4"/>
        <v>1.0165</v>
      </c>
      <c r="P1287" s="10">
        <f t="shared" si="103"/>
        <v>32.269841269841272</v>
      </c>
      <c r="Q1287" t="s">
        <v>8315</v>
      </c>
      <c r="R1287" t="s">
        <v>8318</v>
      </c>
      <c r="S1287" s="9">
        <f t="shared" si="105"/>
        <v>42160.374710648146</v>
      </c>
      <c r="T1287" s="9">
        <f t="shared" si="106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4"/>
        <v>1.0833333333333333</v>
      </c>
      <c r="P1288" s="10">
        <f t="shared" si="103"/>
        <v>81.25</v>
      </c>
      <c r="Q1288" t="s">
        <v>8315</v>
      </c>
      <c r="R1288" t="s">
        <v>8318</v>
      </c>
      <c r="S1288" s="9">
        <f t="shared" si="105"/>
        <v>42039.176238425927</v>
      </c>
      <c r="T1288" s="9">
        <f t="shared" si="106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4"/>
        <v>2.42</v>
      </c>
      <c r="P1289" s="10">
        <f t="shared" si="103"/>
        <v>24.2</v>
      </c>
      <c r="Q1289" t="s">
        <v>8315</v>
      </c>
      <c r="R1289" t="s">
        <v>8318</v>
      </c>
      <c r="S1289" s="9">
        <f t="shared" si="105"/>
        <v>42107.412685185183</v>
      </c>
      <c r="T1289" s="9">
        <f t="shared" si="106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4"/>
        <v>1.0044999999999999</v>
      </c>
      <c r="P1290" s="10">
        <f t="shared" si="103"/>
        <v>65.868852459016395</v>
      </c>
      <c r="Q1290" t="s">
        <v>8315</v>
      </c>
      <c r="R1290" t="s">
        <v>8318</v>
      </c>
      <c r="S1290" s="9">
        <f t="shared" si="105"/>
        <v>42560.946331018517</v>
      </c>
      <c r="T1290" s="9">
        <f t="shared" si="106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4"/>
        <v>1.2506666666666666</v>
      </c>
      <c r="P1291" s="10">
        <f t="shared" si="103"/>
        <v>36.07692307692308</v>
      </c>
      <c r="Q1291" t="s">
        <v>8315</v>
      </c>
      <c r="R1291" t="s">
        <v>8318</v>
      </c>
      <c r="S1291" s="9">
        <f t="shared" si="105"/>
        <v>42708.926446759251</v>
      </c>
      <c r="T1291" s="9">
        <f t="shared" si="106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4"/>
        <v>1.0857142857142856</v>
      </c>
      <c r="P1292" s="10">
        <f t="shared" si="103"/>
        <v>44.186046511627907</v>
      </c>
      <c r="Q1292" t="s">
        <v>8315</v>
      </c>
      <c r="R1292" t="s">
        <v>8318</v>
      </c>
      <c r="S1292" s="9">
        <f t="shared" si="105"/>
        <v>42086.406608796293</v>
      </c>
      <c r="T1292" s="9">
        <f t="shared" si="106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4"/>
        <v>1.4570000000000001</v>
      </c>
      <c r="P1293" s="10">
        <f t="shared" si="103"/>
        <v>104.07142857142857</v>
      </c>
      <c r="Q1293" t="s">
        <v>8315</v>
      </c>
      <c r="R1293" t="s">
        <v>8318</v>
      </c>
      <c r="S1293" s="9">
        <f t="shared" si="105"/>
        <v>42064.444340277776</v>
      </c>
      <c r="T1293" s="9">
        <f t="shared" si="106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4"/>
        <v>1.1000000000000001</v>
      </c>
      <c r="P1294" s="10">
        <f t="shared" si="103"/>
        <v>35.96153846153846</v>
      </c>
      <c r="Q1294" t="s">
        <v>8315</v>
      </c>
      <c r="R1294" t="s">
        <v>8318</v>
      </c>
      <c r="S1294" s="9">
        <f t="shared" si="105"/>
        <v>42256.555879629632</v>
      </c>
      <c r="T1294" s="9">
        <f t="shared" si="106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4"/>
        <v>1.0223333333333333</v>
      </c>
      <c r="P1295" s="10">
        <f t="shared" si="103"/>
        <v>127.79166666666667</v>
      </c>
      <c r="Q1295" t="s">
        <v>8315</v>
      </c>
      <c r="R1295" t="s">
        <v>8318</v>
      </c>
      <c r="S1295" s="9">
        <f t="shared" si="105"/>
        <v>42292.492719907408</v>
      </c>
      <c r="T1295" s="9">
        <f t="shared" si="106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4"/>
        <v>1.22</v>
      </c>
      <c r="P1296" s="10">
        <f t="shared" si="103"/>
        <v>27.727272727272727</v>
      </c>
      <c r="Q1296" t="s">
        <v>8315</v>
      </c>
      <c r="R1296" t="s">
        <v>8318</v>
      </c>
      <c r="S1296" s="9">
        <f t="shared" si="105"/>
        <v>42278.245335648149</v>
      </c>
      <c r="T1296" s="9">
        <f t="shared" si="106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4"/>
        <v>1.0196000000000001</v>
      </c>
      <c r="P1297" s="10">
        <f t="shared" si="103"/>
        <v>39.828125</v>
      </c>
      <c r="Q1297" t="s">
        <v>8315</v>
      </c>
      <c r="R1297" t="s">
        <v>8318</v>
      </c>
      <c r="S1297" s="9">
        <f t="shared" si="105"/>
        <v>42184.364548611113</v>
      </c>
      <c r="T1297" s="9">
        <f t="shared" si="106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4"/>
        <v>1.411764705882353</v>
      </c>
      <c r="P1298" s="10">
        <f t="shared" si="103"/>
        <v>52.173913043478258</v>
      </c>
      <c r="Q1298" t="s">
        <v>8315</v>
      </c>
      <c r="R1298" t="s">
        <v>8318</v>
      </c>
      <c r="S1298" s="9">
        <f t="shared" si="105"/>
        <v>42422.842280092591</v>
      </c>
      <c r="T1298" s="9">
        <f t="shared" si="106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4"/>
        <v>1.0952500000000001</v>
      </c>
      <c r="P1299" s="10">
        <f t="shared" si="103"/>
        <v>92.037815126050418</v>
      </c>
      <c r="Q1299" t="s">
        <v>8315</v>
      </c>
      <c r="R1299" t="s">
        <v>8318</v>
      </c>
      <c r="S1299" s="9">
        <f t="shared" si="105"/>
        <v>42461.538865740738</v>
      </c>
      <c r="T1299" s="9">
        <f t="shared" si="106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4"/>
        <v>1.0465</v>
      </c>
      <c r="P1300" s="10">
        <f t="shared" si="103"/>
        <v>63.424242424242422</v>
      </c>
      <c r="Q1300" t="s">
        <v>8315</v>
      </c>
      <c r="R1300" t="s">
        <v>8318</v>
      </c>
      <c r="S1300" s="9">
        <f t="shared" si="105"/>
        <v>42458.472592592596</v>
      </c>
      <c r="T1300" s="9">
        <f t="shared" si="106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4"/>
        <v>1.24</v>
      </c>
      <c r="P1301" s="10">
        <f t="shared" si="103"/>
        <v>135.625</v>
      </c>
      <c r="Q1301" t="s">
        <v>8315</v>
      </c>
      <c r="R1301" t="s">
        <v>8318</v>
      </c>
      <c r="S1301" s="9">
        <f t="shared" si="105"/>
        <v>42169.606006944443</v>
      </c>
      <c r="T1301" s="9">
        <f t="shared" si="106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4"/>
        <v>1.35</v>
      </c>
      <c r="P1302" s="10">
        <f t="shared" si="103"/>
        <v>168.75</v>
      </c>
      <c r="Q1302" t="s">
        <v>8315</v>
      </c>
      <c r="R1302" t="s">
        <v>8318</v>
      </c>
      <c r="S1302" s="9">
        <f t="shared" si="105"/>
        <v>42483.466874999998</v>
      </c>
      <c r="T1302" s="9">
        <f t="shared" si="106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4"/>
        <v>1.0275000000000001</v>
      </c>
      <c r="P1303" s="10">
        <f t="shared" si="103"/>
        <v>70.862068965517238</v>
      </c>
      <c r="Q1303" t="s">
        <v>8315</v>
      </c>
      <c r="R1303" t="s">
        <v>8318</v>
      </c>
      <c r="S1303" s="9">
        <f t="shared" si="105"/>
        <v>42195.541412037033</v>
      </c>
      <c r="T1303" s="9">
        <f t="shared" si="106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4"/>
        <v>1</v>
      </c>
      <c r="P1304" s="10">
        <f t="shared" si="103"/>
        <v>50</v>
      </c>
      <c r="Q1304" t="s">
        <v>8315</v>
      </c>
      <c r="R1304" t="s">
        <v>8318</v>
      </c>
      <c r="S1304" s="9">
        <f t="shared" si="105"/>
        <v>42674.849664351852</v>
      </c>
      <c r="T1304" s="9">
        <f t="shared" si="106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4"/>
        <v>1.3026085714285716</v>
      </c>
      <c r="P1305" s="10">
        <f t="shared" si="103"/>
        <v>42.214166666666671</v>
      </c>
      <c r="Q1305" t="s">
        <v>8315</v>
      </c>
      <c r="R1305" t="s">
        <v>8318</v>
      </c>
      <c r="S1305" s="9">
        <f t="shared" si="105"/>
        <v>42566.232870370368</v>
      </c>
      <c r="T1305" s="9">
        <f t="shared" si="106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4"/>
        <v>0.39627499999999999</v>
      </c>
      <c r="P1306" s="10">
        <f t="shared" ref="P1306:P1333" si="107">E1306/L1306</f>
        <v>152.41346153846155</v>
      </c>
      <c r="Q1306" t="s">
        <v>8310</v>
      </c>
      <c r="R1306" t="s">
        <v>8311</v>
      </c>
      <c r="S1306" s="9">
        <f t="shared" si="105"/>
        <v>42746.986168981479</v>
      </c>
      <c r="T1306" s="9">
        <f t="shared" si="106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4"/>
        <v>0.25976666666666665</v>
      </c>
      <c r="P1307" s="10">
        <f t="shared" si="107"/>
        <v>90.616279069767444</v>
      </c>
      <c r="Q1307" t="s">
        <v>8310</v>
      </c>
      <c r="R1307" t="s">
        <v>8311</v>
      </c>
      <c r="S1307" s="9">
        <f t="shared" si="105"/>
        <v>42543.457268518519</v>
      </c>
      <c r="T1307" s="9">
        <f t="shared" si="106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4"/>
        <v>0.65246363636363636</v>
      </c>
      <c r="P1308" s="10">
        <f t="shared" si="107"/>
        <v>201.60393258426967</v>
      </c>
      <c r="Q1308" t="s">
        <v>8310</v>
      </c>
      <c r="R1308" t="s">
        <v>8311</v>
      </c>
      <c r="S1308" s="9">
        <f t="shared" si="105"/>
        <v>41947.249236111107</v>
      </c>
      <c r="T1308" s="9">
        <f t="shared" si="106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4"/>
        <v>0.11514000000000001</v>
      </c>
      <c r="P1309" s="10">
        <f t="shared" si="107"/>
        <v>127.93333333333334</v>
      </c>
      <c r="Q1309" t="s">
        <v>8310</v>
      </c>
      <c r="R1309" t="s">
        <v>8311</v>
      </c>
      <c r="S1309" s="9">
        <f t="shared" si="105"/>
        <v>42387.294895833329</v>
      </c>
      <c r="T1309" s="9">
        <f t="shared" si="106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4"/>
        <v>0.11360000000000001</v>
      </c>
      <c r="P1310" s="10">
        <f t="shared" si="107"/>
        <v>29.894736842105264</v>
      </c>
      <c r="Q1310" t="s">
        <v>8310</v>
      </c>
      <c r="R1310" t="s">
        <v>8311</v>
      </c>
      <c r="S1310" s="9">
        <f t="shared" si="105"/>
        <v>42611.405231481483</v>
      </c>
      <c r="T1310" s="9">
        <f t="shared" si="106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4"/>
        <v>1.1199130434782609</v>
      </c>
      <c r="P1311" s="10">
        <f t="shared" si="107"/>
        <v>367.97142857142859</v>
      </c>
      <c r="Q1311" t="s">
        <v>8310</v>
      </c>
      <c r="R1311" t="s">
        <v>8311</v>
      </c>
      <c r="S1311" s="9">
        <f t="shared" si="105"/>
        <v>42257.674398148149</v>
      </c>
      <c r="T1311" s="9">
        <f t="shared" si="106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4"/>
        <v>0.155</v>
      </c>
      <c r="P1312" s="10">
        <f t="shared" si="107"/>
        <v>129.16666666666666</v>
      </c>
      <c r="Q1312" t="s">
        <v>8310</v>
      </c>
      <c r="R1312" t="s">
        <v>8311</v>
      </c>
      <c r="S1312" s="9">
        <f t="shared" si="105"/>
        <v>42556.458912037029</v>
      </c>
      <c r="T1312" s="9">
        <f t="shared" si="106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4"/>
        <v>0.32028000000000001</v>
      </c>
      <c r="P1313" s="10">
        <f t="shared" si="107"/>
        <v>800.7</v>
      </c>
      <c r="Q1313" t="s">
        <v>8310</v>
      </c>
      <c r="R1313" t="s">
        <v>8311</v>
      </c>
      <c r="S1313" s="9">
        <f t="shared" si="105"/>
        <v>42669.593969907401</v>
      </c>
      <c r="T1313" s="9">
        <f t="shared" si="106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4"/>
        <v>6.0869565217391303E-3</v>
      </c>
      <c r="P1314" s="10">
        <f t="shared" si="107"/>
        <v>28</v>
      </c>
      <c r="Q1314" t="s">
        <v>8310</v>
      </c>
      <c r="R1314" t="s">
        <v>8311</v>
      </c>
      <c r="S1314" s="9">
        <f t="shared" si="105"/>
        <v>42082.494467592587</v>
      </c>
      <c r="T1314" s="9">
        <f t="shared" si="106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4"/>
        <v>0.31114999999999998</v>
      </c>
      <c r="P1315" s="10">
        <f t="shared" si="107"/>
        <v>102.01639344262296</v>
      </c>
      <c r="Q1315" t="s">
        <v>8310</v>
      </c>
      <c r="R1315" t="s">
        <v>8311</v>
      </c>
      <c r="S1315" s="9">
        <f t="shared" si="105"/>
        <v>42402.50131944444</v>
      </c>
      <c r="T1315" s="9">
        <f t="shared" si="106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4"/>
        <v>1.1266666666666666E-2</v>
      </c>
      <c r="P1316" s="10">
        <f t="shared" si="107"/>
        <v>184.36363636363637</v>
      </c>
      <c r="Q1316" t="s">
        <v>8310</v>
      </c>
      <c r="R1316" t="s">
        <v>8311</v>
      </c>
      <c r="S1316" s="9">
        <f t="shared" si="105"/>
        <v>42604.461342592585</v>
      </c>
      <c r="T1316" s="9">
        <f t="shared" si="106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4"/>
        <v>0.40404000000000001</v>
      </c>
      <c r="P1317" s="10">
        <f t="shared" si="107"/>
        <v>162.91935483870967</v>
      </c>
      <c r="Q1317" t="s">
        <v>8310</v>
      </c>
      <c r="R1317" t="s">
        <v>8311</v>
      </c>
      <c r="S1317" s="9">
        <f t="shared" si="105"/>
        <v>42278.289907407401</v>
      </c>
      <c r="T1317" s="9">
        <f t="shared" si="106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4"/>
        <v>1.3333333333333333E-5</v>
      </c>
      <c r="P1318" s="10">
        <f t="shared" si="107"/>
        <v>1</v>
      </c>
      <c r="Q1318" t="s">
        <v>8310</v>
      </c>
      <c r="R1318" t="s">
        <v>8311</v>
      </c>
      <c r="S1318" s="9">
        <f t="shared" si="105"/>
        <v>42393.753576388881</v>
      </c>
      <c r="T1318" s="9">
        <f t="shared" si="106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4"/>
        <v>5.7334999999999997E-2</v>
      </c>
      <c r="P1319" s="10">
        <f t="shared" si="107"/>
        <v>603.52631578947364</v>
      </c>
      <c r="Q1319" t="s">
        <v>8310</v>
      </c>
      <c r="R1319" t="s">
        <v>8311</v>
      </c>
      <c r="S1319" s="9">
        <f t="shared" si="105"/>
        <v>42520.027152777773</v>
      </c>
      <c r="T1319" s="9">
        <f t="shared" si="106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4"/>
        <v>0.15325</v>
      </c>
      <c r="P1320" s="10">
        <f t="shared" si="107"/>
        <v>45.407407407407405</v>
      </c>
      <c r="Q1320" t="s">
        <v>8310</v>
      </c>
      <c r="R1320" t="s">
        <v>8311</v>
      </c>
      <c r="S1320" s="9">
        <f t="shared" si="105"/>
        <v>41984.835324074076</v>
      </c>
      <c r="T1320" s="9">
        <f t="shared" si="106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4"/>
        <v>0.15103448275862069</v>
      </c>
      <c r="P1321" s="10">
        <f t="shared" si="107"/>
        <v>97.333333333333329</v>
      </c>
      <c r="Q1321" t="s">
        <v>8310</v>
      </c>
      <c r="R1321" t="s">
        <v>8311</v>
      </c>
      <c r="S1321" s="9">
        <f t="shared" si="105"/>
        <v>41816.603761574072</v>
      </c>
      <c r="T1321" s="9">
        <f t="shared" si="106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4"/>
        <v>5.0299999999999997E-3</v>
      </c>
      <c r="P1322" s="10">
        <f t="shared" si="107"/>
        <v>167.66666666666666</v>
      </c>
      <c r="Q1322" t="s">
        <v>8310</v>
      </c>
      <c r="R1322" t="s">
        <v>8311</v>
      </c>
      <c r="S1322" s="9">
        <f t="shared" si="105"/>
        <v>42705.482013888883</v>
      </c>
      <c r="T1322" s="9">
        <f t="shared" si="106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4"/>
        <v>1.3028138528138528E-2</v>
      </c>
      <c r="P1323" s="10">
        <f t="shared" si="107"/>
        <v>859.85714285714289</v>
      </c>
      <c r="Q1323" t="s">
        <v>8310</v>
      </c>
      <c r="R1323" t="s">
        <v>8311</v>
      </c>
      <c r="S1323" s="9">
        <f t="shared" si="105"/>
        <v>42697.540937499994</v>
      </c>
      <c r="T1323" s="9">
        <f t="shared" si="106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4"/>
        <v>3.0285714285714286E-3</v>
      </c>
      <c r="P1324" s="10">
        <f t="shared" si="107"/>
        <v>26.5</v>
      </c>
      <c r="Q1324" t="s">
        <v>8310</v>
      </c>
      <c r="R1324" t="s">
        <v>8311</v>
      </c>
      <c r="S1324" s="9">
        <f t="shared" si="105"/>
        <v>42115.448206018518</v>
      </c>
      <c r="T1324" s="9">
        <f t="shared" si="106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4"/>
        <v>8.8800000000000004E-2</v>
      </c>
      <c r="P1325" s="10">
        <f t="shared" si="107"/>
        <v>30.272727272727273</v>
      </c>
      <c r="Q1325" t="s">
        <v>8310</v>
      </c>
      <c r="R1325" t="s">
        <v>8311</v>
      </c>
      <c r="S1325" s="9">
        <f t="shared" si="105"/>
        <v>42451.490115740737</v>
      </c>
      <c r="T1325" s="9">
        <f t="shared" si="106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4"/>
        <v>9.8400000000000001E-2</v>
      </c>
      <c r="P1326" s="10">
        <f t="shared" si="107"/>
        <v>54.666666666666664</v>
      </c>
      <c r="Q1326" t="s">
        <v>8310</v>
      </c>
      <c r="R1326" t="s">
        <v>8311</v>
      </c>
      <c r="S1326" s="9">
        <f t="shared" si="105"/>
        <v>42626.425370370365</v>
      </c>
      <c r="T1326" s="9">
        <f t="shared" si="106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4"/>
        <v>2.4299999999999999E-2</v>
      </c>
      <c r="P1327" s="10">
        <f t="shared" si="107"/>
        <v>60.75</v>
      </c>
      <c r="Q1327" t="s">
        <v>8310</v>
      </c>
      <c r="R1327" t="s">
        <v>8311</v>
      </c>
      <c r="S1327" s="9">
        <f t="shared" si="105"/>
        <v>42703.877719907403</v>
      </c>
      <c r="T1327" s="9">
        <f t="shared" si="106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4"/>
        <v>1.1299999999999999E-2</v>
      </c>
      <c r="P1328" s="10">
        <f t="shared" si="107"/>
        <v>102.72727272727273</v>
      </c>
      <c r="Q1328" t="s">
        <v>8310</v>
      </c>
      <c r="R1328" t="s">
        <v>8311</v>
      </c>
      <c r="S1328" s="9">
        <f t="shared" si="105"/>
        <v>41974.583657407398</v>
      </c>
      <c r="T1328" s="9">
        <f t="shared" si="106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4"/>
        <v>3.5520833333333335E-2</v>
      </c>
      <c r="P1329" s="10">
        <f t="shared" si="107"/>
        <v>41.585365853658537</v>
      </c>
      <c r="Q1329" t="s">
        <v>8310</v>
      </c>
      <c r="R1329" t="s">
        <v>8311</v>
      </c>
      <c r="S1329" s="9">
        <f t="shared" si="105"/>
        <v>42123.470312500001</v>
      </c>
      <c r="T1329" s="9">
        <f t="shared" si="106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4"/>
        <v>2.3306666666666667E-2</v>
      </c>
      <c r="P1330" s="10">
        <f t="shared" si="107"/>
        <v>116.53333333333333</v>
      </c>
      <c r="Q1330" t="s">
        <v>8310</v>
      </c>
      <c r="R1330" t="s">
        <v>8311</v>
      </c>
      <c r="S1330" s="9">
        <f t="shared" si="105"/>
        <v>42612.434421296297</v>
      </c>
      <c r="T1330" s="9">
        <f t="shared" si="106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4"/>
        <v>8.1600000000000006E-3</v>
      </c>
      <c r="P1331" s="10">
        <f t="shared" si="107"/>
        <v>45.333333333333336</v>
      </c>
      <c r="Q1331" t="s">
        <v>8310</v>
      </c>
      <c r="R1331" t="s">
        <v>8311</v>
      </c>
      <c r="S1331" s="9">
        <f t="shared" si="105"/>
        <v>41935.013252314813</v>
      </c>
      <c r="T1331" s="9">
        <f t="shared" si="106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4"/>
        <v>0.22494285714285714</v>
      </c>
      <c r="P1332" s="10">
        <f t="shared" si="107"/>
        <v>157.46</v>
      </c>
      <c r="Q1332" t="s">
        <v>8310</v>
      </c>
      <c r="R1332" t="s">
        <v>8311</v>
      </c>
      <c r="S1332" s="9">
        <f t="shared" si="105"/>
        <v>42522.068391203698</v>
      </c>
      <c r="T1332" s="9">
        <f t="shared" si="106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4"/>
        <v>1.3668E-2</v>
      </c>
      <c r="P1333" s="10">
        <f t="shared" si="107"/>
        <v>100.5</v>
      </c>
      <c r="Q1333" t="s">
        <v>8310</v>
      </c>
      <c r="R1333" t="s">
        <v>8311</v>
      </c>
      <c r="S1333" s="9">
        <f t="shared" si="105"/>
        <v>42569.295763888884</v>
      </c>
      <c r="T1333" s="9">
        <f t="shared" si="106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4"/>
        <v>0</v>
      </c>
      <c r="P1334" s="10">
        <v>0</v>
      </c>
      <c r="Q1334" t="s">
        <v>8310</v>
      </c>
      <c r="R1334" t="s">
        <v>8311</v>
      </c>
      <c r="S1334" s="9">
        <f t="shared" si="105"/>
        <v>42731.851944444446</v>
      </c>
      <c r="T1334" s="9">
        <f t="shared" si="106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4"/>
        <v>0</v>
      </c>
      <c r="P1335" s="10">
        <v>0</v>
      </c>
      <c r="Q1335" t="s">
        <v>8310</v>
      </c>
      <c r="R1335" t="s">
        <v>8311</v>
      </c>
      <c r="S1335" s="9">
        <f t="shared" si="105"/>
        <v>41805.8984375</v>
      </c>
      <c r="T1335" s="9">
        <f t="shared" si="106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4"/>
        <v>0.10754135338345865</v>
      </c>
      <c r="P1336" s="10">
        <f t="shared" ref="P1336:P1341" si="108">E1336/L1336</f>
        <v>51.822463768115945</v>
      </c>
      <c r="Q1336" t="s">
        <v>8310</v>
      </c>
      <c r="R1336" t="s">
        <v>8311</v>
      </c>
      <c r="S1336" s="9">
        <f t="shared" si="105"/>
        <v>42410.565821759257</v>
      </c>
      <c r="T1336" s="9">
        <f t="shared" si="106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4"/>
        <v>0.1976</v>
      </c>
      <c r="P1337" s="10">
        <f t="shared" si="108"/>
        <v>308.75</v>
      </c>
      <c r="Q1337" t="s">
        <v>8310</v>
      </c>
      <c r="R1337" t="s">
        <v>8311</v>
      </c>
      <c r="S1337" s="9">
        <f t="shared" si="105"/>
        <v>42313.728032407402</v>
      </c>
      <c r="T1337" s="9">
        <f t="shared" si="106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4"/>
        <v>0.84946999999999995</v>
      </c>
      <c r="P1338" s="10">
        <f t="shared" si="108"/>
        <v>379.22767857142856</v>
      </c>
      <c r="Q1338" t="s">
        <v>8310</v>
      </c>
      <c r="R1338" t="s">
        <v>8311</v>
      </c>
      <c r="S1338" s="9">
        <f t="shared" si="105"/>
        <v>41955.655416666668</v>
      </c>
      <c r="T1338" s="9">
        <f t="shared" si="106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4"/>
        <v>0.49381999999999998</v>
      </c>
      <c r="P1339" s="10">
        <f t="shared" si="108"/>
        <v>176.36428571428573</v>
      </c>
      <c r="Q1339" t="s">
        <v>8310</v>
      </c>
      <c r="R1339" t="s">
        <v>8311</v>
      </c>
      <c r="S1339" s="9">
        <f t="shared" si="105"/>
        <v>42767.368969907409</v>
      </c>
      <c r="T1339" s="9">
        <f t="shared" si="106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4"/>
        <v>3.3033333333333331E-2</v>
      </c>
      <c r="P1340" s="10">
        <f t="shared" si="108"/>
        <v>66.066666666666663</v>
      </c>
      <c r="Q1340" t="s">
        <v>8310</v>
      </c>
      <c r="R1340" t="s">
        <v>8311</v>
      </c>
      <c r="S1340" s="9">
        <f t="shared" si="105"/>
        <v>42188.595289351848</v>
      </c>
      <c r="T1340" s="9">
        <f t="shared" si="106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4"/>
        <v>6.6339999999999996E-2</v>
      </c>
      <c r="P1341" s="10">
        <f t="shared" si="108"/>
        <v>89.648648648648646</v>
      </c>
      <c r="Q1341" t="s">
        <v>8310</v>
      </c>
      <c r="R1341" t="s">
        <v>8311</v>
      </c>
      <c r="S1341" s="9">
        <f t="shared" si="105"/>
        <v>41936.438831018517</v>
      </c>
      <c r="T1341" s="9">
        <f t="shared" si="106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4"/>
        <v>0</v>
      </c>
      <c r="P1342" s="10">
        <v>0</v>
      </c>
      <c r="Q1342" t="s">
        <v>8310</v>
      </c>
      <c r="R1342" t="s">
        <v>8311</v>
      </c>
      <c r="S1342" s="9">
        <f t="shared" si="105"/>
        <v>41836.387187499997</v>
      </c>
      <c r="T1342" s="9">
        <f t="shared" si="106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4"/>
        <v>0.7036</v>
      </c>
      <c r="P1343" s="10">
        <f t="shared" ref="P1343:P1374" si="109">E1343/L1343</f>
        <v>382.39130434782606</v>
      </c>
      <c r="Q1343" t="s">
        <v>8310</v>
      </c>
      <c r="R1343" t="s">
        <v>8311</v>
      </c>
      <c r="S1343" s="9">
        <f t="shared" si="105"/>
        <v>42612.415706018517</v>
      </c>
      <c r="T1343" s="9">
        <f t="shared" si="106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4"/>
        <v>2E-3</v>
      </c>
      <c r="P1344" s="10">
        <f t="shared" si="109"/>
        <v>100</v>
      </c>
      <c r="Q1344" t="s">
        <v>8310</v>
      </c>
      <c r="R1344" t="s">
        <v>8311</v>
      </c>
      <c r="S1344" s="9">
        <f t="shared" si="105"/>
        <v>42172.608090277768</v>
      </c>
      <c r="T1344" s="9">
        <f t="shared" si="106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4"/>
        <v>1.02298</v>
      </c>
      <c r="P1345" s="10">
        <f t="shared" si="109"/>
        <v>158.35603715170279</v>
      </c>
      <c r="Q1345" t="s">
        <v>8310</v>
      </c>
      <c r="R1345" t="s">
        <v>8311</v>
      </c>
      <c r="S1345" s="9">
        <f t="shared" si="105"/>
        <v>42542.318090277775</v>
      </c>
      <c r="T1345" s="9">
        <f t="shared" si="106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10">E1346/D1346</f>
        <v>3.7773333333333334</v>
      </c>
      <c r="P1346" s="10">
        <f t="shared" si="109"/>
        <v>40.762589928057551</v>
      </c>
      <c r="Q1346" t="s">
        <v>8321</v>
      </c>
      <c r="R1346" t="s">
        <v>8336</v>
      </c>
      <c r="S1346" s="9">
        <f t="shared" ref="S1346:S1409" si="111">(((J1346/60)/60)/24)+DATE(1970,1,1)+(-5/24)</f>
        <v>42522.581469907404</v>
      </c>
      <c r="T1346" s="9">
        <f t="shared" ref="T1346:T1409" si="112">(((I1346/60)/60)/24)+DATE(1970,1,1)+(-5/24)</f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10"/>
        <v>1.25</v>
      </c>
      <c r="P1347" s="10">
        <f t="shared" si="109"/>
        <v>53.571428571428569</v>
      </c>
      <c r="Q1347" t="s">
        <v>8321</v>
      </c>
      <c r="R1347" t="s">
        <v>8336</v>
      </c>
      <c r="S1347" s="9">
        <f t="shared" si="111"/>
        <v>41799.606006944443</v>
      </c>
      <c r="T1347" s="9">
        <f t="shared" si="112"/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10"/>
        <v>1.473265306122449</v>
      </c>
      <c r="P1348" s="10">
        <f t="shared" si="109"/>
        <v>48.449664429530202</v>
      </c>
      <c r="Q1348" t="s">
        <v>8321</v>
      </c>
      <c r="R1348" t="s">
        <v>8336</v>
      </c>
      <c r="S1348" s="9">
        <f t="shared" si="111"/>
        <v>41421.867488425924</v>
      </c>
      <c r="T1348" s="9">
        <f t="shared" si="112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10"/>
        <v>1.022</v>
      </c>
      <c r="P1349" s="10">
        <f t="shared" si="109"/>
        <v>82.41935483870968</v>
      </c>
      <c r="Q1349" t="s">
        <v>8321</v>
      </c>
      <c r="R1349" t="s">
        <v>8336</v>
      </c>
      <c r="S1349" s="9">
        <f t="shared" si="111"/>
        <v>42040.429687499993</v>
      </c>
      <c r="T1349" s="9">
        <f t="shared" si="112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10"/>
        <v>1.018723404255319</v>
      </c>
      <c r="P1350" s="10">
        <f t="shared" si="109"/>
        <v>230.19230769230768</v>
      </c>
      <c r="Q1350" t="s">
        <v>8321</v>
      </c>
      <c r="R1350" t="s">
        <v>8336</v>
      </c>
      <c r="S1350" s="9">
        <f t="shared" si="111"/>
        <v>41963.29783564814</v>
      </c>
      <c r="T1350" s="9">
        <f t="shared" si="112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10"/>
        <v>2.0419999999999998</v>
      </c>
      <c r="P1351" s="10">
        <f t="shared" si="109"/>
        <v>59.360465116279073</v>
      </c>
      <c r="Q1351" t="s">
        <v>8321</v>
      </c>
      <c r="R1351" t="s">
        <v>8336</v>
      </c>
      <c r="S1351" s="9">
        <f t="shared" si="111"/>
        <v>42317.124247685184</v>
      </c>
      <c r="T1351" s="9">
        <f t="shared" si="112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10"/>
        <v>1.0405</v>
      </c>
      <c r="P1352" s="10">
        <f t="shared" si="109"/>
        <v>66.698717948717942</v>
      </c>
      <c r="Q1352" t="s">
        <v>8321</v>
      </c>
      <c r="R1352" t="s">
        <v>8336</v>
      </c>
      <c r="S1352" s="9">
        <f t="shared" si="111"/>
        <v>42333.804791666662</v>
      </c>
      <c r="T1352" s="9">
        <f t="shared" si="112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10"/>
        <v>1.0126500000000001</v>
      </c>
      <c r="P1353" s="10">
        <f t="shared" si="109"/>
        <v>168.77500000000001</v>
      </c>
      <c r="Q1353" t="s">
        <v>8321</v>
      </c>
      <c r="R1353" t="s">
        <v>8336</v>
      </c>
      <c r="S1353" s="9">
        <f t="shared" si="111"/>
        <v>42382.531759259255</v>
      </c>
      <c r="T1353" s="9">
        <f t="shared" si="112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10"/>
        <v>1.3613999999999999</v>
      </c>
      <c r="P1354" s="10">
        <f t="shared" si="109"/>
        <v>59.973568281938327</v>
      </c>
      <c r="Q1354" t="s">
        <v>8321</v>
      </c>
      <c r="R1354" t="s">
        <v>8336</v>
      </c>
      <c r="S1354" s="9">
        <f t="shared" si="111"/>
        <v>42200.369976851849</v>
      </c>
      <c r="T1354" s="9">
        <f t="shared" si="112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10"/>
        <v>1.3360000000000001</v>
      </c>
      <c r="P1355" s="10">
        <f t="shared" si="109"/>
        <v>31.80952380952381</v>
      </c>
      <c r="Q1355" t="s">
        <v>8321</v>
      </c>
      <c r="R1355" t="s">
        <v>8336</v>
      </c>
      <c r="S1355" s="9">
        <f t="shared" si="111"/>
        <v>41308.909583333334</v>
      </c>
      <c r="T1355" s="9">
        <f t="shared" si="112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10"/>
        <v>1.3025</v>
      </c>
      <c r="P1356" s="10">
        <f t="shared" si="109"/>
        <v>24.421875</v>
      </c>
      <c r="Q1356" t="s">
        <v>8321</v>
      </c>
      <c r="R1356" t="s">
        <v>8336</v>
      </c>
      <c r="S1356" s="9">
        <f t="shared" si="111"/>
        <v>42502.599293981482</v>
      </c>
      <c r="T1356" s="9">
        <f t="shared" si="112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10"/>
        <v>1.2267999999999999</v>
      </c>
      <c r="P1357" s="10">
        <f t="shared" si="109"/>
        <v>25.347107438016529</v>
      </c>
      <c r="Q1357" t="s">
        <v>8321</v>
      </c>
      <c r="R1357" t="s">
        <v>8336</v>
      </c>
      <c r="S1357" s="9">
        <f t="shared" si="111"/>
        <v>41213.046354166661</v>
      </c>
      <c r="T1357" s="9">
        <f t="shared" si="112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10"/>
        <v>1.8281058823529412</v>
      </c>
      <c r="P1358" s="10">
        <f t="shared" si="109"/>
        <v>71.443218390804603</v>
      </c>
      <c r="Q1358" t="s">
        <v>8321</v>
      </c>
      <c r="R1358" t="s">
        <v>8336</v>
      </c>
      <c r="S1358" s="9">
        <f t="shared" si="111"/>
        <v>41429.830555555556</v>
      </c>
      <c r="T1358" s="9">
        <f t="shared" si="112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10"/>
        <v>1.2529999999999999</v>
      </c>
      <c r="P1359" s="10">
        <f t="shared" si="109"/>
        <v>38.553846153846152</v>
      </c>
      <c r="Q1359" t="s">
        <v>8321</v>
      </c>
      <c r="R1359" t="s">
        <v>8336</v>
      </c>
      <c r="S1359" s="9">
        <f t="shared" si="111"/>
        <v>41304.753900462958</v>
      </c>
      <c r="T1359" s="9">
        <f t="shared" si="112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10"/>
        <v>1.1166666666666667</v>
      </c>
      <c r="P1360" s="10">
        <f t="shared" si="109"/>
        <v>68.367346938775512</v>
      </c>
      <c r="Q1360" t="s">
        <v>8321</v>
      </c>
      <c r="R1360" t="s">
        <v>8336</v>
      </c>
      <c r="S1360" s="9">
        <f t="shared" si="111"/>
        <v>40689.362534722219</v>
      </c>
      <c r="T1360" s="9">
        <f t="shared" si="112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10"/>
        <v>1.1575757575757575</v>
      </c>
      <c r="P1361" s="10">
        <f t="shared" si="109"/>
        <v>40.210526315789473</v>
      </c>
      <c r="Q1361" t="s">
        <v>8321</v>
      </c>
      <c r="R1361" t="s">
        <v>8336</v>
      </c>
      <c r="S1361" s="9">
        <f t="shared" si="111"/>
        <v>40668.606365740736</v>
      </c>
      <c r="T1361" s="9">
        <f t="shared" si="112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10"/>
        <v>1.732</v>
      </c>
      <c r="P1362" s="10">
        <f t="shared" si="109"/>
        <v>32.074074074074076</v>
      </c>
      <c r="Q1362" t="s">
        <v>8321</v>
      </c>
      <c r="R1362" t="s">
        <v>8336</v>
      </c>
      <c r="S1362" s="9">
        <f t="shared" si="111"/>
        <v>41095.692361111105</v>
      </c>
      <c r="T1362" s="9">
        <f t="shared" si="112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10"/>
        <v>1.2598333333333334</v>
      </c>
      <c r="P1363" s="10">
        <f t="shared" si="109"/>
        <v>28.632575757575758</v>
      </c>
      <c r="Q1363" t="s">
        <v>8321</v>
      </c>
      <c r="R1363" t="s">
        <v>8336</v>
      </c>
      <c r="S1363" s="9">
        <f t="shared" si="111"/>
        <v>41781.508935185186</v>
      </c>
      <c r="T1363" s="9">
        <f t="shared" si="112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10"/>
        <v>1.091</v>
      </c>
      <c r="P1364" s="10">
        <f t="shared" si="109"/>
        <v>43.64</v>
      </c>
      <c r="Q1364" t="s">
        <v>8321</v>
      </c>
      <c r="R1364" t="s">
        <v>8336</v>
      </c>
      <c r="S1364" s="9">
        <f t="shared" si="111"/>
        <v>41464.726053240738</v>
      </c>
      <c r="T1364" s="9">
        <f t="shared" si="112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10"/>
        <v>1</v>
      </c>
      <c r="P1365" s="10">
        <f t="shared" si="109"/>
        <v>40</v>
      </c>
      <c r="Q1365" t="s">
        <v>8321</v>
      </c>
      <c r="R1365" t="s">
        <v>8336</v>
      </c>
      <c r="S1365" s="9">
        <f t="shared" si="111"/>
        <v>42396.635729166665</v>
      </c>
      <c r="T1365" s="9">
        <f t="shared" si="112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10"/>
        <v>1.1864285714285714</v>
      </c>
      <c r="P1366" s="10">
        <f t="shared" si="109"/>
        <v>346.04166666666669</v>
      </c>
      <c r="Q1366" t="s">
        <v>8328</v>
      </c>
      <c r="R1366" t="s">
        <v>8338</v>
      </c>
      <c r="S1366" s="9">
        <f t="shared" si="111"/>
        <v>41951.487337962957</v>
      </c>
      <c r="T1366" s="9">
        <f t="shared" si="112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10"/>
        <v>1.0026666666666666</v>
      </c>
      <c r="P1367" s="10">
        <f t="shared" si="109"/>
        <v>81.739130434782609</v>
      </c>
      <c r="Q1367" t="s">
        <v>8328</v>
      </c>
      <c r="R1367" t="s">
        <v>8338</v>
      </c>
      <c r="S1367" s="9">
        <f t="shared" si="111"/>
        <v>42049.524907407402</v>
      </c>
      <c r="T1367" s="9">
        <f t="shared" si="112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10"/>
        <v>1.2648920000000001</v>
      </c>
      <c r="P1368" s="10">
        <f t="shared" si="109"/>
        <v>64.535306122448986</v>
      </c>
      <c r="Q1368" t="s">
        <v>8328</v>
      </c>
      <c r="R1368" t="s">
        <v>8338</v>
      </c>
      <c r="S1368" s="9">
        <f t="shared" si="111"/>
        <v>41924.787766203699</v>
      </c>
      <c r="T1368" s="9">
        <f t="shared" si="112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10"/>
        <v>1.1426000000000001</v>
      </c>
      <c r="P1369" s="10">
        <f t="shared" si="109"/>
        <v>63.477777777777774</v>
      </c>
      <c r="Q1369" t="s">
        <v>8328</v>
      </c>
      <c r="R1369" t="s">
        <v>8338</v>
      </c>
      <c r="S1369" s="9">
        <f t="shared" si="111"/>
        <v>42291.794560185182</v>
      </c>
      <c r="T1369" s="9">
        <f t="shared" si="112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10"/>
        <v>1.107</v>
      </c>
      <c r="P1370" s="10">
        <f t="shared" si="109"/>
        <v>63.620689655172413</v>
      </c>
      <c r="Q1370" t="s">
        <v>8328</v>
      </c>
      <c r="R1370" t="s">
        <v>8338</v>
      </c>
      <c r="S1370" s="9">
        <f t="shared" si="111"/>
        <v>42145.982569444437</v>
      </c>
      <c r="T1370" s="9">
        <f t="shared" si="112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10"/>
        <v>1.0534805315203954</v>
      </c>
      <c r="P1371" s="10">
        <f t="shared" si="109"/>
        <v>83.967068965517228</v>
      </c>
      <c r="Q1371" t="s">
        <v>8328</v>
      </c>
      <c r="R1371" t="s">
        <v>8338</v>
      </c>
      <c r="S1371" s="9">
        <f t="shared" si="111"/>
        <v>41710.385949074072</v>
      </c>
      <c r="T1371" s="9">
        <f t="shared" si="112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10"/>
        <v>1.0366666666666666</v>
      </c>
      <c r="P1372" s="10">
        <f t="shared" si="109"/>
        <v>77.75</v>
      </c>
      <c r="Q1372" t="s">
        <v>8328</v>
      </c>
      <c r="R1372" t="s">
        <v>8338</v>
      </c>
      <c r="S1372" s="9">
        <f t="shared" si="111"/>
        <v>41547.795023148145</v>
      </c>
      <c r="T1372" s="9">
        <f t="shared" si="112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10"/>
        <v>1.0708672667523933</v>
      </c>
      <c r="P1373" s="10">
        <f t="shared" si="109"/>
        <v>107.07142857142857</v>
      </c>
      <c r="Q1373" t="s">
        <v>8328</v>
      </c>
      <c r="R1373" t="s">
        <v>8338</v>
      </c>
      <c r="S1373" s="9">
        <f t="shared" si="111"/>
        <v>42101.550254629627</v>
      </c>
      <c r="T1373" s="9">
        <f t="shared" si="112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10"/>
        <v>1.24</v>
      </c>
      <c r="P1374" s="10">
        <f t="shared" si="109"/>
        <v>38.75</v>
      </c>
      <c r="Q1374" t="s">
        <v>8328</v>
      </c>
      <c r="R1374" t="s">
        <v>8338</v>
      </c>
      <c r="S1374" s="9">
        <f t="shared" si="111"/>
        <v>41072.53162037037</v>
      </c>
      <c r="T1374" s="9">
        <f t="shared" si="112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10"/>
        <v>1.0501</v>
      </c>
      <c r="P1375" s="10">
        <f t="shared" ref="P1375:P1410" si="113">E1375/L1375</f>
        <v>201.94230769230768</v>
      </c>
      <c r="Q1375" t="s">
        <v>8328</v>
      </c>
      <c r="R1375" t="s">
        <v>8338</v>
      </c>
      <c r="S1375" s="9">
        <f t="shared" si="111"/>
        <v>42704.743437499994</v>
      </c>
      <c r="T1375" s="9">
        <f t="shared" si="112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10"/>
        <v>1.8946666666666667</v>
      </c>
      <c r="P1376" s="10">
        <f t="shared" si="113"/>
        <v>43.060606060606062</v>
      </c>
      <c r="Q1376" t="s">
        <v>8328</v>
      </c>
      <c r="R1376" t="s">
        <v>8338</v>
      </c>
      <c r="S1376" s="9">
        <f t="shared" si="111"/>
        <v>42423.953564814808</v>
      </c>
      <c r="T1376" s="9">
        <f t="shared" si="112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10"/>
        <v>1.7132499999999999</v>
      </c>
      <c r="P1377" s="10">
        <f t="shared" si="113"/>
        <v>62.871559633027523</v>
      </c>
      <c r="Q1377" t="s">
        <v>8328</v>
      </c>
      <c r="R1377" t="s">
        <v>8338</v>
      </c>
      <c r="S1377" s="9">
        <f t="shared" si="111"/>
        <v>42719.857858796291</v>
      </c>
      <c r="T1377" s="9">
        <f t="shared" si="112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10"/>
        <v>2.5248648648648651</v>
      </c>
      <c r="P1378" s="10">
        <f t="shared" si="113"/>
        <v>55.607142857142854</v>
      </c>
      <c r="Q1378" t="s">
        <v>8328</v>
      </c>
      <c r="R1378" t="s">
        <v>8338</v>
      </c>
      <c r="S1378" s="9">
        <f t="shared" si="111"/>
        <v>42677.460717592585</v>
      </c>
      <c r="T1378" s="9">
        <f t="shared" si="112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10"/>
        <v>1.1615384615384616</v>
      </c>
      <c r="P1379" s="10">
        <f t="shared" si="113"/>
        <v>48.70967741935484</v>
      </c>
      <c r="Q1379" t="s">
        <v>8328</v>
      </c>
      <c r="R1379" t="s">
        <v>8338</v>
      </c>
      <c r="S1379" s="9">
        <f t="shared" si="111"/>
        <v>42747.01122685185</v>
      </c>
      <c r="T1379" s="9">
        <f t="shared" si="112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10"/>
        <v>2.0335000000000001</v>
      </c>
      <c r="P1380" s="10">
        <f t="shared" si="113"/>
        <v>30.578947368421051</v>
      </c>
      <c r="Q1380" t="s">
        <v>8328</v>
      </c>
      <c r="R1380" t="s">
        <v>8338</v>
      </c>
      <c r="S1380" s="9">
        <f t="shared" si="111"/>
        <v>42568.551041666658</v>
      </c>
      <c r="T1380" s="9">
        <f t="shared" si="112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10"/>
        <v>1.1160000000000001</v>
      </c>
      <c r="P1381" s="10">
        <f t="shared" si="113"/>
        <v>73.907284768211923</v>
      </c>
      <c r="Q1381" t="s">
        <v>8328</v>
      </c>
      <c r="R1381" t="s">
        <v>8338</v>
      </c>
      <c r="S1381" s="9">
        <f t="shared" si="111"/>
        <v>42130.28328703704</v>
      </c>
      <c r="T1381" s="9">
        <f t="shared" si="112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10"/>
        <v>4.24</v>
      </c>
      <c r="P1382" s="10">
        <f t="shared" si="113"/>
        <v>21.2</v>
      </c>
      <c r="Q1382" t="s">
        <v>8328</v>
      </c>
      <c r="R1382" t="s">
        <v>8338</v>
      </c>
      <c r="S1382" s="9">
        <f t="shared" si="111"/>
        <v>42141.554467592585</v>
      </c>
      <c r="T1382" s="9">
        <f t="shared" si="112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10"/>
        <v>1.071</v>
      </c>
      <c r="P1383" s="10">
        <f t="shared" si="113"/>
        <v>73.356164383561648</v>
      </c>
      <c r="Q1383" t="s">
        <v>8328</v>
      </c>
      <c r="R1383" t="s">
        <v>8338</v>
      </c>
      <c r="S1383" s="9">
        <f t="shared" si="111"/>
        <v>42703.006076388883</v>
      </c>
      <c r="T1383" s="9">
        <f t="shared" si="112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10"/>
        <v>1.043625</v>
      </c>
      <c r="P1384" s="10">
        <f t="shared" si="113"/>
        <v>56.412162162162161</v>
      </c>
      <c r="Q1384" t="s">
        <v>8328</v>
      </c>
      <c r="R1384" t="s">
        <v>8338</v>
      </c>
      <c r="S1384" s="9">
        <f t="shared" si="111"/>
        <v>41370.591851851852</v>
      </c>
      <c r="T1384" s="9">
        <f t="shared" si="112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10"/>
        <v>2.124090909090909</v>
      </c>
      <c r="P1385" s="10">
        <f t="shared" si="113"/>
        <v>50.247311827956992</v>
      </c>
      <c r="Q1385" t="s">
        <v>8328</v>
      </c>
      <c r="R1385" t="s">
        <v>8338</v>
      </c>
      <c r="S1385" s="9">
        <f t="shared" si="111"/>
        <v>42706.866643518515</v>
      </c>
      <c r="T1385" s="9">
        <f t="shared" si="112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10"/>
        <v>1.2408571428571429</v>
      </c>
      <c r="P1386" s="10">
        <f t="shared" si="113"/>
        <v>68.936507936507937</v>
      </c>
      <c r="Q1386" t="s">
        <v>8328</v>
      </c>
      <c r="R1386" t="s">
        <v>8338</v>
      </c>
      <c r="S1386" s="9">
        <f t="shared" si="111"/>
        <v>42160.526874999996</v>
      </c>
      <c r="T1386" s="9">
        <f t="shared" si="112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10"/>
        <v>1.10406125</v>
      </c>
      <c r="P1387" s="10">
        <f t="shared" si="113"/>
        <v>65.914104477611943</v>
      </c>
      <c r="Q1387" t="s">
        <v>8328</v>
      </c>
      <c r="R1387" t="s">
        <v>8338</v>
      </c>
      <c r="S1387" s="9">
        <f t="shared" si="111"/>
        <v>42433.480567129627</v>
      </c>
      <c r="T1387" s="9">
        <f t="shared" si="112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10"/>
        <v>2.1875</v>
      </c>
      <c r="P1388" s="10">
        <f t="shared" si="113"/>
        <v>62.5</v>
      </c>
      <c r="Q1388" t="s">
        <v>8328</v>
      </c>
      <c r="R1388" t="s">
        <v>8338</v>
      </c>
      <c r="S1388" s="9">
        <f t="shared" si="111"/>
        <v>42184.438530092586</v>
      </c>
      <c r="T1388" s="9">
        <f t="shared" si="112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10"/>
        <v>1.36625</v>
      </c>
      <c r="P1389" s="10">
        <f t="shared" si="113"/>
        <v>70.064102564102569</v>
      </c>
      <c r="Q1389" t="s">
        <v>8328</v>
      </c>
      <c r="R1389" t="s">
        <v>8338</v>
      </c>
      <c r="S1389" s="9">
        <f t="shared" si="111"/>
        <v>42126.712905092594</v>
      </c>
      <c r="T1389" s="9">
        <f t="shared" si="112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10"/>
        <v>1.348074</v>
      </c>
      <c r="P1390" s="10">
        <f t="shared" si="113"/>
        <v>60.181874999999998</v>
      </c>
      <c r="Q1390" t="s">
        <v>8328</v>
      </c>
      <c r="R1390" t="s">
        <v>8338</v>
      </c>
      <c r="S1390" s="9">
        <f t="shared" si="111"/>
        <v>42634.406446759262</v>
      </c>
      <c r="T1390" s="9">
        <f t="shared" si="112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10"/>
        <v>1.454</v>
      </c>
      <c r="P1391" s="10">
        <f t="shared" si="113"/>
        <v>21.382352941176471</v>
      </c>
      <c r="Q1391" t="s">
        <v>8328</v>
      </c>
      <c r="R1391" t="s">
        <v>8338</v>
      </c>
      <c r="S1391" s="9">
        <f t="shared" si="111"/>
        <v>42565.272650462961</v>
      </c>
      <c r="T1391" s="9">
        <f t="shared" si="112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10"/>
        <v>1.0910714285714285</v>
      </c>
      <c r="P1392" s="10">
        <f t="shared" si="113"/>
        <v>160.78947368421052</v>
      </c>
      <c r="Q1392" t="s">
        <v>8328</v>
      </c>
      <c r="R1392" t="s">
        <v>8338</v>
      </c>
      <c r="S1392" s="9">
        <f t="shared" si="111"/>
        <v>42087.594976851848</v>
      </c>
      <c r="T1392" s="9">
        <f t="shared" si="112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10"/>
        <v>1.1020000000000001</v>
      </c>
      <c r="P1393" s="10">
        <f t="shared" si="113"/>
        <v>42.384615384615387</v>
      </c>
      <c r="Q1393" t="s">
        <v>8328</v>
      </c>
      <c r="R1393" t="s">
        <v>8338</v>
      </c>
      <c r="S1393" s="9">
        <f t="shared" si="111"/>
        <v>42193.442337962959</v>
      </c>
      <c r="T1393" s="9">
        <f t="shared" si="112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10"/>
        <v>1.1364000000000001</v>
      </c>
      <c r="P1394" s="10">
        <f t="shared" si="113"/>
        <v>27.317307692307693</v>
      </c>
      <c r="Q1394" t="s">
        <v>8328</v>
      </c>
      <c r="R1394" t="s">
        <v>8338</v>
      </c>
      <c r="S1394" s="9">
        <f t="shared" si="111"/>
        <v>42400.946597222217</v>
      </c>
      <c r="T1394" s="9">
        <f t="shared" si="112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10"/>
        <v>1.0235000000000001</v>
      </c>
      <c r="P1395" s="10">
        <f t="shared" si="113"/>
        <v>196.82692307692307</v>
      </c>
      <c r="Q1395" t="s">
        <v>8328</v>
      </c>
      <c r="R1395" t="s">
        <v>8338</v>
      </c>
      <c r="S1395" s="9">
        <f t="shared" si="111"/>
        <v>42553.473645833328</v>
      </c>
      <c r="T1395" s="9">
        <f t="shared" si="112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10"/>
        <v>1.2213333333333334</v>
      </c>
      <c r="P1396" s="10">
        <f t="shared" si="113"/>
        <v>53.882352941176471</v>
      </c>
      <c r="Q1396" t="s">
        <v>8328</v>
      </c>
      <c r="R1396" t="s">
        <v>8338</v>
      </c>
      <c r="S1396" s="9">
        <f t="shared" si="111"/>
        <v>42751.936643518515</v>
      </c>
      <c r="T1396" s="9">
        <f t="shared" si="112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10"/>
        <v>1.1188571428571428</v>
      </c>
      <c r="P1397" s="10">
        <f t="shared" si="113"/>
        <v>47.756097560975611</v>
      </c>
      <c r="Q1397" t="s">
        <v>8328</v>
      </c>
      <c r="R1397" t="s">
        <v>8338</v>
      </c>
      <c r="S1397" s="9">
        <f t="shared" si="111"/>
        <v>42719.700011574074</v>
      </c>
      <c r="T1397" s="9">
        <f t="shared" si="112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10"/>
        <v>1.073</v>
      </c>
      <c r="P1398" s="10">
        <f t="shared" si="113"/>
        <v>88.191780821917803</v>
      </c>
      <c r="Q1398" t="s">
        <v>8328</v>
      </c>
      <c r="R1398" t="s">
        <v>8338</v>
      </c>
      <c r="S1398" s="9">
        <f t="shared" si="111"/>
        <v>42018.790300925924</v>
      </c>
      <c r="T1398" s="9">
        <f t="shared" si="112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10"/>
        <v>1.1385000000000001</v>
      </c>
      <c r="P1399" s="10">
        <f t="shared" si="113"/>
        <v>72.056962025316452</v>
      </c>
      <c r="Q1399" t="s">
        <v>8328</v>
      </c>
      <c r="R1399" t="s">
        <v>8338</v>
      </c>
      <c r="S1399" s="9">
        <f t="shared" si="111"/>
        <v>42640.709606481476</v>
      </c>
      <c r="T1399" s="9">
        <f t="shared" si="112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10"/>
        <v>1.0968181818181819</v>
      </c>
      <c r="P1400" s="10">
        <f t="shared" si="113"/>
        <v>74.246153846153845</v>
      </c>
      <c r="Q1400" t="s">
        <v>8328</v>
      </c>
      <c r="R1400" t="s">
        <v>8338</v>
      </c>
      <c r="S1400" s="9">
        <f t="shared" si="111"/>
        <v>42526.665902777771</v>
      </c>
      <c r="T1400" s="9">
        <f t="shared" si="112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10"/>
        <v>1.2614444444444444</v>
      </c>
      <c r="P1401" s="10">
        <f t="shared" si="113"/>
        <v>61.701086956521742</v>
      </c>
      <c r="Q1401" t="s">
        <v>8328</v>
      </c>
      <c r="R1401" t="s">
        <v>8338</v>
      </c>
      <c r="S1401" s="9">
        <f t="shared" si="111"/>
        <v>41888.795983796292</v>
      </c>
      <c r="T1401" s="9">
        <f t="shared" si="112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10"/>
        <v>1.6742857142857144</v>
      </c>
      <c r="P1402" s="10">
        <f t="shared" si="113"/>
        <v>17.235294117647058</v>
      </c>
      <c r="Q1402" t="s">
        <v>8328</v>
      </c>
      <c r="R1402" t="s">
        <v>8338</v>
      </c>
      <c r="S1402" s="9">
        <f t="shared" si="111"/>
        <v>42498.132789351854</v>
      </c>
      <c r="T1402" s="9">
        <f t="shared" si="112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10"/>
        <v>4.9652000000000003</v>
      </c>
      <c r="P1403" s="10">
        <f t="shared" si="113"/>
        <v>51.720833333333331</v>
      </c>
      <c r="Q1403" t="s">
        <v>8328</v>
      </c>
      <c r="R1403" t="s">
        <v>8338</v>
      </c>
      <c r="S1403" s="9">
        <f t="shared" si="111"/>
        <v>41399.787893518514</v>
      </c>
      <c r="T1403" s="9">
        <f t="shared" si="112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10"/>
        <v>1.0915999999999999</v>
      </c>
      <c r="P1404" s="10">
        <f t="shared" si="113"/>
        <v>24.150442477876105</v>
      </c>
      <c r="Q1404" t="s">
        <v>8328</v>
      </c>
      <c r="R1404" t="s">
        <v>8338</v>
      </c>
      <c r="S1404" s="9">
        <f t="shared" si="111"/>
        <v>42064.845034722217</v>
      </c>
      <c r="T1404" s="9">
        <f t="shared" si="112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10"/>
        <v>1.0257499999999999</v>
      </c>
      <c r="P1405" s="10">
        <f t="shared" si="113"/>
        <v>62.166666666666664</v>
      </c>
      <c r="Q1405" t="s">
        <v>8328</v>
      </c>
      <c r="R1405" t="s">
        <v>8338</v>
      </c>
      <c r="S1405" s="9">
        <f t="shared" si="111"/>
        <v>41450.854571759257</v>
      </c>
      <c r="T1405" s="9">
        <f t="shared" si="112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10"/>
        <v>1.6620689655172414E-2</v>
      </c>
      <c r="P1406" s="10">
        <f t="shared" si="113"/>
        <v>48.2</v>
      </c>
      <c r="Q1406" t="s">
        <v>8321</v>
      </c>
      <c r="R1406" t="s">
        <v>8322</v>
      </c>
      <c r="S1406" s="9">
        <f t="shared" si="111"/>
        <v>42032.30190972222</v>
      </c>
      <c r="T1406" s="9">
        <f t="shared" si="112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10"/>
        <v>4.1999999999999997E-3</v>
      </c>
      <c r="P1407" s="10">
        <f t="shared" si="113"/>
        <v>6.1764705882352944</v>
      </c>
      <c r="Q1407" t="s">
        <v>8321</v>
      </c>
      <c r="R1407" t="s">
        <v>8322</v>
      </c>
      <c r="S1407" s="9">
        <f t="shared" si="111"/>
        <v>41941.472233796296</v>
      </c>
      <c r="T1407" s="9">
        <f t="shared" si="112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10"/>
        <v>1.25E-3</v>
      </c>
      <c r="P1408" s="10">
        <f t="shared" si="113"/>
        <v>5</v>
      </c>
      <c r="Q1408" t="s">
        <v>8321</v>
      </c>
      <c r="R1408" t="s">
        <v>8322</v>
      </c>
      <c r="S1408" s="9">
        <f t="shared" si="111"/>
        <v>42297.224618055552</v>
      </c>
      <c r="T1408" s="9">
        <f t="shared" si="112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10"/>
        <v>5.0000000000000001E-3</v>
      </c>
      <c r="P1409" s="10">
        <f t="shared" si="113"/>
        <v>7.5</v>
      </c>
      <c r="Q1409" t="s">
        <v>8321</v>
      </c>
      <c r="R1409" t="s">
        <v>8322</v>
      </c>
      <c r="S1409" s="9">
        <f t="shared" si="111"/>
        <v>41838.32844907407</v>
      </c>
      <c r="T1409" s="9">
        <f t="shared" si="112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14">E1410/D1410</f>
        <v>7.1999999999999995E-2</v>
      </c>
      <c r="P1410" s="10">
        <f t="shared" si="113"/>
        <v>12</v>
      </c>
      <c r="Q1410" t="s">
        <v>8321</v>
      </c>
      <c r="R1410" t="s">
        <v>8322</v>
      </c>
      <c r="S1410" s="9">
        <f t="shared" ref="S1410:S1473" si="115">(((J1410/60)/60)/24)+DATE(1970,1,1)+(-5/24)</f>
        <v>42291.663842592585</v>
      </c>
      <c r="T1410" s="9">
        <f t="shared" ref="T1410:T1473" si="116">(((I1410/60)/60)/24)+DATE(1970,1,1)+(-5/24)</f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14"/>
        <v>0</v>
      </c>
      <c r="P1411" s="10">
        <v>0</v>
      </c>
      <c r="Q1411" t="s">
        <v>8321</v>
      </c>
      <c r="R1411" t="s">
        <v>8322</v>
      </c>
      <c r="S1411" s="9">
        <f t="shared" si="115"/>
        <v>41944.925173611111</v>
      </c>
      <c r="T1411" s="9">
        <f t="shared" si="116"/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4"/>
        <v>1.6666666666666666E-4</v>
      </c>
      <c r="P1412" s="10">
        <f t="shared" ref="P1412:P1417" si="117">E1412/L1412</f>
        <v>1</v>
      </c>
      <c r="Q1412" t="s">
        <v>8321</v>
      </c>
      <c r="R1412" t="s">
        <v>8322</v>
      </c>
      <c r="S1412" s="9">
        <f t="shared" si="115"/>
        <v>42479.110185185178</v>
      </c>
      <c r="T1412" s="9">
        <f t="shared" si="116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4"/>
        <v>2.3333333333333335E-3</v>
      </c>
      <c r="P1413" s="10">
        <f t="shared" si="117"/>
        <v>2.3333333333333335</v>
      </c>
      <c r="Q1413" t="s">
        <v>8321</v>
      </c>
      <c r="R1413" t="s">
        <v>8322</v>
      </c>
      <c r="S1413" s="9">
        <f t="shared" si="115"/>
        <v>42012.850694444445</v>
      </c>
      <c r="T1413" s="9">
        <f t="shared" si="116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4"/>
        <v>4.5714285714285714E-2</v>
      </c>
      <c r="P1414" s="10">
        <f t="shared" si="117"/>
        <v>24.615384615384617</v>
      </c>
      <c r="Q1414" t="s">
        <v>8321</v>
      </c>
      <c r="R1414" t="s">
        <v>8322</v>
      </c>
      <c r="S1414" s="9">
        <f t="shared" si="115"/>
        <v>41946.855312499996</v>
      </c>
      <c r="T1414" s="9">
        <f t="shared" si="116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4"/>
        <v>0.05</v>
      </c>
      <c r="P1415" s="10">
        <f t="shared" si="117"/>
        <v>100</v>
      </c>
      <c r="Q1415" t="s">
        <v>8321</v>
      </c>
      <c r="R1415" t="s">
        <v>8322</v>
      </c>
      <c r="S1415" s="9">
        <f t="shared" si="115"/>
        <v>42360.228819444441</v>
      </c>
      <c r="T1415" s="9">
        <f t="shared" si="116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4"/>
        <v>2E-3</v>
      </c>
      <c r="P1416" s="10">
        <f t="shared" si="117"/>
        <v>1</v>
      </c>
      <c r="Q1416" t="s">
        <v>8321</v>
      </c>
      <c r="R1416" t="s">
        <v>8322</v>
      </c>
      <c r="S1416" s="9">
        <f t="shared" si="115"/>
        <v>42708.044756944444</v>
      </c>
      <c r="T1416" s="9">
        <f t="shared" si="116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4"/>
        <v>0.18181818181818182</v>
      </c>
      <c r="P1417" s="10">
        <f t="shared" si="117"/>
        <v>88.888888888888886</v>
      </c>
      <c r="Q1417" t="s">
        <v>8321</v>
      </c>
      <c r="R1417" t="s">
        <v>8322</v>
      </c>
      <c r="S1417" s="9">
        <f t="shared" si="115"/>
        <v>42192.467488425922</v>
      </c>
      <c r="T1417" s="9">
        <f t="shared" si="116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4"/>
        <v>0</v>
      </c>
      <c r="P1418" s="10">
        <v>0</v>
      </c>
      <c r="Q1418" t="s">
        <v>8321</v>
      </c>
      <c r="R1418" t="s">
        <v>8322</v>
      </c>
      <c r="S1418" s="9">
        <f t="shared" si="115"/>
        <v>42299.717812499999</v>
      </c>
      <c r="T1418" s="9">
        <f t="shared" si="116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4"/>
        <v>1.2222222222222223E-2</v>
      </c>
      <c r="P1419" s="10">
        <f t="shared" ref="P1419:P1426" si="118">E1419/L1419</f>
        <v>27.5</v>
      </c>
      <c r="Q1419" t="s">
        <v>8321</v>
      </c>
      <c r="R1419" t="s">
        <v>8322</v>
      </c>
      <c r="S1419" s="9">
        <f t="shared" si="115"/>
        <v>42231.941828703704</v>
      </c>
      <c r="T1419" s="9">
        <f t="shared" si="116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4"/>
        <v>2E-3</v>
      </c>
      <c r="P1420" s="10">
        <f t="shared" si="118"/>
        <v>6</v>
      </c>
      <c r="Q1420" t="s">
        <v>8321</v>
      </c>
      <c r="R1420" t="s">
        <v>8322</v>
      </c>
      <c r="S1420" s="9">
        <f t="shared" si="115"/>
        <v>42395.248078703698</v>
      </c>
      <c r="T1420" s="9">
        <f t="shared" si="116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4"/>
        <v>7.0634920634920634E-2</v>
      </c>
      <c r="P1421" s="10">
        <f t="shared" si="118"/>
        <v>44.5</v>
      </c>
      <c r="Q1421" t="s">
        <v>8321</v>
      </c>
      <c r="R1421" t="s">
        <v>8322</v>
      </c>
      <c r="S1421" s="9">
        <f t="shared" si="115"/>
        <v>42622.24790509259</v>
      </c>
      <c r="T1421" s="9">
        <f t="shared" si="116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4"/>
        <v>2.7272727272727271E-2</v>
      </c>
      <c r="P1422" s="10">
        <f t="shared" si="118"/>
        <v>1</v>
      </c>
      <c r="Q1422" t="s">
        <v>8321</v>
      </c>
      <c r="R1422" t="s">
        <v>8322</v>
      </c>
      <c r="S1422" s="9">
        <f t="shared" si="115"/>
        <v>42524.459328703706</v>
      </c>
      <c r="T1422" s="9">
        <f t="shared" si="116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4"/>
        <v>1E-3</v>
      </c>
      <c r="P1423" s="10">
        <f t="shared" si="118"/>
        <v>100</v>
      </c>
      <c r="Q1423" t="s">
        <v>8321</v>
      </c>
      <c r="R1423" t="s">
        <v>8322</v>
      </c>
      <c r="S1423" s="9">
        <f t="shared" si="115"/>
        <v>42013.707280092589</v>
      </c>
      <c r="T1423" s="9">
        <f t="shared" si="116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4"/>
        <v>1.0399999999999999E-3</v>
      </c>
      <c r="P1424" s="10">
        <f t="shared" si="118"/>
        <v>13</v>
      </c>
      <c r="Q1424" t="s">
        <v>8321</v>
      </c>
      <c r="R1424" t="s">
        <v>8322</v>
      </c>
      <c r="S1424" s="9">
        <f t="shared" si="115"/>
        <v>42604.031296296293</v>
      </c>
      <c r="T1424" s="9">
        <f t="shared" si="116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4"/>
        <v>3.3333333333333335E-3</v>
      </c>
      <c r="P1425" s="10">
        <f t="shared" si="118"/>
        <v>100</v>
      </c>
      <c r="Q1425" t="s">
        <v>8321</v>
      </c>
      <c r="R1425" t="s">
        <v>8322</v>
      </c>
      <c r="S1425" s="9">
        <f t="shared" si="115"/>
        <v>42340.151979166665</v>
      </c>
      <c r="T1425" s="9">
        <f t="shared" si="116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4"/>
        <v>0.2036</v>
      </c>
      <c r="P1426" s="10">
        <f t="shared" si="118"/>
        <v>109.07142857142857</v>
      </c>
      <c r="Q1426" t="s">
        <v>8321</v>
      </c>
      <c r="R1426" t="s">
        <v>8322</v>
      </c>
      <c r="S1426" s="9">
        <f t="shared" si="115"/>
        <v>42676.509282407402</v>
      </c>
      <c r="T1426" s="9">
        <f t="shared" si="116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4"/>
        <v>0</v>
      </c>
      <c r="P1427" s="10">
        <v>0</v>
      </c>
      <c r="Q1427" t="s">
        <v>8321</v>
      </c>
      <c r="R1427" t="s">
        <v>8322</v>
      </c>
      <c r="S1427" s="9">
        <f t="shared" si="115"/>
        <v>42092.923136574071</v>
      </c>
      <c r="T1427" s="9">
        <f t="shared" si="116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4"/>
        <v>0</v>
      </c>
      <c r="P1428" s="10">
        <v>0</v>
      </c>
      <c r="Q1428" t="s">
        <v>8321</v>
      </c>
      <c r="R1428" t="s">
        <v>8322</v>
      </c>
      <c r="S1428" s="9">
        <f t="shared" si="115"/>
        <v>42180.181944444441</v>
      </c>
      <c r="T1428" s="9">
        <f t="shared" si="116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4"/>
        <v>8.3799999999999999E-2</v>
      </c>
      <c r="P1429" s="10">
        <f>E1429/L1429</f>
        <v>104.75</v>
      </c>
      <c r="Q1429" t="s">
        <v>8321</v>
      </c>
      <c r="R1429" t="s">
        <v>8322</v>
      </c>
      <c r="S1429" s="9">
        <f t="shared" si="115"/>
        <v>42601.643344907403</v>
      </c>
      <c r="T1429" s="9">
        <f t="shared" si="116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4"/>
        <v>4.4999999999999998E-2</v>
      </c>
      <c r="P1430" s="10">
        <f>E1430/L1430</f>
        <v>15</v>
      </c>
      <c r="Q1430" t="s">
        <v>8321</v>
      </c>
      <c r="R1430" t="s">
        <v>8322</v>
      </c>
      <c r="S1430" s="9">
        <f t="shared" si="115"/>
        <v>42432.171493055554</v>
      </c>
      <c r="T1430" s="9">
        <f t="shared" si="116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4"/>
        <v>0</v>
      </c>
      <c r="P1431" s="10">
        <v>0</v>
      </c>
      <c r="Q1431" t="s">
        <v>8321</v>
      </c>
      <c r="R1431" t="s">
        <v>8322</v>
      </c>
      <c r="S1431" s="9">
        <f t="shared" si="115"/>
        <v>42073.852337962955</v>
      </c>
      <c r="T1431" s="9">
        <f t="shared" si="116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4"/>
        <v>8.0600000000000005E-2</v>
      </c>
      <c r="P1432" s="10">
        <f>E1432/L1432</f>
        <v>80.599999999999994</v>
      </c>
      <c r="Q1432" t="s">
        <v>8321</v>
      </c>
      <c r="R1432" t="s">
        <v>8322</v>
      </c>
      <c r="S1432" s="9">
        <f t="shared" si="115"/>
        <v>41961.605185185181</v>
      </c>
      <c r="T1432" s="9">
        <f t="shared" si="116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4"/>
        <v>0.31947058823529412</v>
      </c>
      <c r="P1433" s="10">
        <f>E1433/L1433</f>
        <v>115.55319148936171</v>
      </c>
      <c r="Q1433" t="s">
        <v>8321</v>
      </c>
      <c r="R1433" t="s">
        <v>8322</v>
      </c>
      <c r="S1433" s="9">
        <f t="shared" si="115"/>
        <v>42304.002499999995</v>
      </c>
      <c r="T1433" s="9">
        <f t="shared" si="116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4"/>
        <v>0</v>
      </c>
      <c r="P1434" s="10">
        <v>0</v>
      </c>
      <c r="Q1434" t="s">
        <v>8321</v>
      </c>
      <c r="R1434" t="s">
        <v>8322</v>
      </c>
      <c r="S1434" s="9">
        <f t="shared" si="115"/>
        <v>42175.572083333333</v>
      </c>
      <c r="T1434" s="9">
        <f t="shared" si="116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4"/>
        <v>6.7083333333333328E-2</v>
      </c>
      <c r="P1435" s="10">
        <f t="shared" ref="P1435:P1443" si="119">E1435/L1435</f>
        <v>80.5</v>
      </c>
      <c r="Q1435" t="s">
        <v>8321</v>
      </c>
      <c r="R1435" t="s">
        <v>8322</v>
      </c>
      <c r="S1435" s="9">
        <f t="shared" si="115"/>
        <v>42673.417534722219</v>
      </c>
      <c r="T1435" s="9">
        <f t="shared" si="116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4"/>
        <v>9.987804878048781E-2</v>
      </c>
      <c r="P1436" s="10">
        <f t="shared" si="119"/>
        <v>744.5454545454545</v>
      </c>
      <c r="Q1436" t="s">
        <v>8321</v>
      </c>
      <c r="R1436" t="s">
        <v>8322</v>
      </c>
      <c r="S1436" s="9">
        <f t="shared" si="115"/>
        <v>42142.558773148143</v>
      </c>
      <c r="T1436" s="9">
        <f t="shared" si="116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4"/>
        <v>1E-3</v>
      </c>
      <c r="P1437" s="10">
        <f t="shared" si="119"/>
        <v>7.5</v>
      </c>
      <c r="Q1437" t="s">
        <v>8321</v>
      </c>
      <c r="R1437" t="s">
        <v>8322</v>
      </c>
      <c r="S1437" s="9">
        <f t="shared" si="115"/>
        <v>42258.57199074074</v>
      </c>
      <c r="T1437" s="9">
        <f t="shared" si="116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4"/>
        <v>7.7000000000000002E-3</v>
      </c>
      <c r="P1438" s="10">
        <f t="shared" si="119"/>
        <v>38.5</v>
      </c>
      <c r="Q1438" t="s">
        <v>8321</v>
      </c>
      <c r="R1438" t="s">
        <v>8322</v>
      </c>
      <c r="S1438" s="9">
        <f t="shared" si="115"/>
        <v>42391.141863425924</v>
      </c>
      <c r="T1438" s="9">
        <f t="shared" si="116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4"/>
        <v>0.26900000000000002</v>
      </c>
      <c r="P1439" s="10">
        <f t="shared" si="119"/>
        <v>36.68181818181818</v>
      </c>
      <c r="Q1439" t="s">
        <v>8321</v>
      </c>
      <c r="R1439" t="s">
        <v>8322</v>
      </c>
      <c r="S1439" s="9">
        <f t="shared" si="115"/>
        <v>41796.32336805555</v>
      </c>
      <c r="T1439" s="9">
        <f t="shared" si="116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4"/>
        <v>0.03</v>
      </c>
      <c r="P1440" s="10">
        <f t="shared" si="119"/>
        <v>75</v>
      </c>
      <c r="Q1440" t="s">
        <v>8321</v>
      </c>
      <c r="R1440" t="s">
        <v>8322</v>
      </c>
      <c r="S1440" s="9">
        <f t="shared" si="115"/>
        <v>42457.663182870368</v>
      </c>
      <c r="T1440" s="9">
        <f t="shared" si="116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4"/>
        <v>6.6055045871559637E-2</v>
      </c>
      <c r="P1441" s="10">
        <f t="shared" si="119"/>
        <v>30</v>
      </c>
      <c r="Q1441" t="s">
        <v>8321</v>
      </c>
      <c r="R1441" t="s">
        <v>8322</v>
      </c>
      <c r="S1441" s="9">
        <f t="shared" si="115"/>
        <v>42040.621539351843</v>
      </c>
      <c r="T1441" s="9">
        <f t="shared" si="116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4"/>
        <v>7.6923076923076926E-5</v>
      </c>
      <c r="P1442" s="10">
        <f t="shared" si="119"/>
        <v>1</v>
      </c>
      <c r="Q1442" t="s">
        <v>8321</v>
      </c>
      <c r="R1442" t="s">
        <v>8322</v>
      </c>
      <c r="S1442" s="9">
        <f t="shared" si="115"/>
        <v>42486.540081018517</v>
      </c>
      <c r="T1442" s="9">
        <f t="shared" si="116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4"/>
        <v>1.1222222222222222E-2</v>
      </c>
      <c r="P1443" s="10">
        <f t="shared" si="119"/>
        <v>673.33333333333337</v>
      </c>
      <c r="Q1443" t="s">
        <v>8321</v>
      </c>
      <c r="R1443" t="s">
        <v>8322</v>
      </c>
      <c r="S1443" s="9">
        <f t="shared" si="115"/>
        <v>42198.557511574072</v>
      </c>
      <c r="T1443" s="9">
        <f t="shared" si="116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4"/>
        <v>0</v>
      </c>
      <c r="P1444" s="10">
        <v>0</v>
      </c>
      <c r="Q1444" t="s">
        <v>8321</v>
      </c>
      <c r="R1444" t="s">
        <v>8322</v>
      </c>
      <c r="S1444" s="9">
        <f t="shared" si="115"/>
        <v>42485.437013888884</v>
      </c>
      <c r="T1444" s="9">
        <f t="shared" si="116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4"/>
        <v>0</v>
      </c>
      <c r="P1445" s="10">
        <v>0</v>
      </c>
      <c r="Q1445" t="s">
        <v>8321</v>
      </c>
      <c r="R1445" t="s">
        <v>8322</v>
      </c>
      <c r="S1445" s="9">
        <f t="shared" si="115"/>
        <v>42707.71769675926</v>
      </c>
      <c r="T1445" s="9">
        <f t="shared" si="116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4"/>
        <v>0</v>
      </c>
      <c r="P1446" s="10">
        <v>0</v>
      </c>
      <c r="Q1446" t="s">
        <v>8321</v>
      </c>
      <c r="R1446" t="s">
        <v>8322</v>
      </c>
      <c r="S1446" s="9">
        <f t="shared" si="115"/>
        <v>42199.665069444447</v>
      </c>
      <c r="T1446" s="9">
        <f t="shared" si="116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4"/>
        <v>0</v>
      </c>
      <c r="P1447" s="10">
        <v>0</v>
      </c>
      <c r="Q1447" t="s">
        <v>8321</v>
      </c>
      <c r="R1447" t="s">
        <v>8322</v>
      </c>
      <c r="S1447" s="9">
        <f t="shared" si="115"/>
        <v>42139.333969907406</v>
      </c>
      <c r="T1447" s="9">
        <f t="shared" si="116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4"/>
        <v>0</v>
      </c>
      <c r="P1448" s="10">
        <v>0</v>
      </c>
      <c r="Q1448" t="s">
        <v>8321</v>
      </c>
      <c r="R1448" t="s">
        <v>8322</v>
      </c>
      <c r="S1448" s="9">
        <f t="shared" si="115"/>
        <v>42461.239328703705</v>
      </c>
      <c r="T1448" s="9">
        <f t="shared" si="116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4"/>
        <v>1.4999999999999999E-4</v>
      </c>
      <c r="P1449" s="10">
        <f>E1449/L1449</f>
        <v>25</v>
      </c>
      <c r="Q1449" t="s">
        <v>8321</v>
      </c>
      <c r="R1449" t="s">
        <v>8322</v>
      </c>
      <c r="S1449" s="9">
        <f t="shared" si="115"/>
        <v>42529.52238425926</v>
      </c>
      <c r="T1449" s="9">
        <f t="shared" si="116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4"/>
        <v>0</v>
      </c>
      <c r="P1450" s="10">
        <v>0</v>
      </c>
      <c r="Q1450" t="s">
        <v>8321</v>
      </c>
      <c r="R1450" t="s">
        <v>8322</v>
      </c>
      <c r="S1450" s="9">
        <f t="shared" si="115"/>
        <v>42115.728217592587</v>
      </c>
      <c r="T1450" s="9">
        <f t="shared" si="116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4"/>
        <v>0</v>
      </c>
      <c r="P1451" s="10">
        <v>0</v>
      </c>
      <c r="Q1451" t="s">
        <v>8321</v>
      </c>
      <c r="R1451" t="s">
        <v>8322</v>
      </c>
      <c r="S1451" s="9">
        <f t="shared" si="115"/>
        <v>42086.603067129625</v>
      </c>
      <c r="T1451" s="9">
        <f t="shared" si="116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4"/>
        <v>1.0000000000000001E-5</v>
      </c>
      <c r="P1452" s="10">
        <f>E1452/L1452</f>
        <v>1</v>
      </c>
      <c r="Q1452" t="s">
        <v>8321</v>
      </c>
      <c r="R1452" t="s">
        <v>8322</v>
      </c>
      <c r="S1452" s="9">
        <f t="shared" si="115"/>
        <v>42389.962928240733</v>
      </c>
      <c r="T1452" s="9">
        <f t="shared" si="116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4"/>
        <v>1.0554089709762533E-4</v>
      </c>
      <c r="P1453" s="10">
        <f>E1453/L1453</f>
        <v>1</v>
      </c>
      <c r="Q1453" t="s">
        <v>8321</v>
      </c>
      <c r="R1453" t="s">
        <v>8322</v>
      </c>
      <c r="S1453" s="9">
        <f t="shared" si="115"/>
        <v>41931.75068287037</v>
      </c>
      <c r="T1453" s="9">
        <f t="shared" si="116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4"/>
        <v>0</v>
      </c>
      <c r="P1454" s="10">
        <v>0</v>
      </c>
      <c r="Q1454" t="s">
        <v>8321</v>
      </c>
      <c r="R1454" t="s">
        <v>8322</v>
      </c>
      <c r="S1454" s="9">
        <f t="shared" si="115"/>
        <v>41818.494942129626</v>
      </c>
      <c r="T1454" s="9">
        <f t="shared" si="116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4"/>
        <v>0</v>
      </c>
      <c r="P1455" s="10">
        <v>0</v>
      </c>
      <c r="Q1455" t="s">
        <v>8321</v>
      </c>
      <c r="R1455" t="s">
        <v>8322</v>
      </c>
      <c r="S1455" s="9">
        <f t="shared" si="115"/>
        <v>42795.487812499996</v>
      </c>
      <c r="T1455" s="9">
        <f t="shared" si="116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4"/>
        <v>8.5714285714285719E-3</v>
      </c>
      <c r="P1456" s="10">
        <f>E1456/L1456</f>
        <v>15</v>
      </c>
      <c r="Q1456" t="s">
        <v>8321</v>
      </c>
      <c r="R1456" t="s">
        <v>8322</v>
      </c>
      <c r="S1456" s="9">
        <f t="shared" si="115"/>
        <v>42463.658333333333</v>
      </c>
      <c r="T1456" s="9">
        <f t="shared" si="116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4"/>
        <v>0.105</v>
      </c>
      <c r="P1457" s="10">
        <f>E1457/L1457</f>
        <v>225</v>
      </c>
      <c r="Q1457" t="s">
        <v>8321</v>
      </c>
      <c r="R1457" t="s">
        <v>8322</v>
      </c>
      <c r="S1457" s="9">
        <f t="shared" si="115"/>
        <v>41832.46435185185</v>
      </c>
      <c r="T1457" s="9">
        <f t="shared" si="116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4"/>
        <v>2.9000000000000001E-2</v>
      </c>
      <c r="P1458" s="10">
        <f>E1458/L1458</f>
        <v>48.333333333333336</v>
      </c>
      <c r="Q1458" t="s">
        <v>8321</v>
      </c>
      <c r="R1458" t="s">
        <v>8322</v>
      </c>
      <c r="S1458" s="9">
        <f t="shared" si="115"/>
        <v>42708.460243055553</v>
      </c>
      <c r="T1458" s="9">
        <f t="shared" si="116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4"/>
        <v>0</v>
      </c>
      <c r="P1459" s="10">
        <v>0</v>
      </c>
      <c r="Q1459" t="s">
        <v>8321</v>
      </c>
      <c r="R1459" t="s">
        <v>8322</v>
      </c>
      <c r="S1459" s="9">
        <f t="shared" si="115"/>
        <v>42289.688009259255</v>
      </c>
      <c r="T1459" s="9">
        <f t="shared" si="116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4"/>
        <v>0</v>
      </c>
      <c r="P1460" s="10">
        <v>0</v>
      </c>
      <c r="Q1460" t="s">
        <v>8321</v>
      </c>
      <c r="R1460" t="s">
        <v>8322</v>
      </c>
      <c r="S1460" s="9">
        <f t="shared" si="115"/>
        <v>41831.49722222222</v>
      </c>
      <c r="T1460" s="9">
        <f t="shared" si="116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4"/>
        <v>0</v>
      </c>
      <c r="P1461" s="10">
        <v>0</v>
      </c>
      <c r="Q1461" t="s">
        <v>8321</v>
      </c>
      <c r="R1461" t="s">
        <v>8322</v>
      </c>
      <c r="S1461" s="9">
        <f t="shared" si="115"/>
        <v>42311.996481481481</v>
      </c>
      <c r="T1461" s="9">
        <f t="shared" si="116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4"/>
        <v>0</v>
      </c>
      <c r="P1462" s="10">
        <v>0</v>
      </c>
      <c r="Q1462" t="s">
        <v>8321</v>
      </c>
      <c r="R1462" t="s">
        <v>8322</v>
      </c>
      <c r="S1462" s="9">
        <f t="shared" si="115"/>
        <v>41915.688634259255</v>
      </c>
      <c r="T1462" s="9">
        <f t="shared" si="116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4"/>
        <v>1.012446</v>
      </c>
      <c r="P1463" s="10">
        <f t="shared" ref="P1463:P1485" si="120">E1463/L1463</f>
        <v>44.66673529411765</v>
      </c>
      <c r="Q1463" t="s">
        <v>8321</v>
      </c>
      <c r="R1463" t="s">
        <v>8353</v>
      </c>
      <c r="S1463" s="9">
        <f t="shared" si="115"/>
        <v>41899.436967592592</v>
      </c>
      <c r="T1463" s="9">
        <f t="shared" si="116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4"/>
        <v>1.085175</v>
      </c>
      <c r="P1464" s="10">
        <f t="shared" si="120"/>
        <v>28.937999999999999</v>
      </c>
      <c r="Q1464" t="s">
        <v>8321</v>
      </c>
      <c r="R1464" t="s">
        <v>8353</v>
      </c>
      <c r="S1464" s="9">
        <f t="shared" si="115"/>
        <v>41344.454525462963</v>
      </c>
      <c r="T1464" s="9">
        <f t="shared" si="116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4"/>
        <v>1.4766666666666666</v>
      </c>
      <c r="P1465" s="10">
        <f t="shared" si="120"/>
        <v>35.44</v>
      </c>
      <c r="Q1465" t="s">
        <v>8321</v>
      </c>
      <c r="R1465" t="s">
        <v>8353</v>
      </c>
      <c r="S1465" s="9">
        <f t="shared" si="115"/>
        <v>41326.702986111108</v>
      </c>
      <c r="T1465" s="9">
        <f t="shared" si="116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4"/>
        <v>1.6319999999999999</v>
      </c>
      <c r="P1466" s="10">
        <f t="shared" si="120"/>
        <v>34.871794871794869</v>
      </c>
      <c r="Q1466" t="s">
        <v>8321</v>
      </c>
      <c r="R1466" t="s">
        <v>8353</v>
      </c>
      <c r="S1466" s="9">
        <f t="shared" si="115"/>
        <v>41291.453217592592</v>
      </c>
      <c r="T1466" s="9">
        <f t="shared" si="116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4"/>
        <v>4.5641449999999999</v>
      </c>
      <c r="P1467" s="10">
        <f t="shared" si="120"/>
        <v>52.622732513451197</v>
      </c>
      <c r="Q1467" t="s">
        <v>8321</v>
      </c>
      <c r="R1467" t="s">
        <v>8353</v>
      </c>
      <c r="S1467" s="9">
        <f t="shared" si="115"/>
        <v>40959.526064814811</v>
      </c>
      <c r="T1467" s="9">
        <f t="shared" si="116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4"/>
        <v>1.0787731249999999</v>
      </c>
      <c r="P1468" s="10">
        <f t="shared" si="120"/>
        <v>69.598266129032254</v>
      </c>
      <c r="Q1468" t="s">
        <v>8321</v>
      </c>
      <c r="R1468" t="s">
        <v>8353</v>
      </c>
      <c r="S1468" s="9">
        <f t="shared" si="115"/>
        <v>42339.963726851849</v>
      </c>
      <c r="T1468" s="9">
        <f t="shared" si="116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4"/>
        <v>1.1508</v>
      </c>
      <c r="P1469" s="10">
        <f t="shared" si="120"/>
        <v>76.72</v>
      </c>
      <c r="Q1469" t="s">
        <v>8321</v>
      </c>
      <c r="R1469" t="s">
        <v>8353</v>
      </c>
      <c r="S1469" s="9">
        <f t="shared" si="115"/>
        <v>40933.593576388885</v>
      </c>
      <c r="T1469" s="9">
        <f t="shared" si="116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4"/>
        <v>1.0236842105263158</v>
      </c>
      <c r="P1470" s="10">
        <f t="shared" si="120"/>
        <v>33.191126279863482</v>
      </c>
      <c r="Q1470" t="s">
        <v>8321</v>
      </c>
      <c r="R1470" t="s">
        <v>8353</v>
      </c>
      <c r="S1470" s="9">
        <f t="shared" si="115"/>
        <v>40645.806122685186</v>
      </c>
      <c r="T1470" s="9">
        <f t="shared" si="116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4"/>
        <v>1.0842485875706214</v>
      </c>
      <c r="P1471" s="10">
        <f t="shared" si="120"/>
        <v>149.46417445482865</v>
      </c>
      <c r="Q1471" t="s">
        <v>8321</v>
      </c>
      <c r="R1471" t="s">
        <v>8353</v>
      </c>
      <c r="S1471" s="9">
        <f t="shared" si="115"/>
        <v>41290.390150462961</v>
      </c>
      <c r="T1471" s="9">
        <f t="shared" si="116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4"/>
        <v>1.2513333333333334</v>
      </c>
      <c r="P1472" s="10">
        <f t="shared" si="120"/>
        <v>23.172839506172838</v>
      </c>
      <c r="Q1472" t="s">
        <v>8321</v>
      </c>
      <c r="R1472" t="s">
        <v>8353</v>
      </c>
      <c r="S1472" s="9">
        <f t="shared" si="115"/>
        <v>41250.618784722217</v>
      </c>
      <c r="T1472" s="9">
        <f t="shared" si="116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4"/>
        <v>1.03840625</v>
      </c>
      <c r="P1473" s="10">
        <f t="shared" si="120"/>
        <v>96.877551020408163</v>
      </c>
      <c r="Q1473" t="s">
        <v>8321</v>
      </c>
      <c r="R1473" t="s">
        <v>8353</v>
      </c>
      <c r="S1473" s="9">
        <f t="shared" si="115"/>
        <v>42073.749236111107</v>
      </c>
      <c r="T1473" s="9">
        <f t="shared" si="116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21">E1474/D1474</f>
        <v>1.3870400000000001</v>
      </c>
      <c r="P1474" s="10">
        <f t="shared" si="120"/>
        <v>103.20238095238095</v>
      </c>
      <c r="Q1474" t="s">
        <v>8321</v>
      </c>
      <c r="R1474" t="s">
        <v>8353</v>
      </c>
      <c r="S1474" s="9">
        <f t="shared" ref="S1474:S1537" si="122">(((J1474/60)/60)/24)+DATE(1970,1,1)+(-5/24)</f>
        <v>41533.33452546296</v>
      </c>
      <c r="T1474" s="9">
        <f t="shared" ref="T1474:T1537" si="123">(((I1474/60)/60)/24)+DATE(1970,1,1)+(-5/24)</f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21"/>
        <v>1.20516</v>
      </c>
      <c r="P1475" s="10">
        <f t="shared" si="120"/>
        <v>38.462553191489363</v>
      </c>
      <c r="Q1475" t="s">
        <v>8321</v>
      </c>
      <c r="R1475" t="s">
        <v>8353</v>
      </c>
      <c r="S1475" s="9">
        <f t="shared" si="122"/>
        <v>40939.771284722221</v>
      </c>
      <c r="T1475" s="9">
        <f t="shared" si="123"/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21"/>
        <v>1.1226666666666667</v>
      </c>
      <c r="P1476" s="10">
        <f t="shared" si="120"/>
        <v>44.315789473684212</v>
      </c>
      <c r="Q1476" t="s">
        <v>8321</v>
      </c>
      <c r="R1476" t="s">
        <v>8353</v>
      </c>
      <c r="S1476" s="9">
        <f t="shared" si="122"/>
        <v>41500.519583333327</v>
      </c>
      <c r="T1476" s="9">
        <f t="shared" si="123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21"/>
        <v>1.8866966666666667</v>
      </c>
      <c r="P1477" s="10">
        <f t="shared" si="120"/>
        <v>64.173356009070289</v>
      </c>
      <c r="Q1477" t="s">
        <v>8321</v>
      </c>
      <c r="R1477" t="s">
        <v>8353</v>
      </c>
      <c r="S1477" s="9">
        <f t="shared" si="122"/>
        <v>41960.514618055553</v>
      </c>
      <c r="T1477" s="9">
        <f t="shared" si="12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21"/>
        <v>6.6155466666666669</v>
      </c>
      <c r="P1478" s="10">
        <f t="shared" si="120"/>
        <v>43.333275109170302</v>
      </c>
      <c r="Q1478" t="s">
        <v>8321</v>
      </c>
      <c r="R1478" t="s">
        <v>8353</v>
      </c>
      <c r="S1478" s="9">
        <f t="shared" si="122"/>
        <v>40765.833587962959</v>
      </c>
      <c r="T1478" s="9">
        <f t="shared" si="12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21"/>
        <v>1.1131</v>
      </c>
      <c r="P1479" s="10">
        <f t="shared" si="120"/>
        <v>90.495934959349597</v>
      </c>
      <c r="Q1479" t="s">
        <v>8321</v>
      </c>
      <c r="R1479" t="s">
        <v>8353</v>
      </c>
      <c r="S1479" s="9">
        <f t="shared" si="122"/>
        <v>40840.407453703701</v>
      </c>
      <c r="T1479" s="9">
        <f t="shared" si="12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21"/>
        <v>11.8161422</v>
      </c>
      <c r="P1480" s="10">
        <f t="shared" si="120"/>
        <v>29.187190495010373</v>
      </c>
      <c r="Q1480" t="s">
        <v>8321</v>
      </c>
      <c r="R1480" t="s">
        <v>8353</v>
      </c>
      <c r="S1480" s="9">
        <f t="shared" si="122"/>
        <v>41394.663344907407</v>
      </c>
      <c r="T1480" s="9">
        <f t="shared" si="12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21"/>
        <v>1.37375</v>
      </c>
      <c r="P1481" s="10">
        <f t="shared" si="120"/>
        <v>30.95774647887324</v>
      </c>
      <c r="Q1481" t="s">
        <v>8321</v>
      </c>
      <c r="R1481" t="s">
        <v>8353</v>
      </c>
      <c r="S1481" s="9">
        <f t="shared" si="122"/>
        <v>41754.536909722221</v>
      </c>
      <c r="T1481" s="9">
        <f t="shared" si="12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21"/>
        <v>1.170404</v>
      </c>
      <c r="P1482" s="10">
        <f t="shared" si="120"/>
        <v>92.157795275590544</v>
      </c>
      <c r="Q1482" t="s">
        <v>8321</v>
      </c>
      <c r="R1482" t="s">
        <v>8353</v>
      </c>
      <c r="S1482" s="9">
        <f t="shared" si="122"/>
        <v>41464.725682870368</v>
      </c>
      <c r="T1482" s="9">
        <f t="shared" si="12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21"/>
        <v>2.1000000000000001E-2</v>
      </c>
      <c r="P1483" s="10">
        <f t="shared" si="120"/>
        <v>17.5</v>
      </c>
      <c r="Q1483" t="s">
        <v>8321</v>
      </c>
      <c r="R1483" t="s">
        <v>8355</v>
      </c>
      <c r="S1483" s="9">
        <f t="shared" si="122"/>
        <v>41550.714641203704</v>
      </c>
      <c r="T1483" s="9">
        <f t="shared" si="12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21"/>
        <v>1E-3</v>
      </c>
      <c r="P1484" s="10">
        <f t="shared" si="120"/>
        <v>5</v>
      </c>
      <c r="Q1484" t="s">
        <v>8321</v>
      </c>
      <c r="R1484" t="s">
        <v>8355</v>
      </c>
      <c r="S1484" s="9">
        <f t="shared" si="122"/>
        <v>41136.649722222224</v>
      </c>
      <c r="T1484" s="9">
        <f t="shared" si="123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21"/>
        <v>7.1428571428571426E-3</v>
      </c>
      <c r="P1485" s="10">
        <f t="shared" si="120"/>
        <v>25</v>
      </c>
      <c r="Q1485" t="s">
        <v>8321</v>
      </c>
      <c r="R1485" t="s">
        <v>8355</v>
      </c>
      <c r="S1485" s="9">
        <f t="shared" si="122"/>
        <v>42547.984664351847</v>
      </c>
      <c r="T1485" s="9">
        <f t="shared" si="12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21"/>
        <v>0</v>
      </c>
      <c r="P1486" s="10">
        <v>0</v>
      </c>
      <c r="Q1486" t="s">
        <v>8321</v>
      </c>
      <c r="R1486" t="s">
        <v>8355</v>
      </c>
      <c r="S1486" s="9">
        <f t="shared" si="122"/>
        <v>41052.992627314808</v>
      </c>
      <c r="T1486" s="9">
        <f t="shared" si="12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21"/>
        <v>2.2388059701492536E-2</v>
      </c>
      <c r="P1487" s="10">
        <f>E1487/L1487</f>
        <v>50</v>
      </c>
      <c r="Q1487" t="s">
        <v>8321</v>
      </c>
      <c r="R1487" t="s">
        <v>8355</v>
      </c>
      <c r="S1487" s="9">
        <f t="shared" si="122"/>
        <v>42130.587650462963</v>
      </c>
      <c r="T1487" s="9">
        <f t="shared" si="12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21"/>
        <v>2.3999999999999998E-3</v>
      </c>
      <c r="P1488" s="10">
        <f>E1488/L1488</f>
        <v>16</v>
      </c>
      <c r="Q1488" t="s">
        <v>8321</v>
      </c>
      <c r="R1488" t="s">
        <v>8355</v>
      </c>
      <c r="S1488" s="9">
        <f t="shared" si="122"/>
        <v>42031.960196759253</v>
      </c>
      <c r="T1488" s="9">
        <f t="shared" si="12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21"/>
        <v>0</v>
      </c>
      <c r="P1489" s="10">
        <v>0</v>
      </c>
      <c r="Q1489" t="s">
        <v>8321</v>
      </c>
      <c r="R1489" t="s">
        <v>8355</v>
      </c>
      <c r="S1489" s="9">
        <f t="shared" si="122"/>
        <v>42554.709155092591</v>
      </c>
      <c r="T1489" s="9">
        <f t="shared" si="12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21"/>
        <v>2.4E-2</v>
      </c>
      <c r="P1490" s="10">
        <f>E1490/L1490</f>
        <v>60</v>
      </c>
      <c r="Q1490" t="s">
        <v>8321</v>
      </c>
      <c r="R1490" t="s">
        <v>8355</v>
      </c>
      <c r="S1490" s="9">
        <f t="shared" si="122"/>
        <v>41614.354861111111</v>
      </c>
      <c r="T1490" s="9">
        <f t="shared" si="12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21"/>
        <v>0</v>
      </c>
      <c r="P1491" s="10">
        <v>0</v>
      </c>
      <c r="Q1491" t="s">
        <v>8321</v>
      </c>
      <c r="R1491" t="s">
        <v>8355</v>
      </c>
      <c r="S1491" s="9">
        <f t="shared" si="122"/>
        <v>41198.403379629628</v>
      </c>
      <c r="T1491" s="9">
        <f t="shared" si="12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21"/>
        <v>0.30862068965517242</v>
      </c>
      <c r="P1492" s="10">
        <f>E1492/L1492</f>
        <v>47.10526315789474</v>
      </c>
      <c r="Q1492" t="s">
        <v>8321</v>
      </c>
      <c r="R1492" t="s">
        <v>8355</v>
      </c>
      <c r="S1492" s="9">
        <f t="shared" si="122"/>
        <v>41520.352708333332</v>
      </c>
      <c r="T1492" s="9">
        <f t="shared" si="12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21"/>
        <v>8.3333333333333329E-2</v>
      </c>
      <c r="P1493" s="10">
        <f>E1493/L1493</f>
        <v>100</v>
      </c>
      <c r="Q1493" t="s">
        <v>8321</v>
      </c>
      <c r="R1493" t="s">
        <v>8355</v>
      </c>
      <c r="S1493" s="9">
        <f t="shared" si="122"/>
        <v>41991.505127314813</v>
      </c>
      <c r="T1493" s="9">
        <f t="shared" si="12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21"/>
        <v>7.4999999999999997E-3</v>
      </c>
      <c r="P1494" s="10">
        <f>E1494/L1494</f>
        <v>15</v>
      </c>
      <c r="Q1494" t="s">
        <v>8321</v>
      </c>
      <c r="R1494" t="s">
        <v>8355</v>
      </c>
      <c r="S1494" s="9">
        <f t="shared" si="122"/>
        <v>40682.676458333335</v>
      </c>
      <c r="T1494" s="9">
        <f t="shared" si="12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21"/>
        <v>0</v>
      </c>
      <c r="P1495" s="10">
        <v>0</v>
      </c>
      <c r="Q1495" t="s">
        <v>8321</v>
      </c>
      <c r="R1495" t="s">
        <v>8355</v>
      </c>
      <c r="S1495" s="9">
        <f t="shared" si="122"/>
        <v>41411.658275462964</v>
      </c>
      <c r="T1495" s="9">
        <f t="shared" si="123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21"/>
        <v>8.8999999999999996E-2</v>
      </c>
      <c r="P1496" s="10">
        <f>E1496/L1496</f>
        <v>40.454545454545453</v>
      </c>
      <c r="Q1496" t="s">
        <v>8321</v>
      </c>
      <c r="R1496" t="s">
        <v>8355</v>
      </c>
      <c r="S1496" s="9">
        <f t="shared" si="122"/>
        <v>42067.514039351845</v>
      </c>
      <c r="T1496" s="9">
        <f t="shared" si="12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21"/>
        <v>0</v>
      </c>
      <c r="P1497" s="10">
        <v>0</v>
      </c>
      <c r="Q1497" t="s">
        <v>8321</v>
      </c>
      <c r="R1497" t="s">
        <v>8355</v>
      </c>
      <c r="S1497" s="9">
        <f t="shared" si="122"/>
        <v>40752.581377314811</v>
      </c>
      <c r="T1497" s="9">
        <f t="shared" si="12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21"/>
        <v>0</v>
      </c>
      <c r="P1498" s="10">
        <v>0</v>
      </c>
      <c r="Q1498" t="s">
        <v>8321</v>
      </c>
      <c r="R1498" t="s">
        <v>8355</v>
      </c>
      <c r="S1498" s="9">
        <f t="shared" si="122"/>
        <v>41838.266886574071</v>
      </c>
      <c r="T1498" s="9">
        <f t="shared" si="12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21"/>
        <v>6.666666666666667E-5</v>
      </c>
      <c r="P1499" s="10">
        <f t="shared" ref="P1499:P1545" si="124">E1499/L1499</f>
        <v>1</v>
      </c>
      <c r="Q1499" t="s">
        <v>8321</v>
      </c>
      <c r="R1499" t="s">
        <v>8355</v>
      </c>
      <c r="S1499" s="9">
        <f t="shared" si="122"/>
        <v>41444.434282407405</v>
      </c>
      <c r="T1499" s="9">
        <f t="shared" si="12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21"/>
        <v>1.9E-2</v>
      </c>
      <c r="P1500" s="10">
        <f t="shared" si="124"/>
        <v>19</v>
      </c>
      <c r="Q1500" t="s">
        <v>8321</v>
      </c>
      <c r="R1500" t="s">
        <v>8355</v>
      </c>
      <c r="S1500" s="9">
        <f t="shared" si="122"/>
        <v>41840.775208333333</v>
      </c>
      <c r="T1500" s="9">
        <f t="shared" si="12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21"/>
        <v>2.5000000000000001E-3</v>
      </c>
      <c r="P1501" s="10">
        <f t="shared" si="124"/>
        <v>5</v>
      </c>
      <c r="Q1501" t="s">
        <v>8321</v>
      </c>
      <c r="R1501" t="s">
        <v>8355</v>
      </c>
      <c r="S1501" s="9">
        <f t="shared" si="122"/>
        <v>42526.798993055556</v>
      </c>
      <c r="T1501" s="9">
        <f t="shared" si="12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21"/>
        <v>0.25035714285714283</v>
      </c>
      <c r="P1502" s="10">
        <f t="shared" si="124"/>
        <v>46.733333333333334</v>
      </c>
      <c r="Q1502" t="s">
        <v>8321</v>
      </c>
      <c r="R1502" t="s">
        <v>8355</v>
      </c>
      <c r="S1502" s="9">
        <f t="shared" si="122"/>
        <v>41365.69626157407</v>
      </c>
      <c r="T1502" s="9">
        <f t="shared" si="12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21"/>
        <v>1.6633076923076924</v>
      </c>
      <c r="P1503" s="10">
        <f t="shared" si="124"/>
        <v>97.731073446327684</v>
      </c>
      <c r="Q1503" t="s">
        <v>8319</v>
      </c>
      <c r="R1503" t="s">
        <v>8320</v>
      </c>
      <c r="S1503" s="9">
        <f t="shared" si="122"/>
        <v>42163.3752662037</v>
      </c>
      <c r="T1503" s="9">
        <f t="shared" si="12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21"/>
        <v>1.0144545454545455</v>
      </c>
      <c r="P1504" s="10">
        <f t="shared" si="124"/>
        <v>67.835866261398181</v>
      </c>
      <c r="Q1504" t="s">
        <v>8319</v>
      </c>
      <c r="R1504" t="s">
        <v>8320</v>
      </c>
      <c r="S1504" s="9">
        <f t="shared" si="122"/>
        <v>42426.33425925926</v>
      </c>
      <c r="T1504" s="9">
        <f t="shared" si="12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21"/>
        <v>1.0789146666666667</v>
      </c>
      <c r="P1505" s="10">
        <f t="shared" si="124"/>
        <v>56.98492957746479</v>
      </c>
      <c r="Q1505" t="s">
        <v>8319</v>
      </c>
      <c r="R1505" t="s">
        <v>8320</v>
      </c>
      <c r="S1505" s="9">
        <f t="shared" si="122"/>
        <v>42606.13890046296</v>
      </c>
      <c r="T1505" s="9">
        <f t="shared" si="12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21"/>
        <v>2.7793846153846156</v>
      </c>
      <c r="P1506" s="10">
        <f t="shared" si="124"/>
        <v>67.159851301115239</v>
      </c>
      <c r="Q1506" t="s">
        <v>8319</v>
      </c>
      <c r="R1506" t="s">
        <v>8320</v>
      </c>
      <c r="S1506" s="9">
        <f t="shared" si="122"/>
        <v>41772.44935185185</v>
      </c>
      <c r="T1506" s="9">
        <f t="shared" si="12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21"/>
        <v>1.0358125</v>
      </c>
      <c r="P1507" s="10">
        <f t="shared" si="124"/>
        <v>48.037681159420288</v>
      </c>
      <c r="Q1507" t="s">
        <v>8319</v>
      </c>
      <c r="R1507" t="s">
        <v>8320</v>
      </c>
      <c r="S1507" s="9">
        <f t="shared" si="122"/>
        <v>42414.234988425924</v>
      </c>
      <c r="T1507" s="9">
        <f t="shared" si="12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21"/>
        <v>1.1140000000000001</v>
      </c>
      <c r="P1508" s="10">
        <f t="shared" si="124"/>
        <v>38.860465116279073</v>
      </c>
      <c r="Q1508" t="s">
        <v>8319</v>
      </c>
      <c r="R1508" t="s">
        <v>8320</v>
      </c>
      <c r="S1508" s="9">
        <f t="shared" si="122"/>
        <v>41814.577592592592</v>
      </c>
      <c r="T1508" s="9">
        <f t="shared" si="12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21"/>
        <v>2.15</v>
      </c>
      <c r="P1509" s="10">
        <f t="shared" si="124"/>
        <v>78.181818181818187</v>
      </c>
      <c r="Q1509" t="s">
        <v>8319</v>
      </c>
      <c r="R1509" t="s">
        <v>8320</v>
      </c>
      <c r="S1509" s="9">
        <f t="shared" si="122"/>
        <v>40254.242002314815</v>
      </c>
      <c r="T1509" s="9">
        <f t="shared" si="12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21"/>
        <v>1.1076216216216217</v>
      </c>
      <c r="P1510" s="10">
        <f t="shared" si="124"/>
        <v>97.113744075829388</v>
      </c>
      <c r="Q1510" t="s">
        <v>8319</v>
      </c>
      <c r="R1510" t="s">
        <v>8320</v>
      </c>
      <c r="S1510" s="9">
        <f t="shared" si="122"/>
        <v>41786.406030092592</v>
      </c>
      <c r="T1510" s="9">
        <f t="shared" si="12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21"/>
        <v>1.2364125714285714</v>
      </c>
      <c r="P1511" s="10">
        <f t="shared" si="124"/>
        <v>110.39397959183674</v>
      </c>
      <c r="Q1511" t="s">
        <v>8319</v>
      </c>
      <c r="R1511" t="s">
        <v>8320</v>
      </c>
      <c r="S1511" s="9">
        <f t="shared" si="122"/>
        <v>42751.325057870366</v>
      </c>
      <c r="T1511" s="9">
        <f t="shared" si="12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21"/>
        <v>1.0103500000000001</v>
      </c>
      <c r="P1512" s="10">
        <f t="shared" si="124"/>
        <v>39.91506172839506</v>
      </c>
      <c r="Q1512" t="s">
        <v>8319</v>
      </c>
      <c r="R1512" t="s">
        <v>8320</v>
      </c>
      <c r="S1512" s="9">
        <f t="shared" si="122"/>
        <v>41809.176828703698</v>
      </c>
      <c r="T1512" s="9">
        <f t="shared" si="123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21"/>
        <v>1.1179285714285714</v>
      </c>
      <c r="P1513" s="10">
        <f t="shared" si="124"/>
        <v>75.975728155339809</v>
      </c>
      <c r="Q1513" t="s">
        <v>8319</v>
      </c>
      <c r="R1513" t="s">
        <v>8320</v>
      </c>
      <c r="S1513" s="9">
        <f t="shared" si="122"/>
        <v>42296.375046296293</v>
      </c>
      <c r="T1513" s="9">
        <f t="shared" si="12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21"/>
        <v>5.5877142857142861</v>
      </c>
      <c r="P1514" s="10">
        <f t="shared" si="124"/>
        <v>58.379104477611939</v>
      </c>
      <c r="Q1514" t="s">
        <v>8319</v>
      </c>
      <c r="R1514" t="s">
        <v>8320</v>
      </c>
      <c r="S1514" s="9">
        <f t="shared" si="122"/>
        <v>42741.476145833331</v>
      </c>
      <c r="T1514" s="9">
        <f t="shared" si="12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21"/>
        <v>1.5001875</v>
      </c>
      <c r="P1515" s="10">
        <f t="shared" si="124"/>
        <v>55.82093023255814</v>
      </c>
      <c r="Q1515" t="s">
        <v>8319</v>
      </c>
      <c r="R1515" t="s">
        <v>8320</v>
      </c>
      <c r="S1515" s="9">
        <f t="shared" si="122"/>
        <v>41806.42900462963</v>
      </c>
      <c r="T1515" s="9">
        <f t="shared" si="12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21"/>
        <v>1.0647599999999999</v>
      </c>
      <c r="P1516" s="10">
        <f t="shared" si="124"/>
        <v>151.24431818181819</v>
      </c>
      <c r="Q1516" t="s">
        <v>8319</v>
      </c>
      <c r="R1516" t="s">
        <v>8320</v>
      </c>
      <c r="S1516" s="9">
        <f t="shared" si="122"/>
        <v>42234.389351851853</v>
      </c>
      <c r="T1516" s="9">
        <f t="shared" si="12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21"/>
        <v>1.57189</v>
      </c>
      <c r="P1517" s="10">
        <f t="shared" si="124"/>
        <v>849.67027027027029</v>
      </c>
      <c r="Q1517" t="s">
        <v>8319</v>
      </c>
      <c r="R1517" t="s">
        <v>8320</v>
      </c>
      <c r="S1517" s="9">
        <f t="shared" si="122"/>
        <v>42415.04510416666</v>
      </c>
      <c r="T1517" s="9">
        <f t="shared" si="12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21"/>
        <v>1.0865882352941176</v>
      </c>
      <c r="P1518" s="10">
        <f t="shared" si="124"/>
        <v>159.24137931034483</v>
      </c>
      <c r="Q1518" t="s">
        <v>8319</v>
      </c>
      <c r="R1518" t="s">
        <v>8320</v>
      </c>
      <c r="S1518" s="9">
        <f t="shared" si="122"/>
        <v>42619.258009259262</v>
      </c>
      <c r="T1518" s="9">
        <f t="shared" si="12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21"/>
        <v>1.6197999999999999</v>
      </c>
      <c r="P1519" s="10">
        <f t="shared" si="124"/>
        <v>39.507317073170732</v>
      </c>
      <c r="Q1519" t="s">
        <v>8319</v>
      </c>
      <c r="R1519" t="s">
        <v>8320</v>
      </c>
      <c r="S1519" s="9">
        <f t="shared" si="122"/>
        <v>41948.358252314814</v>
      </c>
      <c r="T1519" s="9">
        <f t="shared" si="12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21"/>
        <v>2.0536666666666665</v>
      </c>
      <c r="P1520" s="10">
        <f t="shared" si="124"/>
        <v>130.52966101694915</v>
      </c>
      <c r="Q1520" t="s">
        <v>8319</v>
      </c>
      <c r="R1520" t="s">
        <v>8320</v>
      </c>
      <c r="S1520" s="9">
        <f t="shared" si="122"/>
        <v>41760.611712962964</v>
      </c>
      <c r="T1520" s="9">
        <f t="shared" si="12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21"/>
        <v>1.033638888888889</v>
      </c>
      <c r="P1521" s="10">
        <f t="shared" si="124"/>
        <v>64.156896551724131</v>
      </c>
      <c r="Q1521" t="s">
        <v>8319</v>
      </c>
      <c r="R1521" t="s">
        <v>8320</v>
      </c>
      <c r="S1521" s="9">
        <f t="shared" si="122"/>
        <v>41782.533368055556</v>
      </c>
      <c r="T1521" s="9">
        <f t="shared" si="12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21"/>
        <v>1.0347222222222223</v>
      </c>
      <c r="P1522" s="10">
        <f t="shared" si="124"/>
        <v>111.52694610778443</v>
      </c>
      <c r="Q1522" t="s">
        <v>8319</v>
      </c>
      <c r="R1522" t="s">
        <v>8320</v>
      </c>
      <c r="S1522" s="9">
        <f t="shared" si="122"/>
        <v>41955.649456018517</v>
      </c>
      <c r="T1522" s="9">
        <f t="shared" si="12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21"/>
        <v>1.0681333333333334</v>
      </c>
      <c r="P1523" s="10">
        <f t="shared" si="124"/>
        <v>170.44680851063831</v>
      </c>
      <c r="Q1523" t="s">
        <v>8319</v>
      </c>
      <c r="R1523" t="s">
        <v>8320</v>
      </c>
      <c r="S1523" s="9">
        <f t="shared" si="122"/>
        <v>42492.959386574068</v>
      </c>
      <c r="T1523" s="9">
        <f t="shared" si="12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21"/>
        <v>1.3896574712643677</v>
      </c>
      <c r="P1524" s="10">
        <f t="shared" si="124"/>
        <v>133.7391592920354</v>
      </c>
      <c r="Q1524" t="s">
        <v>8319</v>
      </c>
      <c r="R1524" t="s">
        <v>8320</v>
      </c>
      <c r="S1524" s="9">
        <f t="shared" si="122"/>
        <v>41899.621979166666</v>
      </c>
      <c r="T1524" s="9">
        <f t="shared" si="12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21"/>
        <v>1.2484324324324325</v>
      </c>
      <c r="P1525" s="10">
        <f t="shared" si="124"/>
        <v>95.834024896265561</v>
      </c>
      <c r="Q1525" t="s">
        <v>8319</v>
      </c>
      <c r="R1525" t="s">
        <v>8320</v>
      </c>
      <c r="S1525" s="9">
        <f t="shared" si="122"/>
        <v>41964.543009259258</v>
      </c>
      <c r="T1525" s="9">
        <f t="shared" si="12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21"/>
        <v>2.0699999999999998</v>
      </c>
      <c r="P1526" s="10">
        <f t="shared" si="124"/>
        <v>221.78571428571428</v>
      </c>
      <c r="Q1526" t="s">
        <v>8319</v>
      </c>
      <c r="R1526" t="s">
        <v>8320</v>
      </c>
      <c r="S1526" s="9">
        <f t="shared" si="122"/>
        <v>42756.292708333327</v>
      </c>
      <c r="T1526" s="9">
        <f t="shared" si="12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21"/>
        <v>1.7400576923076922</v>
      </c>
      <c r="P1527" s="10">
        <f t="shared" si="124"/>
        <v>32.315357142857138</v>
      </c>
      <c r="Q1527" t="s">
        <v>8319</v>
      </c>
      <c r="R1527" t="s">
        <v>8320</v>
      </c>
      <c r="S1527" s="9">
        <f t="shared" si="122"/>
        <v>42570.494652777772</v>
      </c>
      <c r="T1527" s="9">
        <f t="shared" si="12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21"/>
        <v>1.2032608695652174</v>
      </c>
      <c r="P1528" s="10">
        <f t="shared" si="124"/>
        <v>98.839285714285708</v>
      </c>
      <c r="Q1528" t="s">
        <v>8319</v>
      </c>
      <c r="R1528" t="s">
        <v>8320</v>
      </c>
      <c r="S1528" s="9">
        <f t="shared" si="122"/>
        <v>42339.067673611113</v>
      </c>
      <c r="T1528" s="9">
        <f t="shared" si="12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21"/>
        <v>1.1044428571428573</v>
      </c>
      <c r="P1529" s="10">
        <f t="shared" si="124"/>
        <v>55.222142857142863</v>
      </c>
      <c r="Q1529" t="s">
        <v>8319</v>
      </c>
      <c r="R1529" t="s">
        <v>8320</v>
      </c>
      <c r="S1529" s="9">
        <f t="shared" si="122"/>
        <v>42780.392199074071</v>
      </c>
      <c r="T1529" s="9">
        <f t="shared" si="123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21"/>
        <v>2.8156666666666665</v>
      </c>
      <c r="P1530" s="10">
        <f t="shared" si="124"/>
        <v>52.793750000000003</v>
      </c>
      <c r="Q1530" t="s">
        <v>8319</v>
      </c>
      <c r="R1530" t="s">
        <v>8320</v>
      </c>
      <c r="S1530" s="9">
        <f t="shared" si="122"/>
        <v>42736.524560185186</v>
      </c>
      <c r="T1530" s="9">
        <f t="shared" si="12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21"/>
        <v>1.0067894736842105</v>
      </c>
      <c r="P1531" s="10">
        <f t="shared" si="124"/>
        <v>135.66666666666666</v>
      </c>
      <c r="Q1531" t="s">
        <v>8319</v>
      </c>
      <c r="R1531" t="s">
        <v>8320</v>
      </c>
      <c r="S1531" s="9">
        <f t="shared" si="122"/>
        <v>42052.420370370368</v>
      </c>
      <c r="T1531" s="9">
        <f t="shared" si="12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21"/>
        <v>1.3482571428571428</v>
      </c>
      <c r="P1532" s="10">
        <f t="shared" si="124"/>
        <v>53.991990846681922</v>
      </c>
      <c r="Q1532" t="s">
        <v>8319</v>
      </c>
      <c r="R1532" t="s">
        <v>8320</v>
      </c>
      <c r="S1532" s="9">
        <f t="shared" si="122"/>
        <v>42275.558969907412</v>
      </c>
      <c r="T1532" s="9">
        <f t="shared" si="123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21"/>
        <v>1.7595744680851064</v>
      </c>
      <c r="P1533" s="10">
        <f t="shared" si="124"/>
        <v>56.643835616438359</v>
      </c>
      <c r="Q1533" t="s">
        <v>8319</v>
      </c>
      <c r="R1533" t="s">
        <v>8320</v>
      </c>
      <c r="S1533" s="9">
        <f t="shared" si="122"/>
        <v>41941.594050925924</v>
      </c>
      <c r="T1533" s="9">
        <f t="shared" si="12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21"/>
        <v>4.8402000000000003</v>
      </c>
      <c r="P1534" s="10">
        <f t="shared" si="124"/>
        <v>82.316326530612244</v>
      </c>
      <c r="Q1534" t="s">
        <v>8319</v>
      </c>
      <c r="R1534" t="s">
        <v>8320</v>
      </c>
      <c r="S1534" s="9">
        <f t="shared" si="122"/>
        <v>42391.266956018517</v>
      </c>
      <c r="T1534" s="9">
        <f t="shared" si="12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21"/>
        <v>1.4514</v>
      </c>
      <c r="P1535" s="10">
        <f t="shared" si="124"/>
        <v>88.26081081081081</v>
      </c>
      <c r="Q1535" t="s">
        <v>8319</v>
      </c>
      <c r="R1535" t="s">
        <v>8320</v>
      </c>
      <c r="S1535" s="9">
        <f t="shared" si="122"/>
        <v>42442.793715277774</v>
      </c>
      <c r="T1535" s="9">
        <f t="shared" si="12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21"/>
        <v>4.1773333333333333</v>
      </c>
      <c r="P1536" s="10">
        <f t="shared" si="124"/>
        <v>84.905149051490511</v>
      </c>
      <c r="Q1536" t="s">
        <v>8319</v>
      </c>
      <c r="R1536" t="s">
        <v>8320</v>
      </c>
      <c r="S1536" s="9">
        <f t="shared" si="122"/>
        <v>42221.465995370374</v>
      </c>
      <c r="T1536" s="9">
        <f t="shared" si="123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21"/>
        <v>1.3242499999999999</v>
      </c>
      <c r="P1537" s="10">
        <f t="shared" si="124"/>
        <v>48.154545454545456</v>
      </c>
      <c r="Q1537" t="s">
        <v>8319</v>
      </c>
      <c r="R1537" t="s">
        <v>8320</v>
      </c>
      <c r="S1537" s="9">
        <f t="shared" si="122"/>
        <v>42484.620729166665</v>
      </c>
      <c r="T1537" s="9">
        <f t="shared" si="12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25">E1538/D1538</f>
        <v>2.5030841666666666</v>
      </c>
      <c r="P1538" s="10">
        <f t="shared" si="124"/>
        <v>66.015406593406595</v>
      </c>
      <c r="Q1538" t="s">
        <v>8319</v>
      </c>
      <c r="R1538" t="s">
        <v>8320</v>
      </c>
      <c r="S1538" s="9">
        <f t="shared" ref="S1538:S1601" si="126">(((J1538/60)/60)/24)+DATE(1970,1,1)+(-5/24)</f>
        <v>42213.593865740739</v>
      </c>
      <c r="T1538" s="9">
        <f t="shared" ref="T1538:T1601" si="127">(((I1538/60)/60)/24)+DATE(1970,1,1)+(-5/24)</f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25"/>
        <v>1.7989999999999999</v>
      </c>
      <c r="P1539" s="10">
        <f t="shared" si="124"/>
        <v>96.375</v>
      </c>
      <c r="Q1539" t="s">
        <v>8319</v>
      </c>
      <c r="R1539" t="s">
        <v>8320</v>
      </c>
      <c r="S1539" s="9">
        <f t="shared" si="126"/>
        <v>42552.106793981475</v>
      </c>
      <c r="T1539" s="9">
        <f t="shared" si="127"/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5"/>
        <v>1.0262857142857142</v>
      </c>
      <c r="P1540" s="10">
        <f t="shared" si="124"/>
        <v>156.17391304347825</v>
      </c>
      <c r="Q1540" t="s">
        <v>8319</v>
      </c>
      <c r="R1540" t="s">
        <v>8320</v>
      </c>
      <c r="S1540" s="9">
        <f t="shared" si="126"/>
        <v>41981.57372685185</v>
      </c>
      <c r="T1540" s="9">
        <f t="shared" si="127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5"/>
        <v>1.359861</v>
      </c>
      <c r="P1541" s="10">
        <f t="shared" si="124"/>
        <v>95.764859154929582</v>
      </c>
      <c r="Q1541" t="s">
        <v>8319</v>
      </c>
      <c r="R1541" t="s">
        <v>8320</v>
      </c>
      <c r="S1541" s="9">
        <f t="shared" si="126"/>
        <v>42705.710868055547</v>
      </c>
      <c r="T1541" s="9">
        <f t="shared" si="127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5"/>
        <v>1.1786666666666668</v>
      </c>
      <c r="P1542" s="10">
        <f t="shared" si="124"/>
        <v>180.40816326530611</v>
      </c>
      <c r="Q1542" t="s">
        <v>8319</v>
      </c>
      <c r="R1542" t="s">
        <v>8320</v>
      </c>
      <c r="S1542" s="9">
        <f t="shared" si="126"/>
        <v>41938.798796296294</v>
      </c>
      <c r="T1542" s="9">
        <f t="shared" si="127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5"/>
        <v>3.3333333333333332E-4</v>
      </c>
      <c r="P1543" s="10">
        <f t="shared" si="124"/>
        <v>3</v>
      </c>
      <c r="Q1543" t="s">
        <v>8319</v>
      </c>
      <c r="R1543" t="s">
        <v>8354</v>
      </c>
      <c r="S1543" s="9">
        <f t="shared" si="126"/>
        <v>41974.503912037035</v>
      </c>
      <c r="T1543" s="9">
        <f t="shared" si="127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5"/>
        <v>0.04</v>
      </c>
      <c r="P1544" s="10">
        <f t="shared" si="124"/>
        <v>20</v>
      </c>
      <c r="Q1544" t="s">
        <v>8319</v>
      </c>
      <c r="R1544" t="s">
        <v>8354</v>
      </c>
      <c r="S1544" s="9">
        <f t="shared" si="126"/>
        <v>42170.788194444445</v>
      </c>
      <c r="T1544" s="9">
        <f t="shared" si="127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5"/>
        <v>4.4444444444444444E-3</v>
      </c>
      <c r="P1545" s="10">
        <f t="shared" si="124"/>
        <v>10</v>
      </c>
      <c r="Q1545" t="s">
        <v>8319</v>
      </c>
      <c r="R1545" t="s">
        <v>8354</v>
      </c>
      <c r="S1545" s="9">
        <f t="shared" si="126"/>
        <v>41935.301319444443</v>
      </c>
      <c r="T1545" s="9">
        <f t="shared" si="127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5"/>
        <v>0</v>
      </c>
      <c r="P1546" s="10">
        <v>0</v>
      </c>
      <c r="Q1546" t="s">
        <v>8319</v>
      </c>
      <c r="R1546" t="s">
        <v>8354</v>
      </c>
      <c r="S1546" s="9">
        <f t="shared" si="126"/>
        <v>42052.842870370368</v>
      </c>
      <c r="T1546" s="9">
        <f t="shared" si="127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5"/>
        <v>3.3333333333333332E-4</v>
      </c>
      <c r="P1547" s="10">
        <f>E1547/L1547</f>
        <v>1</v>
      </c>
      <c r="Q1547" t="s">
        <v>8319</v>
      </c>
      <c r="R1547" t="s">
        <v>8354</v>
      </c>
      <c r="S1547" s="9">
        <f t="shared" si="126"/>
        <v>42031.676319444443</v>
      </c>
      <c r="T1547" s="9">
        <f t="shared" si="127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5"/>
        <v>0.28899999999999998</v>
      </c>
      <c r="P1548" s="10">
        <f>E1548/L1548</f>
        <v>26.272727272727273</v>
      </c>
      <c r="Q1548" t="s">
        <v>8319</v>
      </c>
      <c r="R1548" t="s">
        <v>8354</v>
      </c>
      <c r="S1548" s="9">
        <f t="shared" si="126"/>
        <v>41839.004618055551</v>
      </c>
      <c r="T1548" s="9">
        <f t="shared" si="127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5"/>
        <v>0</v>
      </c>
      <c r="P1549" s="10">
        <v>0</v>
      </c>
      <c r="Q1549" t="s">
        <v>8319</v>
      </c>
      <c r="R1549" t="s">
        <v>8354</v>
      </c>
      <c r="S1549" s="9">
        <f t="shared" si="126"/>
        <v>42782.218541666669</v>
      </c>
      <c r="T1549" s="9">
        <f t="shared" si="127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5"/>
        <v>8.5714285714285715E-2</v>
      </c>
      <c r="P1550" s="10">
        <f>E1550/L1550</f>
        <v>60</v>
      </c>
      <c r="Q1550" t="s">
        <v>8319</v>
      </c>
      <c r="R1550" t="s">
        <v>8354</v>
      </c>
      <c r="S1550" s="9">
        <f t="shared" si="126"/>
        <v>42286.673842592594</v>
      </c>
      <c r="T1550" s="9">
        <f t="shared" si="127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5"/>
        <v>0.34</v>
      </c>
      <c r="P1551" s="10">
        <f>E1551/L1551</f>
        <v>28.333333333333332</v>
      </c>
      <c r="Q1551" t="s">
        <v>8319</v>
      </c>
      <c r="R1551" t="s">
        <v>8354</v>
      </c>
      <c r="S1551" s="9">
        <f t="shared" si="126"/>
        <v>42280.927766203698</v>
      </c>
      <c r="T1551" s="9">
        <f t="shared" si="127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5"/>
        <v>0.13466666666666666</v>
      </c>
      <c r="P1552" s="10">
        <f>E1552/L1552</f>
        <v>14.428571428571429</v>
      </c>
      <c r="Q1552" t="s">
        <v>8319</v>
      </c>
      <c r="R1552" t="s">
        <v>8354</v>
      </c>
      <c r="S1552" s="9">
        <f t="shared" si="126"/>
        <v>42472.24113425926</v>
      </c>
      <c r="T1552" s="9">
        <f t="shared" si="127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5"/>
        <v>0</v>
      </c>
      <c r="P1553" s="10">
        <v>0</v>
      </c>
      <c r="Q1553" t="s">
        <v>8319</v>
      </c>
      <c r="R1553" t="s">
        <v>8354</v>
      </c>
      <c r="S1553" s="9">
        <f t="shared" si="126"/>
        <v>42121.616192129623</v>
      </c>
      <c r="T1553" s="9">
        <f t="shared" si="127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5"/>
        <v>0.49186046511627907</v>
      </c>
      <c r="P1554" s="10">
        <f>E1554/L1554</f>
        <v>132.1875</v>
      </c>
      <c r="Q1554" t="s">
        <v>8319</v>
      </c>
      <c r="R1554" t="s">
        <v>8354</v>
      </c>
      <c r="S1554" s="9">
        <f t="shared" si="126"/>
        <v>41892.480416666665</v>
      </c>
      <c r="T1554" s="9">
        <f t="shared" si="127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5"/>
        <v>0</v>
      </c>
      <c r="P1555" s="10">
        <v>0</v>
      </c>
      <c r="Q1555" t="s">
        <v>8319</v>
      </c>
      <c r="R1555" t="s">
        <v>8354</v>
      </c>
      <c r="S1555" s="9">
        <f t="shared" si="126"/>
        <v>42219.074618055551</v>
      </c>
      <c r="T1555" s="9">
        <f t="shared" si="127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5"/>
        <v>0</v>
      </c>
      <c r="P1556" s="10">
        <v>0</v>
      </c>
      <c r="Q1556" t="s">
        <v>8319</v>
      </c>
      <c r="R1556" t="s">
        <v>8354</v>
      </c>
      <c r="S1556" s="9">
        <f t="shared" si="126"/>
        <v>42188.043865740743</v>
      </c>
      <c r="T1556" s="9">
        <f t="shared" si="127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5"/>
        <v>0</v>
      </c>
      <c r="P1557" s="10">
        <v>0</v>
      </c>
      <c r="Q1557" t="s">
        <v>8319</v>
      </c>
      <c r="R1557" t="s">
        <v>8354</v>
      </c>
      <c r="S1557" s="9">
        <f t="shared" si="126"/>
        <v>42241.405462962961</v>
      </c>
      <c r="T1557" s="9">
        <f t="shared" si="127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5"/>
        <v>0.45133333333333331</v>
      </c>
      <c r="P1558" s="10">
        <f t="shared" ref="P1558:P1563" si="128">E1558/L1558</f>
        <v>56.416666666666664</v>
      </c>
      <c r="Q1558" t="s">
        <v>8319</v>
      </c>
      <c r="R1558" t="s">
        <v>8354</v>
      </c>
      <c r="S1558" s="9">
        <f t="shared" si="126"/>
        <v>42524.944722222215</v>
      </c>
      <c r="T1558" s="9">
        <f t="shared" si="127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5"/>
        <v>0.04</v>
      </c>
      <c r="P1559" s="10">
        <f t="shared" si="128"/>
        <v>100</v>
      </c>
      <c r="Q1559" t="s">
        <v>8319</v>
      </c>
      <c r="R1559" t="s">
        <v>8354</v>
      </c>
      <c r="S1559" s="9">
        <f t="shared" si="126"/>
        <v>41871.444826388884</v>
      </c>
      <c r="T1559" s="9">
        <f t="shared" si="127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5"/>
        <v>4.6666666666666669E-2</v>
      </c>
      <c r="P1560" s="10">
        <f t="shared" si="128"/>
        <v>11.666666666666666</v>
      </c>
      <c r="Q1560" t="s">
        <v>8319</v>
      </c>
      <c r="R1560" t="s">
        <v>8354</v>
      </c>
      <c r="S1560" s="9">
        <f t="shared" si="126"/>
        <v>42185.189340277771</v>
      </c>
      <c r="T1560" s="9">
        <f t="shared" si="127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5"/>
        <v>3.3333333333333335E-3</v>
      </c>
      <c r="P1561" s="10">
        <f t="shared" si="128"/>
        <v>50</v>
      </c>
      <c r="Q1561" t="s">
        <v>8319</v>
      </c>
      <c r="R1561" t="s">
        <v>8354</v>
      </c>
      <c r="S1561" s="9">
        <f t="shared" si="126"/>
        <v>42107.844895833325</v>
      </c>
      <c r="T1561" s="9">
        <f t="shared" si="127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5"/>
        <v>3.7600000000000001E-2</v>
      </c>
      <c r="P1562" s="10">
        <f t="shared" si="128"/>
        <v>23.5</v>
      </c>
      <c r="Q1562" t="s">
        <v>8319</v>
      </c>
      <c r="R1562" t="s">
        <v>8354</v>
      </c>
      <c r="S1562" s="9">
        <f t="shared" si="126"/>
        <v>41935.812418981477</v>
      </c>
      <c r="T1562" s="9">
        <f t="shared" si="127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5"/>
        <v>6.7000000000000002E-3</v>
      </c>
      <c r="P1563" s="10">
        <f t="shared" si="128"/>
        <v>67</v>
      </c>
      <c r="Q1563" t="s">
        <v>8321</v>
      </c>
      <c r="R1563" t="s">
        <v>8352</v>
      </c>
      <c r="S1563" s="9">
        <f t="shared" si="126"/>
        <v>41554.833368055552</v>
      </c>
      <c r="T1563" s="9">
        <f t="shared" si="127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5"/>
        <v>0</v>
      </c>
      <c r="P1564" s="10">
        <v>0</v>
      </c>
      <c r="Q1564" t="s">
        <v>8321</v>
      </c>
      <c r="R1564" t="s">
        <v>8352</v>
      </c>
      <c r="S1564" s="9">
        <f t="shared" si="126"/>
        <v>40079.357824074068</v>
      </c>
      <c r="T1564" s="9">
        <f t="shared" si="127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5"/>
        <v>1.4166666666666666E-2</v>
      </c>
      <c r="P1565" s="10">
        <f t="shared" ref="P1565:P1570" si="129">E1565/L1565</f>
        <v>42.5</v>
      </c>
      <c r="Q1565" t="s">
        <v>8321</v>
      </c>
      <c r="R1565" t="s">
        <v>8352</v>
      </c>
      <c r="S1565" s="9">
        <f t="shared" si="126"/>
        <v>41652.534155092588</v>
      </c>
      <c r="T1565" s="9">
        <f t="shared" si="127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5"/>
        <v>1E-3</v>
      </c>
      <c r="P1566" s="10">
        <f t="shared" si="129"/>
        <v>10</v>
      </c>
      <c r="Q1566" t="s">
        <v>8321</v>
      </c>
      <c r="R1566" t="s">
        <v>8352</v>
      </c>
      <c r="S1566" s="9">
        <f t="shared" si="126"/>
        <v>42121.158668981479</v>
      </c>
      <c r="T1566" s="9">
        <f t="shared" si="127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5"/>
        <v>2.5000000000000001E-2</v>
      </c>
      <c r="P1567" s="10">
        <f t="shared" si="129"/>
        <v>100</v>
      </c>
      <c r="Q1567" t="s">
        <v>8321</v>
      </c>
      <c r="R1567" t="s">
        <v>8352</v>
      </c>
      <c r="S1567" s="9">
        <f t="shared" si="126"/>
        <v>40672.521539351852</v>
      </c>
      <c r="T1567" s="9">
        <f t="shared" si="127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5"/>
        <v>0.21249999999999999</v>
      </c>
      <c r="P1568" s="10">
        <f t="shared" si="129"/>
        <v>108.05084745762711</v>
      </c>
      <c r="Q1568" t="s">
        <v>8321</v>
      </c>
      <c r="R1568" t="s">
        <v>8352</v>
      </c>
      <c r="S1568" s="9">
        <f t="shared" si="126"/>
        <v>42549.708379629628</v>
      </c>
      <c r="T1568" s="9">
        <f t="shared" si="127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5"/>
        <v>4.1176470588235294E-2</v>
      </c>
      <c r="P1569" s="10">
        <f t="shared" si="129"/>
        <v>26.923076923076923</v>
      </c>
      <c r="Q1569" t="s">
        <v>8321</v>
      </c>
      <c r="R1569" t="s">
        <v>8352</v>
      </c>
      <c r="S1569" s="9">
        <f t="shared" si="126"/>
        <v>41671.728530092587</v>
      </c>
      <c r="T1569" s="9">
        <f t="shared" si="127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5"/>
        <v>0.13639999999999999</v>
      </c>
      <c r="P1570" s="10">
        <f t="shared" si="129"/>
        <v>155</v>
      </c>
      <c r="Q1570" t="s">
        <v>8321</v>
      </c>
      <c r="R1570" t="s">
        <v>8352</v>
      </c>
      <c r="S1570" s="9">
        <f t="shared" si="126"/>
        <v>41961.853993055549</v>
      </c>
      <c r="T1570" s="9">
        <f t="shared" si="127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5"/>
        <v>0</v>
      </c>
      <c r="P1571" s="10">
        <v>0</v>
      </c>
      <c r="Q1571" t="s">
        <v>8321</v>
      </c>
      <c r="R1571" t="s">
        <v>8352</v>
      </c>
      <c r="S1571" s="9">
        <f t="shared" si="126"/>
        <v>41389.471226851849</v>
      </c>
      <c r="T1571" s="9">
        <f t="shared" si="127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5"/>
        <v>0.41399999999999998</v>
      </c>
      <c r="P1572" s="10">
        <f t="shared" ref="P1572:P1581" si="130">E1572/L1572</f>
        <v>47.769230769230766</v>
      </c>
      <c r="Q1572" t="s">
        <v>8321</v>
      </c>
      <c r="R1572" t="s">
        <v>8352</v>
      </c>
      <c r="S1572" s="9">
        <f t="shared" si="126"/>
        <v>42438.605115740742</v>
      </c>
      <c r="T1572" s="9">
        <f t="shared" si="127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5"/>
        <v>6.6115702479338841E-3</v>
      </c>
      <c r="P1573" s="10">
        <f t="shared" si="130"/>
        <v>20</v>
      </c>
      <c r="Q1573" t="s">
        <v>8321</v>
      </c>
      <c r="R1573" t="s">
        <v>8352</v>
      </c>
      <c r="S1573" s="9">
        <f t="shared" si="126"/>
        <v>42144.561145833337</v>
      </c>
      <c r="T1573" s="9">
        <f t="shared" si="127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5"/>
        <v>0.05</v>
      </c>
      <c r="P1574" s="10">
        <f t="shared" si="130"/>
        <v>41.666666666666664</v>
      </c>
      <c r="Q1574" t="s">
        <v>8321</v>
      </c>
      <c r="R1574" t="s">
        <v>8352</v>
      </c>
      <c r="S1574" s="9">
        <f t="shared" si="126"/>
        <v>42403.824756944443</v>
      </c>
      <c r="T1574" s="9">
        <f t="shared" si="127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5"/>
        <v>2.4777777777777777E-2</v>
      </c>
      <c r="P1575" s="10">
        <f t="shared" si="130"/>
        <v>74.333333333333329</v>
      </c>
      <c r="Q1575" t="s">
        <v>8321</v>
      </c>
      <c r="R1575" t="s">
        <v>8352</v>
      </c>
      <c r="S1575" s="9">
        <f t="shared" si="126"/>
        <v>42785.791689814818</v>
      </c>
      <c r="T1575" s="9">
        <f t="shared" si="127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5"/>
        <v>5.0599999999999999E-2</v>
      </c>
      <c r="P1576" s="10">
        <f t="shared" si="130"/>
        <v>84.333333333333329</v>
      </c>
      <c r="Q1576" t="s">
        <v>8321</v>
      </c>
      <c r="R1576" t="s">
        <v>8352</v>
      </c>
      <c r="S1576" s="9">
        <f t="shared" si="126"/>
        <v>42017.719085648147</v>
      </c>
      <c r="T1576" s="9">
        <f t="shared" si="127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5"/>
        <v>0.2291</v>
      </c>
      <c r="P1577" s="10">
        <f t="shared" si="130"/>
        <v>65.457142857142856</v>
      </c>
      <c r="Q1577" t="s">
        <v>8321</v>
      </c>
      <c r="R1577" t="s">
        <v>8352</v>
      </c>
      <c r="S1577" s="9">
        <f t="shared" si="126"/>
        <v>41799.315925925926</v>
      </c>
      <c r="T1577" s="9">
        <f t="shared" si="127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5"/>
        <v>0.13</v>
      </c>
      <c r="P1578" s="10">
        <f t="shared" si="130"/>
        <v>65</v>
      </c>
      <c r="Q1578" t="s">
        <v>8321</v>
      </c>
      <c r="R1578" t="s">
        <v>8352</v>
      </c>
      <c r="S1578" s="9">
        <f t="shared" si="126"/>
        <v>42140.670925925922</v>
      </c>
      <c r="T1578" s="9">
        <f t="shared" si="127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5"/>
        <v>5.4999999999999997E-3</v>
      </c>
      <c r="P1579" s="10">
        <f t="shared" si="130"/>
        <v>27.5</v>
      </c>
      <c r="Q1579" t="s">
        <v>8321</v>
      </c>
      <c r="R1579" t="s">
        <v>8352</v>
      </c>
      <c r="S1579" s="9">
        <f t="shared" si="126"/>
        <v>41054.639444444445</v>
      </c>
      <c r="T1579" s="9">
        <f t="shared" si="127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5"/>
        <v>0.10806536636794939</v>
      </c>
      <c r="P1580" s="10">
        <f t="shared" si="130"/>
        <v>51.25</v>
      </c>
      <c r="Q1580" t="s">
        <v>8321</v>
      </c>
      <c r="R1580" t="s">
        <v>8352</v>
      </c>
      <c r="S1580" s="9">
        <f t="shared" si="126"/>
        <v>40398.857534722221</v>
      </c>
      <c r="T1580" s="9">
        <f t="shared" si="127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5"/>
        <v>8.4008400840084006E-3</v>
      </c>
      <c r="P1581" s="10">
        <f t="shared" si="130"/>
        <v>14</v>
      </c>
      <c r="Q1581" t="s">
        <v>8321</v>
      </c>
      <c r="R1581" t="s">
        <v>8352</v>
      </c>
      <c r="S1581" s="9">
        <f t="shared" si="126"/>
        <v>41481.788090277776</v>
      </c>
      <c r="T1581" s="9">
        <f t="shared" si="127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5"/>
        <v>0</v>
      </c>
      <c r="P1582" s="10">
        <v>0</v>
      </c>
      <c r="Q1582" t="s">
        <v>8321</v>
      </c>
      <c r="R1582" t="s">
        <v>8352</v>
      </c>
      <c r="S1582" s="9">
        <f t="shared" si="126"/>
        <v>40989.841736111113</v>
      </c>
      <c r="T1582" s="9">
        <f t="shared" si="127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5"/>
        <v>5.0000000000000001E-3</v>
      </c>
      <c r="P1583" s="10">
        <f>E1583/L1583</f>
        <v>5</v>
      </c>
      <c r="Q1583" t="s">
        <v>8319</v>
      </c>
      <c r="R1583" t="s">
        <v>8333</v>
      </c>
      <c r="S1583" s="9">
        <f t="shared" si="126"/>
        <v>42325.240624999999</v>
      </c>
      <c r="T1583" s="9">
        <f t="shared" si="127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5"/>
        <v>9.2999999999999999E-2</v>
      </c>
      <c r="P1584" s="10">
        <f>E1584/L1584</f>
        <v>31</v>
      </c>
      <c r="Q1584" t="s">
        <v>8319</v>
      </c>
      <c r="R1584" t="s">
        <v>8333</v>
      </c>
      <c r="S1584" s="9">
        <f t="shared" si="126"/>
        <v>42246.581631944442</v>
      </c>
      <c r="T1584" s="9">
        <f t="shared" si="127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5"/>
        <v>7.5000000000000002E-4</v>
      </c>
      <c r="P1585" s="10">
        <f>E1585/L1585</f>
        <v>15</v>
      </c>
      <c r="Q1585" t="s">
        <v>8319</v>
      </c>
      <c r="R1585" t="s">
        <v>8333</v>
      </c>
      <c r="S1585" s="9">
        <f t="shared" si="126"/>
        <v>41877.696655092594</v>
      </c>
      <c r="T1585" s="9">
        <f t="shared" si="127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5"/>
        <v>0</v>
      </c>
      <c r="P1586" s="10">
        <v>0</v>
      </c>
      <c r="Q1586" t="s">
        <v>8319</v>
      </c>
      <c r="R1586" t="s">
        <v>8333</v>
      </c>
      <c r="S1586" s="9">
        <f t="shared" si="126"/>
        <v>41779.440983796296</v>
      </c>
      <c r="T1586" s="9">
        <f t="shared" si="127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5"/>
        <v>0.79</v>
      </c>
      <c r="P1587" s="10">
        <f>E1587/L1587</f>
        <v>131.66666666666666</v>
      </c>
      <c r="Q1587" t="s">
        <v>8319</v>
      </c>
      <c r="R1587" t="s">
        <v>8333</v>
      </c>
      <c r="S1587" s="9">
        <f t="shared" si="126"/>
        <v>42707.687129629623</v>
      </c>
      <c r="T1587" s="9">
        <f t="shared" si="127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5"/>
        <v>0</v>
      </c>
      <c r="P1588" s="10">
        <v>0</v>
      </c>
      <c r="Q1588" t="s">
        <v>8319</v>
      </c>
      <c r="R1588" t="s">
        <v>8333</v>
      </c>
      <c r="S1588" s="9">
        <f t="shared" si="126"/>
        <v>42068.896087962967</v>
      </c>
      <c r="T1588" s="9">
        <f t="shared" si="127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5"/>
        <v>1.3333333333333334E-4</v>
      </c>
      <c r="P1589" s="10">
        <f>E1589/L1589</f>
        <v>1</v>
      </c>
      <c r="Q1589" t="s">
        <v>8319</v>
      </c>
      <c r="R1589" t="s">
        <v>8333</v>
      </c>
      <c r="S1589" s="9">
        <f t="shared" si="126"/>
        <v>41956.742650462962</v>
      </c>
      <c r="T1589" s="9">
        <f t="shared" si="127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5"/>
        <v>0</v>
      </c>
      <c r="P1590" s="10">
        <v>0</v>
      </c>
      <c r="Q1590" t="s">
        <v>8319</v>
      </c>
      <c r="R1590" t="s">
        <v>8333</v>
      </c>
      <c r="S1590" s="9">
        <f t="shared" si="126"/>
        <v>42005.041655092595</v>
      </c>
      <c r="T1590" s="9">
        <f t="shared" si="127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5"/>
        <v>0</v>
      </c>
      <c r="P1591" s="10">
        <v>0</v>
      </c>
      <c r="Q1591" t="s">
        <v>8319</v>
      </c>
      <c r="R1591" t="s">
        <v>8333</v>
      </c>
      <c r="S1591" s="9">
        <f t="shared" si="126"/>
        <v>42256.776458333326</v>
      </c>
      <c r="T1591" s="9">
        <f t="shared" si="127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5"/>
        <v>1.7000000000000001E-2</v>
      </c>
      <c r="P1592" s="10">
        <f>E1592/L1592</f>
        <v>510</v>
      </c>
      <c r="Q1592" t="s">
        <v>8319</v>
      </c>
      <c r="R1592" t="s">
        <v>8333</v>
      </c>
      <c r="S1592" s="9">
        <f t="shared" si="126"/>
        <v>42240.648888888885</v>
      </c>
      <c r="T1592" s="9">
        <f t="shared" si="127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5"/>
        <v>0.29228571428571426</v>
      </c>
      <c r="P1593" s="10">
        <f>E1593/L1593</f>
        <v>44.478260869565219</v>
      </c>
      <c r="Q1593" t="s">
        <v>8319</v>
      </c>
      <c r="R1593" t="s">
        <v>8333</v>
      </c>
      <c r="S1593" s="9">
        <f t="shared" si="126"/>
        <v>42433.517835648141</v>
      </c>
      <c r="T1593" s="9">
        <f t="shared" si="127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5"/>
        <v>0</v>
      </c>
      <c r="P1594" s="10">
        <v>0</v>
      </c>
      <c r="Q1594" t="s">
        <v>8319</v>
      </c>
      <c r="R1594" t="s">
        <v>8333</v>
      </c>
      <c r="S1594" s="9">
        <f t="shared" si="126"/>
        <v>42045.86440972222</v>
      </c>
      <c r="T1594" s="9">
        <f t="shared" si="127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5"/>
        <v>1.3636363636363637E-4</v>
      </c>
      <c r="P1595" s="10">
        <f>E1595/L1595</f>
        <v>1</v>
      </c>
      <c r="Q1595" t="s">
        <v>8319</v>
      </c>
      <c r="R1595" t="s">
        <v>8333</v>
      </c>
      <c r="S1595" s="9">
        <f t="shared" si="126"/>
        <v>42033.63721064815</v>
      </c>
      <c r="T1595" s="9">
        <f t="shared" si="127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5"/>
        <v>0.20499999999999999</v>
      </c>
      <c r="P1596" s="10">
        <f>E1596/L1596</f>
        <v>20.5</v>
      </c>
      <c r="Q1596" t="s">
        <v>8319</v>
      </c>
      <c r="R1596" t="s">
        <v>8333</v>
      </c>
      <c r="S1596" s="9">
        <f t="shared" si="126"/>
        <v>42445.504421296289</v>
      </c>
      <c r="T1596" s="9">
        <f t="shared" si="127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5"/>
        <v>2.8E-3</v>
      </c>
      <c r="P1597" s="10">
        <f>E1597/L1597</f>
        <v>40</v>
      </c>
      <c r="Q1597" t="s">
        <v>8319</v>
      </c>
      <c r="R1597" t="s">
        <v>8333</v>
      </c>
      <c r="S1597" s="9">
        <f t="shared" si="126"/>
        <v>41779.84175925926</v>
      </c>
      <c r="T1597" s="9">
        <f t="shared" si="127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5"/>
        <v>2.3076923076923078E-2</v>
      </c>
      <c r="P1598" s="10">
        <f>E1598/L1598</f>
        <v>25</v>
      </c>
      <c r="Q1598" t="s">
        <v>8319</v>
      </c>
      <c r="R1598" t="s">
        <v>8333</v>
      </c>
      <c r="S1598" s="9">
        <f t="shared" si="126"/>
        <v>41941.221863425926</v>
      </c>
      <c r="T1598" s="9">
        <f t="shared" si="127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5"/>
        <v>0</v>
      </c>
      <c r="P1599" s="10">
        <v>0</v>
      </c>
      <c r="Q1599" t="s">
        <v>8319</v>
      </c>
      <c r="R1599" t="s">
        <v>8333</v>
      </c>
      <c r="S1599" s="9">
        <f t="shared" si="126"/>
        <v>42603.145798611113</v>
      </c>
      <c r="T1599" s="9">
        <f t="shared" si="127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5"/>
        <v>1.25E-3</v>
      </c>
      <c r="P1600" s="10">
        <f>E1600/L1600</f>
        <v>1</v>
      </c>
      <c r="Q1600" t="s">
        <v>8319</v>
      </c>
      <c r="R1600" t="s">
        <v>8333</v>
      </c>
      <c r="S1600" s="9">
        <f t="shared" si="126"/>
        <v>42151.459004629629</v>
      </c>
      <c r="T1600" s="9">
        <f t="shared" si="127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5"/>
        <v>0</v>
      </c>
      <c r="P1601" s="10">
        <v>0</v>
      </c>
      <c r="Q1601" t="s">
        <v>8319</v>
      </c>
      <c r="R1601" t="s">
        <v>8333</v>
      </c>
      <c r="S1601" s="9">
        <f t="shared" si="126"/>
        <v>42438.330740740734</v>
      </c>
      <c r="T1601" s="9">
        <f t="shared" si="127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31">E1602/D1602</f>
        <v>7.3400000000000007E-2</v>
      </c>
      <c r="P1602" s="10">
        <f t="shared" ref="P1602:P1633" si="132">E1602/L1602</f>
        <v>40.777777777777779</v>
      </c>
      <c r="Q1602" t="s">
        <v>8319</v>
      </c>
      <c r="R1602" t="s">
        <v>8333</v>
      </c>
      <c r="S1602" s="9">
        <f t="shared" ref="S1602:S1665" si="133">(((J1602/60)/60)/24)+DATE(1970,1,1)+(-5/24)</f>
        <v>41790.848981481482</v>
      </c>
      <c r="T1602" s="9">
        <f t="shared" ref="T1602:T1665" si="134">(((I1602/60)/60)/24)+DATE(1970,1,1)+(-5/24)</f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31"/>
        <v>1.082492</v>
      </c>
      <c r="P1603" s="10">
        <f t="shared" si="132"/>
        <v>48.325535714285714</v>
      </c>
      <c r="Q1603" t="s">
        <v>8328</v>
      </c>
      <c r="R1603" t="s">
        <v>8338</v>
      </c>
      <c r="S1603" s="9">
        <f t="shared" si="133"/>
        <v>40637.884641203702</v>
      </c>
      <c r="T1603" s="9">
        <f t="shared" si="134"/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31"/>
        <v>1.0016666666666667</v>
      </c>
      <c r="P1604" s="10">
        <f t="shared" si="132"/>
        <v>46.953125</v>
      </c>
      <c r="Q1604" t="s">
        <v>8328</v>
      </c>
      <c r="R1604" t="s">
        <v>8338</v>
      </c>
      <c r="S1604" s="9">
        <f t="shared" si="133"/>
        <v>40788.089317129627</v>
      </c>
      <c r="T1604" s="9">
        <f t="shared" si="134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31"/>
        <v>1.0003299999999999</v>
      </c>
      <c r="P1605" s="10">
        <f t="shared" si="132"/>
        <v>66.688666666666663</v>
      </c>
      <c r="Q1605" t="s">
        <v>8328</v>
      </c>
      <c r="R1605" t="s">
        <v>8338</v>
      </c>
      <c r="S1605" s="9">
        <f t="shared" si="133"/>
        <v>40875.961331018516</v>
      </c>
      <c r="T1605" s="9">
        <f t="shared" si="134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31"/>
        <v>1.2210714285714286</v>
      </c>
      <c r="P1606" s="10">
        <f t="shared" si="132"/>
        <v>48.842857142857142</v>
      </c>
      <c r="Q1606" t="s">
        <v>8328</v>
      </c>
      <c r="R1606" t="s">
        <v>8338</v>
      </c>
      <c r="S1606" s="9">
        <f t="shared" si="133"/>
        <v>40945.636979166666</v>
      </c>
      <c r="T1606" s="9">
        <f t="shared" si="134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31"/>
        <v>1.0069333333333335</v>
      </c>
      <c r="P1607" s="10">
        <f t="shared" si="132"/>
        <v>137.30909090909091</v>
      </c>
      <c r="Q1607" t="s">
        <v>8328</v>
      </c>
      <c r="R1607" t="s">
        <v>8338</v>
      </c>
      <c r="S1607" s="9">
        <f t="shared" si="133"/>
        <v>40746.804548611108</v>
      </c>
      <c r="T1607" s="9">
        <f t="shared" si="134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31"/>
        <v>1.01004125</v>
      </c>
      <c r="P1608" s="10">
        <f t="shared" si="132"/>
        <v>87.829673913043479</v>
      </c>
      <c r="Q1608" t="s">
        <v>8328</v>
      </c>
      <c r="R1608" t="s">
        <v>8338</v>
      </c>
      <c r="S1608" s="9">
        <f t="shared" si="133"/>
        <v>40535.903217592589</v>
      </c>
      <c r="T1608" s="9">
        <f t="shared" si="134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31"/>
        <v>1.4511000000000001</v>
      </c>
      <c r="P1609" s="10">
        <f t="shared" si="132"/>
        <v>70.785365853658533</v>
      </c>
      <c r="Q1609" t="s">
        <v>8328</v>
      </c>
      <c r="R1609" t="s">
        <v>8338</v>
      </c>
      <c r="S1609" s="9">
        <f t="shared" si="133"/>
        <v>41053.600127314814</v>
      </c>
      <c r="T1609" s="9">
        <f t="shared" si="134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31"/>
        <v>1.0125</v>
      </c>
      <c r="P1610" s="10">
        <f t="shared" si="132"/>
        <v>52.826086956521742</v>
      </c>
      <c r="Q1610" t="s">
        <v>8328</v>
      </c>
      <c r="R1610" t="s">
        <v>8338</v>
      </c>
      <c r="S1610" s="9">
        <f t="shared" si="133"/>
        <v>41607.622523148144</v>
      </c>
      <c r="T1610" s="9">
        <f t="shared" si="134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31"/>
        <v>1.1833333333333333</v>
      </c>
      <c r="P1611" s="10">
        <f t="shared" si="132"/>
        <v>443.75</v>
      </c>
      <c r="Q1611" t="s">
        <v>8328</v>
      </c>
      <c r="R1611" t="s">
        <v>8338</v>
      </c>
      <c r="S1611" s="9">
        <f t="shared" si="133"/>
        <v>40795.792928240735</v>
      </c>
      <c r="T1611" s="9">
        <f t="shared" si="134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31"/>
        <v>2.7185000000000001</v>
      </c>
      <c r="P1612" s="10">
        <f t="shared" si="132"/>
        <v>48.544642857142854</v>
      </c>
      <c r="Q1612" t="s">
        <v>8328</v>
      </c>
      <c r="R1612" t="s">
        <v>8338</v>
      </c>
      <c r="S1612" s="9">
        <f t="shared" si="133"/>
        <v>41228.716550925921</v>
      </c>
      <c r="T1612" s="9">
        <f t="shared" si="134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31"/>
        <v>1.25125</v>
      </c>
      <c r="P1613" s="10">
        <f t="shared" si="132"/>
        <v>37.074074074074076</v>
      </c>
      <c r="Q1613" t="s">
        <v>8328</v>
      </c>
      <c r="R1613" t="s">
        <v>8338</v>
      </c>
      <c r="S1613" s="9">
        <f t="shared" si="133"/>
        <v>41408.792037037034</v>
      </c>
      <c r="T1613" s="9">
        <f t="shared" si="134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31"/>
        <v>1.1000000000000001</v>
      </c>
      <c r="P1614" s="10">
        <f t="shared" si="132"/>
        <v>50</v>
      </c>
      <c r="Q1614" t="s">
        <v>8328</v>
      </c>
      <c r="R1614" t="s">
        <v>8338</v>
      </c>
      <c r="S1614" s="9">
        <f t="shared" si="133"/>
        <v>41246.666481481479</v>
      </c>
      <c r="T1614" s="9">
        <f t="shared" si="134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31"/>
        <v>1.0149999999999999</v>
      </c>
      <c r="P1615" s="10">
        <f t="shared" si="132"/>
        <v>39.03846153846154</v>
      </c>
      <c r="Q1615" t="s">
        <v>8328</v>
      </c>
      <c r="R1615" t="s">
        <v>8338</v>
      </c>
      <c r="S1615" s="9">
        <f t="shared" si="133"/>
        <v>41081.861134259256</v>
      </c>
      <c r="T1615" s="9">
        <f t="shared" si="134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31"/>
        <v>1.0269999999999999</v>
      </c>
      <c r="P1616" s="10">
        <f t="shared" si="132"/>
        <v>66.688311688311686</v>
      </c>
      <c r="Q1616" t="s">
        <v>8328</v>
      </c>
      <c r="R1616" t="s">
        <v>8338</v>
      </c>
      <c r="S1616" s="9">
        <f t="shared" si="133"/>
        <v>41794.772789351846</v>
      </c>
      <c r="T1616" s="9">
        <f t="shared" si="134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31"/>
        <v>1.1412500000000001</v>
      </c>
      <c r="P1617" s="10">
        <f t="shared" si="132"/>
        <v>67.132352941176464</v>
      </c>
      <c r="Q1617" t="s">
        <v>8328</v>
      </c>
      <c r="R1617" t="s">
        <v>8338</v>
      </c>
      <c r="S1617" s="9">
        <f t="shared" si="133"/>
        <v>40844.842546296291</v>
      </c>
      <c r="T1617" s="9">
        <f t="shared" si="134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31"/>
        <v>1.042</v>
      </c>
      <c r="P1618" s="10">
        <f t="shared" si="132"/>
        <v>66.369426751592357</v>
      </c>
      <c r="Q1618" t="s">
        <v>8328</v>
      </c>
      <c r="R1618" t="s">
        <v>8338</v>
      </c>
      <c r="S1618" s="9">
        <f t="shared" si="133"/>
        <v>41194.507187499999</v>
      </c>
      <c r="T1618" s="9">
        <f t="shared" si="134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31"/>
        <v>1.4585714285714286</v>
      </c>
      <c r="P1619" s="10">
        <f t="shared" si="132"/>
        <v>64.620253164556956</v>
      </c>
      <c r="Q1619" t="s">
        <v>8328</v>
      </c>
      <c r="R1619" t="s">
        <v>8338</v>
      </c>
      <c r="S1619" s="9">
        <f t="shared" si="133"/>
        <v>41546.455879629626</v>
      </c>
      <c r="T1619" s="9">
        <f t="shared" si="134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31"/>
        <v>1.0506666666666666</v>
      </c>
      <c r="P1620" s="10">
        <f t="shared" si="132"/>
        <v>58.370370370370374</v>
      </c>
      <c r="Q1620" t="s">
        <v>8328</v>
      </c>
      <c r="R1620" t="s">
        <v>8338</v>
      </c>
      <c r="S1620" s="9">
        <f t="shared" si="133"/>
        <v>41301.446006944439</v>
      </c>
      <c r="T1620" s="9">
        <f t="shared" si="134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31"/>
        <v>1.3333333333333333</v>
      </c>
      <c r="P1621" s="10">
        <f t="shared" si="132"/>
        <v>86.956521739130437</v>
      </c>
      <c r="Q1621" t="s">
        <v>8328</v>
      </c>
      <c r="R1621" t="s">
        <v>8338</v>
      </c>
      <c r="S1621" s="9">
        <f t="shared" si="133"/>
        <v>41875.977847222224</v>
      </c>
      <c r="T1621" s="9">
        <f t="shared" si="134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31"/>
        <v>1.1299999999999999</v>
      </c>
      <c r="P1622" s="10">
        <f t="shared" si="132"/>
        <v>66.470588235294116</v>
      </c>
      <c r="Q1622" t="s">
        <v>8328</v>
      </c>
      <c r="R1622" t="s">
        <v>8338</v>
      </c>
      <c r="S1622" s="9">
        <f t="shared" si="133"/>
        <v>41321.131249999999</v>
      </c>
      <c r="T1622" s="9">
        <f t="shared" si="134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31"/>
        <v>1.212</v>
      </c>
      <c r="P1623" s="10">
        <f t="shared" si="132"/>
        <v>163.78378378378378</v>
      </c>
      <c r="Q1623" t="s">
        <v>8328</v>
      </c>
      <c r="R1623" t="s">
        <v>8338</v>
      </c>
      <c r="S1623" s="9">
        <f t="shared" si="133"/>
        <v>41003.398321759254</v>
      </c>
      <c r="T1623" s="9">
        <f t="shared" si="134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31"/>
        <v>1.0172463768115942</v>
      </c>
      <c r="P1624" s="10">
        <f t="shared" si="132"/>
        <v>107.98461538461538</v>
      </c>
      <c r="Q1624" t="s">
        <v>8328</v>
      </c>
      <c r="R1624" t="s">
        <v>8338</v>
      </c>
      <c r="S1624" s="9">
        <f t="shared" si="133"/>
        <v>41950.086504629624</v>
      </c>
      <c r="T1624" s="9">
        <f t="shared" si="134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31"/>
        <v>1.0106666666666666</v>
      </c>
      <c r="P1625" s="10">
        <f t="shared" si="132"/>
        <v>42.111111111111114</v>
      </c>
      <c r="Q1625" t="s">
        <v>8328</v>
      </c>
      <c r="R1625" t="s">
        <v>8338</v>
      </c>
      <c r="S1625" s="9">
        <f t="shared" si="133"/>
        <v>41453.480196759258</v>
      </c>
      <c r="T1625" s="9">
        <f t="shared" si="134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31"/>
        <v>1.18</v>
      </c>
      <c r="P1626" s="10">
        <f t="shared" si="132"/>
        <v>47.2</v>
      </c>
      <c r="Q1626" t="s">
        <v>8328</v>
      </c>
      <c r="R1626" t="s">
        <v>8338</v>
      </c>
      <c r="S1626" s="9">
        <f t="shared" si="133"/>
        <v>41243.158969907403</v>
      </c>
      <c r="T1626" s="9">
        <f t="shared" si="134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31"/>
        <v>1.5533333333333332</v>
      </c>
      <c r="P1627" s="10">
        <f t="shared" si="132"/>
        <v>112.01923076923077</v>
      </c>
      <c r="Q1627" t="s">
        <v>8328</v>
      </c>
      <c r="R1627" t="s">
        <v>8338</v>
      </c>
      <c r="S1627" s="9">
        <f t="shared" si="133"/>
        <v>41135.491354166668</v>
      </c>
      <c r="T1627" s="9">
        <f t="shared" si="134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31"/>
        <v>1.0118750000000001</v>
      </c>
      <c r="P1628" s="10">
        <f t="shared" si="132"/>
        <v>74.953703703703709</v>
      </c>
      <c r="Q1628" t="s">
        <v>8328</v>
      </c>
      <c r="R1628" t="s">
        <v>8338</v>
      </c>
      <c r="S1628" s="9">
        <f t="shared" si="133"/>
        <v>41579.639664351853</v>
      </c>
      <c r="T1628" s="9">
        <f t="shared" si="134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31"/>
        <v>1.17</v>
      </c>
      <c r="P1629" s="10">
        <f t="shared" si="132"/>
        <v>61.578947368421055</v>
      </c>
      <c r="Q1629" t="s">
        <v>8328</v>
      </c>
      <c r="R1629" t="s">
        <v>8338</v>
      </c>
      <c r="S1629" s="9">
        <f t="shared" si="133"/>
        <v>41205.498715277776</v>
      </c>
      <c r="T1629" s="9">
        <f t="shared" si="134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31"/>
        <v>1.00925</v>
      </c>
      <c r="P1630" s="10">
        <f t="shared" si="132"/>
        <v>45.875</v>
      </c>
      <c r="Q1630" t="s">
        <v>8328</v>
      </c>
      <c r="R1630" t="s">
        <v>8338</v>
      </c>
      <c r="S1630" s="9">
        <f t="shared" si="133"/>
        <v>41774.528726851851</v>
      </c>
      <c r="T1630" s="9">
        <f t="shared" si="134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31"/>
        <v>1.0366666666666666</v>
      </c>
      <c r="P1631" s="10">
        <f t="shared" si="132"/>
        <v>75.853658536585371</v>
      </c>
      <c r="Q1631" t="s">
        <v>8328</v>
      </c>
      <c r="R1631" t="s">
        <v>8338</v>
      </c>
      <c r="S1631" s="9">
        <f t="shared" si="133"/>
        <v>41645.658946759257</v>
      </c>
      <c r="T1631" s="9">
        <f t="shared" si="134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31"/>
        <v>2.6524999999999999</v>
      </c>
      <c r="P1632" s="10">
        <f t="shared" si="132"/>
        <v>84.206349206349202</v>
      </c>
      <c r="Q1632" t="s">
        <v>8328</v>
      </c>
      <c r="R1632" t="s">
        <v>8338</v>
      </c>
      <c r="S1632" s="9">
        <f t="shared" si="133"/>
        <v>40939.629340277774</v>
      </c>
      <c r="T1632" s="9">
        <f t="shared" si="134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31"/>
        <v>1.5590999999999999</v>
      </c>
      <c r="P1633" s="10">
        <f t="shared" si="132"/>
        <v>117.22556390977444</v>
      </c>
      <c r="Q1633" t="s">
        <v>8328</v>
      </c>
      <c r="R1633" t="s">
        <v>8338</v>
      </c>
      <c r="S1633" s="9">
        <f t="shared" si="133"/>
        <v>41164.65116898148</v>
      </c>
      <c r="T1633" s="9">
        <f t="shared" si="134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31"/>
        <v>1.0162500000000001</v>
      </c>
      <c r="P1634" s="10">
        <f t="shared" ref="P1634:P1665" si="135">E1634/L1634</f>
        <v>86.489361702127653</v>
      </c>
      <c r="Q1634" t="s">
        <v>8328</v>
      </c>
      <c r="R1634" t="s">
        <v>8338</v>
      </c>
      <c r="S1634" s="9">
        <f t="shared" si="133"/>
        <v>40750.132569444439</v>
      </c>
      <c r="T1634" s="9">
        <f t="shared" si="134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31"/>
        <v>1</v>
      </c>
      <c r="P1635" s="10">
        <f t="shared" si="135"/>
        <v>172.41379310344828</v>
      </c>
      <c r="Q1635" t="s">
        <v>8328</v>
      </c>
      <c r="R1635" t="s">
        <v>8338</v>
      </c>
      <c r="S1635" s="9">
        <f t="shared" si="133"/>
        <v>40896.675416666665</v>
      </c>
      <c r="T1635" s="9">
        <f t="shared" si="134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31"/>
        <v>1.0049999999999999</v>
      </c>
      <c r="P1636" s="10">
        <f t="shared" si="135"/>
        <v>62.8125</v>
      </c>
      <c r="Q1636" t="s">
        <v>8328</v>
      </c>
      <c r="R1636" t="s">
        <v>8338</v>
      </c>
      <c r="S1636" s="9">
        <f t="shared" si="133"/>
        <v>40657.981493055551</v>
      </c>
      <c r="T1636" s="9">
        <f t="shared" si="134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31"/>
        <v>1.2529999999999999</v>
      </c>
      <c r="P1637" s="10">
        <f t="shared" si="135"/>
        <v>67.729729729729726</v>
      </c>
      <c r="Q1637" t="s">
        <v>8328</v>
      </c>
      <c r="R1637" t="s">
        <v>8338</v>
      </c>
      <c r="S1637" s="9">
        <f t="shared" si="133"/>
        <v>42502.660428240742</v>
      </c>
      <c r="T1637" s="9">
        <f t="shared" si="134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31"/>
        <v>1.0355555555555556</v>
      </c>
      <c r="P1638" s="10">
        <f t="shared" si="135"/>
        <v>53.5632183908046</v>
      </c>
      <c r="Q1638" t="s">
        <v>8328</v>
      </c>
      <c r="R1638" t="s">
        <v>8338</v>
      </c>
      <c r="S1638" s="9">
        <f t="shared" si="133"/>
        <v>40662.878333333334</v>
      </c>
      <c r="T1638" s="9">
        <f t="shared" si="134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31"/>
        <v>1.038</v>
      </c>
      <c r="P1639" s="10">
        <f t="shared" si="135"/>
        <v>34.6</v>
      </c>
      <c r="Q1639" t="s">
        <v>8328</v>
      </c>
      <c r="R1639" t="s">
        <v>8338</v>
      </c>
      <c r="S1639" s="9">
        <f t="shared" si="133"/>
        <v>40122.543287037035</v>
      </c>
      <c r="T1639" s="9">
        <f t="shared" si="134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31"/>
        <v>1.05</v>
      </c>
      <c r="P1640" s="10">
        <f t="shared" si="135"/>
        <v>38.888888888888886</v>
      </c>
      <c r="Q1640" t="s">
        <v>8328</v>
      </c>
      <c r="R1640" t="s">
        <v>8338</v>
      </c>
      <c r="S1640" s="9">
        <f t="shared" si="133"/>
        <v>41288.478796296295</v>
      </c>
      <c r="T1640" s="9">
        <f t="shared" si="134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31"/>
        <v>1</v>
      </c>
      <c r="P1641" s="10">
        <f t="shared" si="135"/>
        <v>94.736842105263165</v>
      </c>
      <c r="Q1641" t="s">
        <v>8328</v>
      </c>
      <c r="R1641" t="s">
        <v>8338</v>
      </c>
      <c r="S1641" s="9">
        <f t="shared" si="133"/>
        <v>40941.444039351853</v>
      </c>
      <c r="T1641" s="9">
        <f t="shared" si="134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31"/>
        <v>1.6986000000000001</v>
      </c>
      <c r="P1642" s="10">
        <f t="shared" si="135"/>
        <v>39.967058823529413</v>
      </c>
      <c r="Q1642" t="s">
        <v>8328</v>
      </c>
      <c r="R1642" t="s">
        <v>8338</v>
      </c>
      <c r="S1642" s="9">
        <f t="shared" si="133"/>
        <v>40379.022627314815</v>
      </c>
      <c r="T1642" s="9">
        <f t="shared" si="134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31"/>
        <v>1.014</v>
      </c>
      <c r="P1643" s="10">
        <f t="shared" si="135"/>
        <v>97.5</v>
      </c>
      <c r="Q1643" t="s">
        <v>8328</v>
      </c>
      <c r="R1643" t="s">
        <v>8330</v>
      </c>
      <c r="S1643" s="9">
        <f t="shared" si="133"/>
        <v>41962.388240740744</v>
      </c>
      <c r="T1643" s="9">
        <f t="shared" si="134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31"/>
        <v>1</v>
      </c>
      <c r="P1644" s="10">
        <f t="shared" si="135"/>
        <v>42.857142857142854</v>
      </c>
      <c r="Q1644" t="s">
        <v>8328</v>
      </c>
      <c r="R1644" t="s">
        <v>8330</v>
      </c>
      <c r="S1644" s="9">
        <f t="shared" si="133"/>
        <v>40687.816284722219</v>
      </c>
      <c r="T1644" s="9">
        <f t="shared" si="134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31"/>
        <v>1.2470000000000001</v>
      </c>
      <c r="P1645" s="10">
        <f t="shared" si="135"/>
        <v>168.51351351351352</v>
      </c>
      <c r="Q1645" t="s">
        <v>8328</v>
      </c>
      <c r="R1645" t="s">
        <v>8330</v>
      </c>
      <c r="S1645" s="9">
        <f t="shared" si="133"/>
        <v>41146.615879629629</v>
      </c>
      <c r="T1645" s="9">
        <f t="shared" si="134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31"/>
        <v>1.095</v>
      </c>
      <c r="P1646" s="10">
        <f t="shared" si="135"/>
        <v>85.546875</v>
      </c>
      <c r="Q1646" t="s">
        <v>8328</v>
      </c>
      <c r="R1646" t="s">
        <v>8330</v>
      </c>
      <c r="S1646" s="9">
        <f t="shared" si="133"/>
        <v>41174.851388888885</v>
      </c>
      <c r="T1646" s="9">
        <f t="shared" si="134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31"/>
        <v>1.1080000000000001</v>
      </c>
      <c r="P1647" s="10">
        <f t="shared" si="135"/>
        <v>554</v>
      </c>
      <c r="Q1647" t="s">
        <v>8328</v>
      </c>
      <c r="R1647" t="s">
        <v>8330</v>
      </c>
      <c r="S1647" s="9">
        <f t="shared" si="133"/>
        <v>41521.409027777772</v>
      </c>
      <c r="T1647" s="9">
        <f t="shared" si="134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31"/>
        <v>1.1020000000000001</v>
      </c>
      <c r="P1648" s="10">
        <f t="shared" si="135"/>
        <v>26.554216867469879</v>
      </c>
      <c r="Q1648" t="s">
        <v>8328</v>
      </c>
      <c r="R1648" t="s">
        <v>8330</v>
      </c>
      <c r="S1648" s="9">
        <f t="shared" si="133"/>
        <v>41833.241932870369</v>
      </c>
      <c r="T1648" s="9">
        <f t="shared" si="134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31"/>
        <v>1.0471999999999999</v>
      </c>
      <c r="P1649" s="10">
        <f t="shared" si="135"/>
        <v>113.82608695652173</v>
      </c>
      <c r="Q1649" t="s">
        <v>8328</v>
      </c>
      <c r="R1649" t="s">
        <v>8330</v>
      </c>
      <c r="S1649" s="9">
        <f t="shared" si="133"/>
        <v>41039.201122685183</v>
      </c>
      <c r="T1649" s="9">
        <f t="shared" si="134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31"/>
        <v>1.2526086956521738</v>
      </c>
      <c r="P1650" s="10">
        <f t="shared" si="135"/>
        <v>32.011111111111113</v>
      </c>
      <c r="Q1650" t="s">
        <v>8328</v>
      </c>
      <c r="R1650" t="s">
        <v>8330</v>
      </c>
      <c r="S1650" s="9">
        <f t="shared" si="133"/>
        <v>40592.496319444443</v>
      </c>
      <c r="T1650" s="9">
        <f t="shared" si="134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31"/>
        <v>1.0058763157894737</v>
      </c>
      <c r="P1651" s="10">
        <f t="shared" si="135"/>
        <v>47.189259259259259</v>
      </c>
      <c r="Q1651" t="s">
        <v>8328</v>
      </c>
      <c r="R1651" t="s">
        <v>8330</v>
      </c>
      <c r="S1651" s="9">
        <f t="shared" si="133"/>
        <v>41737.476331018515</v>
      </c>
      <c r="T1651" s="9">
        <f t="shared" si="134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31"/>
        <v>1.4155</v>
      </c>
      <c r="P1652" s="10">
        <f t="shared" si="135"/>
        <v>88.46875</v>
      </c>
      <c r="Q1652" t="s">
        <v>8328</v>
      </c>
      <c r="R1652" t="s">
        <v>8330</v>
      </c>
      <c r="S1652" s="9">
        <f t="shared" si="133"/>
        <v>41526.227280092593</v>
      </c>
      <c r="T1652" s="9">
        <f t="shared" si="134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31"/>
        <v>1.0075000000000001</v>
      </c>
      <c r="P1653" s="10">
        <f t="shared" si="135"/>
        <v>100.75</v>
      </c>
      <c r="Q1653" t="s">
        <v>8328</v>
      </c>
      <c r="R1653" t="s">
        <v>8330</v>
      </c>
      <c r="S1653" s="9">
        <f t="shared" si="133"/>
        <v>40625.692361111105</v>
      </c>
      <c r="T1653" s="9">
        <f t="shared" si="134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31"/>
        <v>1.0066666666666666</v>
      </c>
      <c r="P1654" s="10">
        <f t="shared" si="135"/>
        <v>64.714285714285708</v>
      </c>
      <c r="Q1654" t="s">
        <v>8328</v>
      </c>
      <c r="R1654" t="s">
        <v>8330</v>
      </c>
      <c r="S1654" s="9">
        <f t="shared" si="133"/>
        <v>41572.284641203703</v>
      </c>
      <c r="T1654" s="9">
        <f t="shared" si="134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31"/>
        <v>1.7423040000000001</v>
      </c>
      <c r="P1655" s="10">
        <f t="shared" si="135"/>
        <v>51.854285714285716</v>
      </c>
      <c r="Q1655" t="s">
        <v>8328</v>
      </c>
      <c r="R1655" t="s">
        <v>8330</v>
      </c>
      <c r="S1655" s="9">
        <f t="shared" si="133"/>
        <v>40626.626111111109</v>
      </c>
      <c r="T1655" s="9">
        <f t="shared" si="134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31"/>
        <v>1.199090909090909</v>
      </c>
      <c r="P1656" s="10">
        <f t="shared" si="135"/>
        <v>38.794117647058826</v>
      </c>
      <c r="Q1656" t="s">
        <v>8328</v>
      </c>
      <c r="R1656" t="s">
        <v>8330</v>
      </c>
      <c r="S1656" s="9">
        <f t="shared" si="133"/>
        <v>40987.682407407403</v>
      </c>
      <c r="T1656" s="9">
        <f t="shared" si="134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31"/>
        <v>1.4286666666666668</v>
      </c>
      <c r="P1657" s="10">
        <f t="shared" si="135"/>
        <v>44.645833333333336</v>
      </c>
      <c r="Q1657" t="s">
        <v>8328</v>
      </c>
      <c r="R1657" t="s">
        <v>8330</v>
      </c>
      <c r="S1657" s="9">
        <f t="shared" si="133"/>
        <v>40974.583564814813</v>
      </c>
      <c r="T1657" s="9">
        <f t="shared" si="134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31"/>
        <v>1.0033493333333334</v>
      </c>
      <c r="P1658" s="10">
        <f t="shared" si="135"/>
        <v>156.77333333333334</v>
      </c>
      <c r="Q1658" t="s">
        <v>8328</v>
      </c>
      <c r="R1658" t="s">
        <v>8330</v>
      </c>
      <c r="S1658" s="9">
        <f t="shared" si="133"/>
        <v>41226.720509259256</v>
      </c>
      <c r="T1658" s="9">
        <f t="shared" si="134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31"/>
        <v>1.0493380000000001</v>
      </c>
      <c r="P1659" s="10">
        <f t="shared" si="135"/>
        <v>118.70339366515837</v>
      </c>
      <c r="Q1659" t="s">
        <v>8328</v>
      </c>
      <c r="R1659" t="s">
        <v>8330</v>
      </c>
      <c r="S1659" s="9">
        <f t="shared" si="133"/>
        <v>41023.573703703703</v>
      </c>
      <c r="T1659" s="9">
        <f t="shared" si="134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31"/>
        <v>1.3223333333333334</v>
      </c>
      <c r="P1660" s="10">
        <f t="shared" si="135"/>
        <v>74.149532710280369</v>
      </c>
      <c r="Q1660" t="s">
        <v>8328</v>
      </c>
      <c r="R1660" t="s">
        <v>8330</v>
      </c>
      <c r="S1660" s="9">
        <f t="shared" si="133"/>
        <v>41223.013506944444</v>
      </c>
      <c r="T1660" s="9">
        <f t="shared" si="134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31"/>
        <v>1.1279999999999999</v>
      </c>
      <c r="P1661" s="10">
        <f t="shared" si="135"/>
        <v>12.533333333333333</v>
      </c>
      <c r="Q1661" t="s">
        <v>8328</v>
      </c>
      <c r="R1661" t="s">
        <v>8330</v>
      </c>
      <c r="S1661" s="9">
        <f t="shared" si="133"/>
        <v>41596.705104166664</v>
      </c>
      <c r="T1661" s="9">
        <f t="shared" si="134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31"/>
        <v>12.5375</v>
      </c>
      <c r="P1662" s="10">
        <f t="shared" si="135"/>
        <v>27.861111111111111</v>
      </c>
      <c r="Q1662" t="s">
        <v>8328</v>
      </c>
      <c r="R1662" t="s">
        <v>8330</v>
      </c>
      <c r="S1662" s="9">
        <f t="shared" si="133"/>
        <v>42459.485532407409</v>
      </c>
      <c r="T1662" s="9">
        <f t="shared" si="134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31"/>
        <v>1.0250632911392406</v>
      </c>
      <c r="P1663" s="10">
        <f t="shared" si="135"/>
        <v>80.178217821782184</v>
      </c>
      <c r="Q1663" t="s">
        <v>8328</v>
      </c>
      <c r="R1663" t="s">
        <v>8330</v>
      </c>
      <c r="S1663" s="9">
        <f t="shared" si="133"/>
        <v>42343.789710648147</v>
      </c>
      <c r="T1663" s="9">
        <f t="shared" si="134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31"/>
        <v>1.026375</v>
      </c>
      <c r="P1664" s="10">
        <f t="shared" si="135"/>
        <v>132.43548387096774</v>
      </c>
      <c r="Q1664" t="s">
        <v>8328</v>
      </c>
      <c r="R1664" t="s">
        <v>8330</v>
      </c>
      <c r="S1664" s="9">
        <f t="shared" si="133"/>
        <v>40847.99</v>
      </c>
      <c r="T1664" s="9">
        <f t="shared" si="134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31"/>
        <v>1.08</v>
      </c>
      <c r="P1665" s="10">
        <f t="shared" si="135"/>
        <v>33.75</v>
      </c>
      <c r="Q1665" t="s">
        <v>8328</v>
      </c>
      <c r="R1665" t="s">
        <v>8330</v>
      </c>
      <c r="S1665" s="9">
        <f t="shared" si="133"/>
        <v>42005.813738425924</v>
      </c>
      <c r="T1665" s="9">
        <f t="shared" si="134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36">E1666/D1666</f>
        <v>1.2240879999999998</v>
      </c>
      <c r="P1666" s="10">
        <f t="shared" ref="P1666:P1683" si="137">E1666/L1666</f>
        <v>34.384494382022467</v>
      </c>
      <c r="Q1666" t="s">
        <v>8328</v>
      </c>
      <c r="R1666" t="s">
        <v>8330</v>
      </c>
      <c r="S1666" s="9">
        <f t="shared" ref="S1666:S1729" si="138">(((J1666/60)/60)/24)+DATE(1970,1,1)+(-5/24)</f>
        <v>40939.553449074068</v>
      </c>
      <c r="T1666" s="9">
        <f t="shared" ref="T1666:T1729" si="139">(((I1666/60)/60)/24)+DATE(1970,1,1)+(-5/24)</f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36"/>
        <v>1.1945714285714286</v>
      </c>
      <c r="P1667" s="10">
        <f t="shared" si="137"/>
        <v>44.956989247311824</v>
      </c>
      <c r="Q1667" t="s">
        <v>8328</v>
      </c>
      <c r="R1667" t="s">
        <v>8330</v>
      </c>
      <c r="S1667" s="9">
        <f t="shared" si="138"/>
        <v>40564.441122685181</v>
      </c>
      <c r="T1667" s="9">
        <f t="shared" si="139"/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6"/>
        <v>1.6088</v>
      </c>
      <c r="P1668" s="10">
        <f t="shared" si="137"/>
        <v>41.04081632653061</v>
      </c>
      <c r="Q1668" t="s">
        <v>8328</v>
      </c>
      <c r="R1668" t="s">
        <v>8330</v>
      </c>
      <c r="S1668" s="9">
        <f t="shared" si="138"/>
        <v>41331.04482638889</v>
      </c>
      <c r="T1668" s="9">
        <f t="shared" si="139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6"/>
        <v>1.2685294117647059</v>
      </c>
      <c r="P1669" s="10">
        <f t="shared" si="137"/>
        <v>52.597560975609753</v>
      </c>
      <c r="Q1669" t="s">
        <v>8328</v>
      </c>
      <c r="R1669" t="s">
        <v>8330</v>
      </c>
      <c r="S1669" s="9">
        <f t="shared" si="138"/>
        <v>41681.862245370365</v>
      </c>
      <c r="T1669" s="9">
        <f t="shared" si="139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6"/>
        <v>1.026375</v>
      </c>
      <c r="P1670" s="10">
        <f t="shared" si="137"/>
        <v>70.784482758620683</v>
      </c>
      <c r="Q1670" t="s">
        <v>8328</v>
      </c>
      <c r="R1670" t="s">
        <v>8330</v>
      </c>
      <c r="S1670" s="9">
        <f t="shared" si="138"/>
        <v>40844.941423611104</v>
      </c>
      <c r="T1670" s="9">
        <f t="shared" si="139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6"/>
        <v>1.3975</v>
      </c>
      <c r="P1671" s="10">
        <f t="shared" si="137"/>
        <v>53.75</v>
      </c>
      <c r="Q1671" t="s">
        <v>8328</v>
      </c>
      <c r="R1671" t="s">
        <v>8330</v>
      </c>
      <c r="S1671" s="9">
        <f t="shared" si="138"/>
        <v>42461.676805555551</v>
      </c>
      <c r="T1671" s="9">
        <f t="shared" si="139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6"/>
        <v>1.026</v>
      </c>
      <c r="P1672" s="10">
        <f t="shared" si="137"/>
        <v>44.608695652173914</v>
      </c>
      <c r="Q1672" t="s">
        <v>8328</v>
      </c>
      <c r="R1672" t="s">
        <v>8330</v>
      </c>
      <c r="S1672" s="9">
        <f t="shared" si="138"/>
        <v>40313.722210648149</v>
      </c>
      <c r="T1672" s="9">
        <f t="shared" si="139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6"/>
        <v>1.0067349999999999</v>
      </c>
      <c r="P1673" s="10">
        <f t="shared" si="137"/>
        <v>26.148961038961041</v>
      </c>
      <c r="Q1673" t="s">
        <v>8328</v>
      </c>
      <c r="R1673" t="s">
        <v>8330</v>
      </c>
      <c r="S1673" s="9">
        <f t="shared" si="138"/>
        <v>42553.335810185185</v>
      </c>
      <c r="T1673" s="9">
        <f t="shared" si="139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6"/>
        <v>1.1294117647058823</v>
      </c>
      <c r="P1674" s="10">
        <f t="shared" si="137"/>
        <v>39.183673469387756</v>
      </c>
      <c r="Q1674" t="s">
        <v>8328</v>
      </c>
      <c r="R1674" t="s">
        <v>8330</v>
      </c>
      <c r="S1674" s="9">
        <f t="shared" si="138"/>
        <v>41034.448263888888</v>
      </c>
      <c r="T1674" s="9">
        <f t="shared" si="139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6"/>
        <v>1.2809523809523808</v>
      </c>
      <c r="P1675" s="10">
        <f t="shared" si="137"/>
        <v>45.593220338983052</v>
      </c>
      <c r="Q1675" t="s">
        <v>8328</v>
      </c>
      <c r="R1675" t="s">
        <v>8330</v>
      </c>
      <c r="S1675" s="9">
        <f t="shared" si="138"/>
        <v>42039.670046296298</v>
      </c>
      <c r="T1675" s="9">
        <f t="shared" si="139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6"/>
        <v>2.0169999999999999</v>
      </c>
      <c r="P1676" s="10">
        <f t="shared" si="137"/>
        <v>89.247787610619469</v>
      </c>
      <c r="Q1676" t="s">
        <v>8328</v>
      </c>
      <c r="R1676" t="s">
        <v>8330</v>
      </c>
      <c r="S1676" s="9">
        <f t="shared" si="138"/>
        <v>42569.397060185183</v>
      </c>
      <c r="T1676" s="9">
        <f t="shared" si="139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6"/>
        <v>1.37416</v>
      </c>
      <c r="P1677" s="10">
        <f t="shared" si="137"/>
        <v>40.416470588235299</v>
      </c>
      <c r="Q1677" t="s">
        <v>8328</v>
      </c>
      <c r="R1677" t="s">
        <v>8330</v>
      </c>
      <c r="S1677" s="9">
        <f t="shared" si="138"/>
        <v>40802.524768518517</v>
      </c>
      <c r="T1677" s="9">
        <f t="shared" si="139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6"/>
        <v>1.1533333333333333</v>
      </c>
      <c r="P1678" s="10">
        <f t="shared" si="137"/>
        <v>82.38095238095238</v>
      </c>
      <c r="Q1678" t="s">
        <v>8328</v>
      </c>
      <c r="R1678" t="s">
        <v>8330</v>
      </c>
      <c r="S1678" s="9">
        <f t="shared" si="138"/>
        <v>40973.517905092594</v>
      </c>
      <c r="T1678" s="9">
        <f t="shared" si="139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6"/>
        <v>1.1166666666666667</v>
      </c>
      <c r="P1679" s="10">
        <f t="shared" si="137"/>
        <v>159.52380952380952</v>
      </c>
      <c r="Q1679" t="s">
        <v>8328</v>
      </c>
      <c r="R1679" t="s">
        <v>8330</v>
      </c>
      <c r="S1679" s="9">
        <f t="shared" si="138"/>
        <v>42416.198796296296</v>
      </c>
      <c r="T1679" s="9">
        <f t="shared" si="139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6"/>
        <v>1.1839999999999999</v>
      </c>
      <c r="P1680" s="10">
        <f t="shared" si="137"/>
        <v>36.244897959183675</v>
      </c>
      <c r="Q1680" t="s">
        <v>8328</v>
      </c>
      <c r="R1680" t="s">
        <v>8330</v>
      </c>
      <c r="S1680" s="9">
        <f t="shared" si="138"/>
        <v>41662.646655092591</v>
      </c>
      <c r="T1680" s="9">
        <f t="shared" si="139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6"/>
        <v>1.75</v>
      </c>
      <c r="P1681" s="10">
        <f t="shared" si="137"/>
        <v>62.5</v>
      </c>
      <c r="Q1681" t="s">
        <v>8328</v>
      </c>
      <c r="R1681" t="s">
        <v>8330</v>
      </c>
      <c r="S1681" s="9">
        <f t="shared" si="138"/>
        <v>40722.860474537032</v>
      </c>
      <c r="T1681" s="9">
        <f t="shared" si="139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6"/>
        <v>1.175</v>
      </c>
      <c r="P1682" s="10">
        <f t="shared" si="137"/>
        <v>47</v>
      </c>
      <c r="Q1682" t="s">
        <v>8328</v>
      </c>
      <c r="R1682" t="s">
        <v>8330</v>
      </c>
      <c r="S1682" s="9">
        <f t="shared" si="138"/>
        <v>41802.549386574072</v>
      </c>
      <c r="T1682" s="9">
        <f t="shared" si="139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6"/>
        <v>1.0142212307692309</v>
      </c>
      <c r="P1683" s="10">
        <f t="shared" si="137"/>
        <v>74.575090497737563</v>
      </c>
      <c r="Q1683" t="s">
        <v>8328</v>
      </c>
      <c r="R1683" t="s">
        <v>8332</v>
      </c>
      <c r="S1683" s="9">
        <f t="shared" si="138"/>
        <v>42773.91300925926</v>
      </c>
      <c r="T1683" s="9">
        <f t="shared" si="139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6"/>
        <v>0</v>
      </c>
      <c r="P1684" s="10">
        <v>0</v>
      </c>
      <c r="Q1684" t="s">
        <v>8328</v>
      </c>
      <c r="R1684" t="s">
        <v>8332</v>
      </c>
      <c r="S1684" s="9">
        <f t="shared" si="138"/>
        <v>42779.005324074074</v>
      </c>
      <c r="T1684" s="9">
        <f t="shared" si="139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6"/>
        <v>0.21714285714285714</v>
      </c>
      <c r="P1685" s="10">
        <f t="shared" ref="P1685:P1697" si="140">E1685/L1685</f>
        <v>76</v>
      </c>
      <c r="Q1685" t="s">
        <v>8328</v>
      </c>
      <c r="R1685" t="s">
        <v>8332</v>
      </c>
      <c r="S1685" s="9">
        <f t="shared" si="138"/>
        <v>42808.57335648148</v>
      </c>
      <c r="T1685" s="9">
        <f t="shared" si="139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6"/>
        <v>1.0912500000000001</v>
      </c>
      <c r="P1686" s="10">
        <f t="shared" si="140"/>
        <v>86.43564356435644</v>
      </c>
      <c r="Q1686" t="s">
        <v>8328</v>
      </c>
      <c r="R1686" t="s">
        <v>8332</v>
      </c>
      <c r="S1686" s="9">
        <f t="shared" si="138"/>
        <v>42783.606956018521</v>
      </c>
      <c r="T1686" s="9">
        <f t="shared" si="139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6"/>
        <v>1.0285714285714285</v>
      </c>
      <c r="P1687" s="10">
        <f t="shared" si="140"/>
        <v>24</v>
      </c>
      <c r="Q1687" t="s">
        <v>8328</v>
      </c>
      <c r="R1687" t="s">
        <v>8332</v>
      </c>
      <c r="S1687" s="9">
        <f t="shared" si="138"/>
        <v>42788.041932870365</v>
      </c>
      <c r="T1687" s="9">
        <f t="shared" si="139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6"/>
        <v>3.5999999999999999E-3</v>
      </c>
      <c r="P1688" s="10">
        <f t="shared" si="140"/>
        <v>18</v>
      </c>
      <c r="Q1688" t="s">
        <v>8328</v>
      </c>
      <c r="R1688" t="s">
        <v>8332</v>
      </c>
      <c r="S1688" s="9">
        <f t="shared" si="138"/>
        <v>42792.635636574072</v>
      </c>
      <c r="T1688" s="9">
        <f t="shared" si="139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6"/>
        <v>0.3125</v>
      </c>
      <c r="P1689" s="10">
        <f t="shared" si="140"/>
        <v>80.128205128205124</v>
      </c>
      <c r="Q1689" t="s">
        <v>8328</v>
      </c>
      <c r="R1689" t="s">
        <v>8332</v>
      </c>
      <c r="S1689" s="9">
        <f t="shared" si="138"/>
        <v>42801.838483796295</v>
      </c>
      <c r="T1689" s="9">
        <f t="shared" si="139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6"/>
        <v>0.443</v>
      </c>
      <c r="P1690" s="10">
        <f t="shared" si="140"/>
        <v>253.14285714285714</v>
      </c>
      <c r="Q1690" t="s">
        <v>8328</v>
      </c>
      <c r="R1690" t="s">
        <v>8332</v>
      </c>
      <c r="S1690" s="9">
        <f t="shared" si="138"/>
        <v>42804.326319444437</v>
      </c>
      <c r="T1690" s="9">
        <f t="shared" si="139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6"/>
        <v>1</v>
      </c>
      <c r="P1691" s="10">
        <f t="shared" si="140"/>
        <v>171.42857142857142</v>
      </c>
      <c r="Q1691" t="s">
        <v>8328</v>
      </c>
      <c r="R1691" t="s">
        <v>8332</v>
      </c>
      <c r="S1691" s="9">
        <f t="shared" si="138"/>
        <v>42780.734143518515</v>
      </c>
      <c r="T1691" s="9">
        <f t="shared" si="139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6"/>
        <v>0.254</v>
      </c>
      <c r="P1692" s="10">
        <f t="shared" si="140"/>
        <v>57.727272727272727</v>
      </c>
      <c r="Q1692" t="s">
        <v>8328</v>
      </c>
      <c r="R1692" t="s">
        <v>8332</v>
      </c>
      <c r="S1692" s="9">
        <f t="shared" si="138"/>
        <v>42801.222708333335</v>
      </c>
      <c r="T1692" s="9">
        <f t="shared" si="139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6"/>
        <v>0.33473333333333333</v>
      </c>
      <c r="P1693" s="10">
        <f t="shared" si="140"/>
        <v>264.26315789473682</v>
      </c>
      <c r="Q1693" t="s">
        <v>8328</v>
      </c>
      <c r="R1693" t="s">
        <v>8332</v>
      </c>
      <c r="S1693" s="9">
        <f t="shared" si="138"/>
        <v>42795.49314814814</v>
      </c>
      <c r="T1693" s="9">
        <f t="shared" si="139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6"/>
        <v>0.47799999999999998</v>
      </c>
      <c r="P1694" s="10">
        <f t="shared" si="140"/>
        <v>159.33333333333334</v>
      </c>
      <c r="Q1694" t="s">
        <v>8328</v>
      </c>
      <c r="R1694" t="s">
        <v>8332</v>
      </c>
      <c r="S1694" s="9">
        <f t="shared" si="138"/>
        <v>42787.94290509259</v>
      </c>
      <c r="T1694" s="9">
        <f t="shared" si="139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6"/>
        <v>9.3333333333333338E-2</v>
      </c>
      <c r="P1695" s="10">
        <f t="shared" si="140"/>
        <v>35</v>
      </c>
      <c r="Q1695" t="s">
        <v>8328</v>
      </c>
      <c r="R1695" t="s">
        <v>8332</v>
      </c>
      <c r="S1695" s="9">
        <f t="shared" si="138"/>
        <v>42803.711944444447</v>
      </c>
      <c r="T1695" s="9">
        <f t="shared" si="139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6"/>
        <v>5.0000000000000001E-4</v>
      </c>
      <c r="P1696" s="10">
        <f t="shared" si="140"/>
        <v>5</v>
      </c>
      <c r="Q1696" t="s">
        <v>8328</v>
      </c>
      <c r="R1696" t="s">
        <v>8332</v>
      </c>
      <c r="S1696" s="9">
        <f t="shared" si="138"/>
        <v>42791.461504629631</v>
      </c>
      <c r="T1696" s="9">
        <f t="shared" si="139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6"/>
        <v>0.11708333333333333</v>
      </c>
      <c r="P1697" s="10">
        <f t="shared" si="140"/>
        <v>61.086956521739133</v>
      </c>
      <c r="Q1697" t="s">
        <v>8328</v>
      </c>
      <c r="R1697" t="s">
        <v>8332</v>
      </c>
      <c r="S1697" s="9">
        <f t="shared" si="138"/>
        <v>42800.823078703703</v>
      </c>
      <c r="T1697" s="9">
        <f t="shared" si="139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6"/>
        <v>0</v>
      </c>
      <c r="P1698" s="10">
        <v>0</v>
      </c>
      <c r="Q1698" t="s">
        <v>8328</v>
      </c>
      <c r="R1698" t="s">
        <v>8332</v>
      </c>
      <c r="S1698" s="9">
        <f t="shared" si="138"/>
        <v>42795.861238425925</v>
      </c>
      <c r="T1698" s="9">
        <f t="shared" si="139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6"/>
        <v>0.20208000000000001</v>
      </c>
      <c r="P1699" s="10">
        <f>E1699/L1699</f>
        <v>114.81818181818181</v>
      </c>
      <c r="Q1699" t="s">
        <v>8328</v>
      </c>
      <c r="R1699" t="s">
        <v>8332</v>
      </c>
      <c r="S1699" s="9">
        <f t="shared" si="138"/>
        <v>42804.82462962962</v>
      </c>
      <c r="T1699" s="9">
        <f t="shared" si="139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6"/>
        <v>0</v>
      </c>
      <c r="P1700" s="10">
        <v>0</v>
      </c>
      <c r="Q1700" t="s">
        <v>8328</v>
      </c>
      <c r="R1700" t="s">
        <v>8332</v>
      </c>
      <c r="S1700" s="9">
        <f t="shared" si="138"/>
        <v>42795.999537037038</v>
      </c>
      <c r="T1700" s="9">
        <f t="shared" si="139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6"/>
        <v>4.2311459353574929E-2</v>
      </c>
      <c r="P1701" s="10">
        <f t="shared" ref="P1701:P1706" si="141">E1701/L1701</f>
        <v>54</v>
      </c>
      <c r="Q1701" t="s">
        <v>8328</v>
      </c>
      <c r="R1701" t="s">
        <v>8332</v>
      </c>
      <c r="S1701" s="9">
        <f t="shared" si="138"/>
        <v>42806.655613425923</v>
      </c>
      <c r="T1701" s="9">
        <f t="shared" si="139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6"/>
        <v>0.2606</v>
      </c>
      <c r="P1702" s="10">
        <f t="shared" si="141"/>
        <v>65.974683544303801</v>
      </c>
      <c r="Q1702" t="s">
        <v>8328</v>
      </c>
      <c r="R1702" t="s">
        <v>8332</v>
      </c>
      <c r="S1702" s="9">
        <f t="shared" si="138"/>
        <v>42795.863310185181</v>
      </c>
      <c r="T1702" s="9">
        <f t="shared" si="139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6"/>
        <v>1.9801980198019802E-3</v>
      </c>
      <c r="P1703" s="10">
        <f t="shared" si="141"/>
        <v>5</v>
      </c>
      <c r="Q1703" t="s">
        <v>8328</v>
      </c>
      <c r="R1703" t="s">
        <v>8332</v>
      </c>
      <c r="S1703" s="9">
        <f t="shared" si="138"/>
        <v>41989.456076388888</v>
      </c>
      <c r="T1703" s="9">
        <f t="shared" si="139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6"/>
        <v>6.0606060606060605E-5</v>
      </c>
      <c r="P1704" s="10">
        <f t="shared" si="141"/>
        <v>1</v>
      </c>
      <c r="Q1704" t="s">
        <v>8328</v>
      </c>
      <c r="R1704" t="s">
        <v>8332</v>
      </c>
      <c r="S1704" s="9">
        <f t="shared" si="138"/>
        <v>42063.661458333336</v>
      </c>
      <c r="T1704" s="9">
        <f t="shared" si="139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6"/>
        <v>1.0200000000000001E-2</v>
      </c>
      <c r="P1705" s="10">
        <f t="shared" si="141"/>
        <v>25.5</v>
      </c>
      <c r="Q1705" t="s">
        <v>8328</v>
      </c>
      <c r="R1705" t="s">
        <v>8332</v>
      </c>
      <c r="S1705" s="9">
        <f t="shared" si="138"/>
        <v>42187.073344907411</v>
      </c>
      <c r="T1705" s="9">
        <f t="shared" si="139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6"/>
        <v>0.65100000000000002</v>
      </c>
      <c r="P1706" s="10">
        <f t="shared" si="141"/>
        <v>118.36363636363636</v>
      </c>
      <c r="Q1706" t="s">
        <v>8328</v>
      </c>
      <c r="R1706" t="s">
        <v>8332</v>
      </c>
      <c r="S1706" s="9">
        <f t="shared" si="138"/>
        <v>42020.931400462963</v>
      </c>
      <c r="T1706" s="9">
        <f t="shared" si="139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6"/>
        <v>0</v>
      </c>
      <c r="P1707" s="10">
        <v>0</v>
      </c>
      <c r="Q1707" t="s">
        <v>8328</v>
      </c>
      <c r="R1707" t="s">
        <v>8332</v>
      </c>
      <c r="S1707" s="9">
        <f t="shared" si="138"/>
        <v>42244.808402777773</v>
      </c>
      <c r="T1707" s="9">
        <f t="shared" si="139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6"/>
        <v>0</v>
      </c>
      <c r="P1708" s="10">
        <v>0</v>
      </c>
      <c r="Q1708" t="s">
        <v>8328</v>
      </c>
      <c r="R1708" t="s">
        <v>8332</v>
      </c>
      <c r="S1708" s="9">
        <f t="shared" si="138"/>
        <v>42179.098055555551</v>
      </c>
      <c r="T1708" s="9">
        <f t="shared" si="139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6"/>
        <v>9.74E-2</v>
      </c>
      <c r="P1709" s="10">
        <f>E1709/L1709</f>
        <v>54.111111111111114</v>
      </c>
      <c r="Q1709" t="s">
        <v>8328</v>
      </c>
      <c r="R1709" t="s">
        <v>8332</v>
      </c>
      <c r="S1709" s="9">
        <f t="shared" si="138"/>
        <v>42427.512673611105</v>
      </c>
      <c r="T1709" s="9">
        <f t="shared" si="139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6"/>
        <v>0</v>
      </c>
      <c r="P1710" s="10">
        <v>0</v>
      </c>
      <c r="Q1710" t="s">
        <v>8328</v>
      </c>
      <c r="R1710" t="s">
        <v>8332</v>
      </c>
      <c r="S1710" s="9">
        <f t="shared" si="138"/>
        <v>42451.658634259256</v>
      </c>
      <c r="T1710" s="9">
        <f t="shared" si="139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6"/>
        <v>4.8571428571428571E-2</v>
      </c>
      <c r="P1711" s="10">
        <f>E1711/L1711</f>
        <v>21.25</v>
      </c>
      <c r="Q1711" t="s">
        <v>8328</v>
      </c>
      <c r="R1711" t="s">
        <v>8332</v>
      </c>
      <c r="S1711" s="9">
        <f t="shared" si="138"/>
        <v>41841.355486111104</v>
      </c>
      <c r="T1711" s="9">
        <f t="shared" si="139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6"/>
        <v>6.7999999999999996E-3</v>
      </c>
      <c r="P1712" s="10">
        <f>E1712/L1712</f>
        <v>34</v>
      </c>
      <c r="Q1712" t="s">
        <v>8328</v>
      </c>
      <c r="R1712" t="s">
        <v>8332</v>
      </c>
      <c r="S1712" s="9">
        <f t="shared" si="138"/>
        <v>42341.382962962954</v>
      </c>
      <c r="T1712" s="9">
        <f t="shared" si="139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6"/>
        <v>0.105</v>
      </c>
      <c r="P1713" s="10">
        <f>E1713/L1713</f>
        <v>525</v>
      </c>
      <c r="Q1713" t="s">
        <v>8328</v>
      </c>
      <c r="R1713" t="s">
        <v>8332</v>
      </c>
      <c r="S1713" s="9">
        <f t="shared" si="138"/>
        <v>41852.437893518516</v>
      </c>
      <c r="T1713" s="9">
        <f t="shared" si="139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6"/>
        <v>0</v>
      </c>
      <c r="P1714" s="10">
        <v>0</v>
      </c>
      <c r="Q1714" t="s">
        <v>8328</v>
      </c>
      <c r="R1714" t="s">
        <v>8332</v>
      </c>
      <c r="S1714" s="9">
        <f t="shared" si="138"/>
        <v>42125.705474537033</v>
      </c>
      <c r="T1714" s="9">
        <f t="shared" si="139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6"/>
        <v>1.6666666666666666E-2</v>
      </c>
      <c r="P1715" s="10">
        <f t="shared" ref="P1715:P1722" si="142">E1715/L1715</f>
        <v>50</v>
      </c>
      <c r="Q1715" t="s">
        <v>8328</v>
      </c>
      <c r="R1715" t="s">
        <v>8332</v>
      </c>
      <c r="S1715" s="9">
        <f t="shared" si="138"/>
        <v>41887.592731481483</v>
      </c>
      <c r="T1715" s="9">
        <f t="shared" si="139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6"/>
        <v>7.868E-2</v>
      </c>
      <c r="P1716" s="10">
        <f t="shared" si="142"/>
        <v>115.70588235294117</v>
      </c>
      <c r="Q1716" t="s">
        <v>8328</v>
      </c>
      <c r="R1716" t="s">
        <v>8332</v>
      </c>
      <c r="S1716" s="9">
        <f t="shared" si="138"/>
        <v>42095.710196759253</v>
      </c>
      <c r="T1716" s="9">
        <f t="shared" si="139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6"/>
        <v>2.2000000000000001E-3</v>
      </c>
      <c r="P1717" s="10">
        <f t="shared" si="142"/>
        <v>5.5</v>
      </c>
      <c r="Q1717" t="s">
        <v>8328</v>
      </c>
      <c r="R1717" t="s">
        <v>8332</v>
      </c>
      <c r="S1717" s="9">
        <f t="shared" si="138"/>
        <v>42064.009085648147</v>
      </c>
      <c r="T1717" s="9">
        <f t="shared" si="139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6"/>
        <v>7.4999999999999997E-2</v>
      </c>
      <c r="P1718" s="10">
        <f t="shared" si="142"/>
        <v>50</v>
      </c>
      <c r="Q1718" t="s">
        <v>8328</v>
      </c>
      <c r="R1718" t="s">
        <v>8332</v>
      </c>
      <c r="S1718" s="9">
        <f t="shared" si="138"/>
        <v>42673.369201388887</v>
      </c>
      <c r="T1718" s="9">
        <f t="shared" si="139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6"/>
        <v>0.42725880551301687</v>
      </c>
      <c r="P1719" s="10">
        <f t="shared" si="142"/>
        <v>34.024390243902438</v>
      </c>
      <c r="Q1719" t="s">
        <v>8328</v>
      </c>
      <c r="R1719" t="s">
        <v>8332</v>
      </c>
      <c r="S1719" s="9">
        <f t="shared" si="138"/>
        <v>42460.773587962954</v>
      </c>
      <c r="T1719" s="9">
        <f t="shared" si="139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6"/>
        <v>2.142857142857143E-3</v>
      </c>
      <c r="P1720" s="10">
        <f t="shared" si="142"/>
        <v>37.5</v>
      </c>
      <c r="Q1720" t="s">
        <v>8328</v>
      </c>
      <c r="R1720" t="s">
        <v>8332</v>
      </c>
      <c r="S1720" s="9">
        <f t="shared" si="138"/>
        <v>42460.402187499996</v>
      </c>
      <c r="T1720" s="9">
        <f t="shared" si="139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6"/>
        <v>8.7500000000000008E-3</v>
      </c>
      <c r="P1721" s="10">
        <f t="shared" si="142"/>
        <v>11.666666666666666</v>
      </c>
      <c r="Q1721" t="s">
        <v>8328</v>
      </c>
      <c r="R1721" t="s">
        <v>8332</v>
      </c>
      <c r="S1721" s="9">
        <f t="shared" si="138"/>
        <v>41869.326284722221</v>
      </c>
      <c r="T1721" s="9">
        <f t="shared" si="139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6"/>
        <v>5.6250000000000001E-2</v>
      </c>
      <c r="P1722" s="10">
        <f t="shared" si="142"/>
        <v>28.125</v>
      </c>
      <c r="Q1722" t="s">
        <v>8328</v>
      </c>
      <c r="R1722" t="s">
        <v>8332</v>
      </c>
      <c r="S1722" s="9">
        <f t="shared" si="138"/>
        <v>41922.574895833335</v>
      </c>
      <c r="T1722" s="9">
        <f t="shared" si="139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6"/>
        <v>0</v>
      </c>
      <c r="P1723" s="10">
        <v>0</v>
      </c>
      <c r="Q1723" t="s">
        <v>8328</v>
      </c>
      <c r="R1723" t="s">
        <v>8332</v>
      </c>
      <c r="S1723" s="9">
        <f t="shared" si="138"/>
        <v>42319.25304398148</v>
      </c>
      <c r="T1723" s="9">
        <f t="shared" si="139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6"/>
        <v>3.4722222222222224E-4</v>
      </c>
      <c r="P1724" s="10">
        <f t="shared" ref="P1724:P1730" si="143">E1724/L1724</f>
        <v>1</v>
      </c>
      <c r="Q1724" t="s">
        <v>8328</v>
      </c>
      <c r="R1724" t="s">
        <v>8332</v>
      </c>
      <c r="S1724" s="9">
        <f t="shared" si="138"/>
        <v>42425.752650462957</v>
      </c>
      <c r="T1724" s="9">
        <f t="shared" si="139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6"/>
        <v>6.5000000000000002E-2</v>
      </c>
      <c r="P1725" s="10">
        <f t="shared" si="143"/>
        <v>216.66666666666666</v>
      </c>
      <c r="Q1725" t="s">
        <v>8328</v>
      </c>
      <c r="R1725" t="s">
        <v>8332</v>
      </c>
      <c r="S1725" s="9">
        <f t="shared" si="138"/>
        <v>42129.617071759254</v>
      </c>
      <c r="T1725" s="9">
        <f t="shared" si="139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6"/>
        <v>5.8333333333333336E-3</v>
      </c>
      <c r="P1726" s="10">
        <f t="shared" si="143"/>
        <v>8.75</v>
      </c>
      <c r="Q1726" t="s">
        <v>8328</v>
      </c>
      <c r="R1726" t="s">
        <v>8332</v>
      </c>
      <c r="S1726" s="9">
        <f t="shared" si="138"/>
        <v>41912.724097222221</v>
      </c>
      <c r="T1726" s="9">
        <f t="shared" si="139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6"/>
        <v>0.10181818181818182</v>
      </c>
      <c r="P1727" s="10">
        <f t="shared" si="143"/>
        <v>62.222222222222221</v>
      </c>
      <c r="Q1727" t="s">
        <v>8328</v>
      </c>
      <c r="R1727" t="s">
        <v>8332</v>
      </c>
      <c r="S1727" s="9">
        <f t="shared" si="138"/>
        <v>41845.759826388887</v>
      </c>
      <c r="T1727" s="9">
        <f t="shared" si="139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6"/>
        <v>0.33784615384615385</v>
      </c>
      <c r="P1728" s="10">
        <f t="shared" si="143"/>
        <v>137.25</v>
      </c>
      <c r="Q1728" t="s">
        <v>8328</v>
      </c>
      <c r="R1728" t="s">
        <v>8332</v>
      </c>
      <c r="S1728" s="9">
        <f t="shared" si="138"/>
        <v>41788.711388888885</v>
      </c>
      <c r="T1728" s="9">
        <f t="shared" si="139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6"/>
        <v>3.3333333333333332E-4</v>
      </c>
      <c r="P1729" s="10">
        <f t="shared" si="143"/>
        <v>1</v>
      </c>
      <c r="Q1729" t="s">
        <v>8328</v>
      </c>
      <c r="R1729" t="s">
        <v>8332</v>
      </c>
      <c r="S1729" s="9">
        <f t="shared" si="138"/>
        <v>42044.719641203708</v>
      </c>
      <c r="T1729" s="9">
        <f t="shared" si="139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44">E1730/D1730</f>
        <v>0.68400000000000005</v>
      </c>
      <c r="P1730" s="10">
        <f t="shared" si="143"/>
        <v>122.14285714285714</v>
      </c>
      <c r="Q1730" t="s">
        <v>8328</v>
      </c>
      <c r="R1730" t="s">
        <v>8332</v>
      </c>
      <c r="S1730" s="9">
        <f t="shared" ref="S1730:S1793" si="145">(((J1730/60)/60)/24)+DATE(1970,1,1)+(-5/24)</f>
        <v>42268.417523148142</v>
      </c>
      <c r="T1730" s="9">
        <f t="shared" ref="T1730:T1793" si="146">(((I1730/60)/60)/24)+DATE(1970,1,1)+(-5/24)</f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44"/>
        <v>0</v>
      </c>
      <c r="P1731" s="10">
        <v>0</v>
      </c>
      <c r="Q1731" t="s">
        <v>8328</v>
      </c>
      <c r="R1731" t="s">
        <v>8332</v>
      </c>
      <c r="S1731" s="9">
        <f t="shared" si="145"/>
        <v>42470.843819444439</v>
      </c>
      <c r="T1731" s="9">
        <f t="shared" si="146"/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44"/>
        <v>0</v>
      </c>
      <c r="P1732" s="10">
        <v>0</v>
      </c>
      <c r="Q1732" t="s">
        <v>8328</v>
      </c>
      <c r="R1732" t="s">
        <v>8332</v>
      </c>
      <c r="S1732" s="9">
        <f t="shared" si="145"/>
        <v>42271.879432870373</v>
      </c>
      <c r="T1732" s="9">
        <f t="shared" si="146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44"/>
        <v>0</v>
      </c>
      <c r="P1733" s="10">
        <v>0</v>
      </c>
      <c r="Q1733" t="s">
        <v>8328</v>
      </c>
      <c r="R1733" t="s">
        <v>8332</v>
      </c>
      <c r="S1733" s="9">
        <f t="shared" si="145"/>
        <v>42152.698518518511</v>
      </c>
      <c r="T1733" s="9">
        <f t="shared" si="146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44"/>
        <v>0</v>
      </c>
      <c r="P1734" s="10">
        <v>0</v>
      </c>
      <c r="Q1734" t="s">
        <v>8328</v>
      </c>
      <c r="R1734" t="s">
        <v>8332</v>
      </c>
      <c r="S1734" s="9">
        <f t="shared" si="145"/>
        <v>42325.475474537037</v>
      </c>
      <c r="T1734" s="9">
        <f t="shared" si="146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44"/>
        <v>0</v>
      </c>
      <c r="P1735" s="10">
        <v>0</v>
      </c>
      <c r="Q1735" t="s">
        <v>8328</v>
      </c>
      <c r="R1735" t="s">
        <v>8332</v>
      </c>
      <c r="S1735" s="9">
        <f t="shared" si="145"/>
        <v>42614.467291666668</v>
      </c>
      <c r="T1735" s="9">
        <f t="shared" si="146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44"/>
        <v>2.2222222222222223E-4</v>
      </c>
      <c r="P1736" s="10">
        <f t="shared" ref="P1736:P1741" si="147">E1736/L1736</f>
        <v>1</v>
      </c>
      <c r="Q1736" t="s">
        <v>8328</v>
      </c>
      <c r="R1736" t="s">
        <v>8332</v>
      </c>
      <c r="S1736" s="9">
        <f t="shared" si="145"/>
        <v>42101.828194444439</v>
      </c>
      <c r="T1736" s="9">
        <f t="shared" si="146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44"/>
        <v>0.11</v>
      </c>
      <c r="P1737" s="10">
        <f t="shared" si="147"/>
        <v>55</v>
      </c>
      <c r="Q1737" t="s">
        <v>8328</v>
      </c>
      <c r="R1737" t="s">
        <v>8332</v>
      </c>
      <c r="S1737" s="9">
        <f t="shared" si="145"/>
        <v>42559.605844907412</v>
      </c>
      <c r="T1737" s="9">
        <f t="shared" si="146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44"/>
        <v>7.3333333333333332E-3</v>
      </c>
      <c r="P1738" s="10">
        <f t="shared" si="147"/>
        <v>22</v>
      </c>
      <c r="Q1738" t="s">
        <v>8328</v>
      </c>
      <c r="R1738" t="s">
        <v>8332</v>
      </c>
      <c r="S1738" s="9">
        <f t="shared" si="145"/>
        <v>42286.65315972222</v>
      </c>
      <c r="T1738" s="9">
        <f t="shared" si="146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44"/>
        <v>0.21249999999999999</v>
      </c>
      <c r="P1739" s="10">
        <f t="shared" si="147"/>
        <v>56.666666666666664</v>
      </c>
      <c r="Q1739" t="s">
        <v>8328</v>
      </c>
      <c r="R1739" t="s">
        <v>8332</v>
      </c>
      <c r="S1739" s="9">
        <f t="shared" si="145"/>
        <v>42175.740648148152</v>
      </c>
      <c r="T1739" s="9">
        <f t="shared" si="146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44"/>
        <v>4.0000000000000001E-3</v>
      </c>
      <c r="P1740" s="10">
        <f t="shared" si="147"/>
        <v>20</v>
      </c>
      <c r="Q1740" t="s">
        <v>8328</v>
      </c>
      <c r="R1740" t="s">
        <v>8332</v>
      </c>
      <c r="S1740" s="9">
        <f t="shared" si="145"/>
        <v>41884.665995370371</v>
      </c>
      <c r="T1740" s="9">
        <f t="shared" si="146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44"/>
        <v>1E-3</v>
      </c>
      <c r="P1741" s="10">
        <f t="shared" si="147"/>
        <v>1</v>
      </c>
      <c r="Q1741" t="s">
        <v>8328</v>
      </c>
      <c r="R1741" t="s">
        <v>8332</v>
      </c>
      <c r="S1741" s="9">
        <f t="shared" si="145"/>
        <v>42435.665879629632</v>
      </c>
      <c r="T1741" s="9">
        <f t="shared" si="146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44"/>
        <v>0</v>
      </c>
      <c r="P1742" s="10">
        <v>0</v>
      </c>
      <c r="Q1742" t="s">
        <v>8328</v>
      </c>
      <c r="R1742" t="s">
        <v>8332</v>
      </c>
      <c r="S1742" s="9">
        <f t="shared" si="145"/>
        <v>42171.60905092593</v>
      </c>
      <c r="T1742" s="9">
        <f t="shared" si="146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44"/>
        <v>1.1083333333333334</v>
      </c>
      <c r="P1743" s="10">
        <f t="shared" ref="P1743:P1767" si="148">E1743/L1743</f>
        <v>25.576923076923077</v>
      </c>
      <c r="Q1743" t="s">
        <v>8319</v>
      </c>
      <c r="R1743" t="s">
        <v>8320</v>
      </c>
      <c r="S1743" s="9">
        <f t="shared" si="145"/>
        <v>42120.419803240737</v>
      </c>
      <c r="T1743" s="9">
        <f t="shared" si="146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44"/>
        <v>1.0874999999999999</v>
      </c>
      <c r="P1744" s="10">
        <f t="shared" si="148"/>
        <v>63.970588235294116</v>
      </c>
      <c r="Q1744" t="s">
        <v>8319</v>
      </c>
      <c r="R1744" t="s">
        <v>8320</v>
      </c>
      <c r="S1744" s="9">
        <f t="shared" si="145"/>
        <v>42710.668634259251</v>
      </c>
      <c r="T1744" s="9">
        <f t="shared" si="146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44"/>
        <v>1.0041666666666667</v>
      </c>
      <c r="P1745" s="10">
        <f t="shared" si="148"/>
        <v>89.925373134328353</v>
      </c>
      <c r="Q1745" t="s">
        <v>8319</v>
      </c>
      <c r="R1745" t="s">
        <v>8320</v>
      </c>
      <c r="S1745" s="9">
        <f t="shared" si="145"/>
        <v>42586.717303240737</v>
      </c>
      <c r="T1745" s="9">
        <f t="shared" si="146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44"/>
        <v>1.1845454545454546</v>
      </c>
      <c r="P1746" s="10">
        <f t="shared" si="148"/>
        <v>93.071428571428569</v>
      </c>
      <c r="Q1746" t="s">
        <v>8319</v>
      </c>
      <c r="R1746" t="s">
        <v>8320</v>
      </c>
      <c r="S1746" s="9">
        <f t="shared" si="145"/>
        <v>42026.396724537037</v>
      </c>
      <c r="T1746" s="9">
        <f t="shared" si="146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44"/>
        <v>1.1401428571428571</v>
      </c>
      <c r="P1747" s="10">
        <f t="shared" si="148"/>
        <v>89.674157303370791</v>
      </c>
      <c r="Q1747" t="s">
        <v>8319</v>
      </c>
      <c r="R1747" t="s">
        <v>8320</v>
      </c>
      <c r="S1747" s="9">
        <f t="shared" si="145"/>
        <v>42690.051365740735</v>
      </c>
      <c r="T1747" s="9">
        <f t="shared" si="146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44"/>
        <v>1.4810000000000001</v>
      </c>
      <c r="P1748" s="10">
        <f t="shared" si="148"/>
        <v>207.61682242990653</v>
      </c>
      <c r="Q1748" t="s">
        <v>8319</v>
      </c>
      <c r="R1748" t="s">
        <v>8320</v>
      </c>
      <c r="S1748" s="9">
        <f t="shared" si="145"/>
        <v>42667.968368055554</v>
      </c>
      <c r="T1748" s="9">
        <f t="shared" si="146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44"/>
        <v>1.0495555555555556</v>
      </c>
      <c r="P1749" s="10">
        <f t="shared" si="148"/>
        <v>59.408805031446541</v>
      </c>
      <c r="Q1749" t="s">
        <v>8319</v>
      </c>
      <c r="R1749" t="s">
        <v>8320</v>
      </c>
      <c r="S1749" s="9">
        <f t="shared" si="145"/>
        <v>42292.227199074077</v>
      </c>
      <c r="T1749" s="9">
        <f t="shared" si="146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44"/>
        <v>1.29948</v>
      </c>
      <c r="P1750" s="10">
        <f t="shared" si="148"/>
        <v>358.97237569060775</v>
      </c>
      <c r="Q1750" t="s">
        <v>8319</v>
      </c>
      <c r="R1750" t="s">
        <v>8320</v>
      </c>
      <c r="S1750" s="9">
        <f t="shared" si="145"/>
        <v>42219.742395833331</v>
      </c>
      <c r="T1750" s="9">
        <f t="shared" si="146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44"/>
        <v>1.2348756218905472</v>
      </c>
      <c r="P1751" s="10">
        <f t="shared" si="148"/>
        <v>94.736641221374043</v>
      </c>
      <c r="Q1751" t="s">
        <v>8319</v>
      </c>
      <c r="R1751" t="s">
        <v>8320</v>
      </c>
      <c r="S1751" s="9">
        <f t="shared" si="145"/>
        <v>42758.767604166664</v>
      </c>
      <c r="T1751" s="9">
        <f t="shared" si="146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44"/>
        <v>2.0162</v>
      </c>
      <c r="P1752" s="10">
        <f t="shared" si="148"/>
        <v>80.647999999999996</v>
      </c>
      <c r="Q1752" t="s">
        <v>8319</v>
      </c>
      <c r="R1752" t="s">
        <v>8320</v>
      </c>
      <c r="S1752" s="9">
        <f t="shared" si="145"/>
        <v>42454.628518518519</v>
      </c>
      <c r="T1752" s="9">
        <f t="shared" si="146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44"/>
        <v>1.0289999999999999</v>
      </c>
      <c r="P1753" s="10">
        <f t="shared" si="148"/>
        <v>168.68852459016392</v>
      </c>
      <c r="Q1753" t="s">
        <v>8319</v>
      </c>
      <c r="R1753" t="s">
        <v>8320</v>
      </c>
      <c r="S1753" s="9">
        <f t="shared" si="145"/>
        <v>42052.573182870365</v>
      </c>
      <c r="T1753" s="9">
        <f t="shared" si="146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44"/>
        <v>2.6016666666666666</v>
      </c>
      <c r="P1754" s="10">
        <f t="shared" si="148"/>
        <v>34.68888888888889</v>
      </c>
      <c r="Q1754" t="s">
        <v>8319</v>
      </c>
      <c r="R1754" t="s">
        <v>8320</v>
      </c>
      <c r="S1754" s="9">
        <f t="shared" si="145"/>
        <v>42627.044930555552</v>
      </c>
      <c r="T1754" s="9">
        <f t="shared" si="146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44"/>
        <v>1.08</v>
      </c>
      <c r="P1755" s="10">
        <f t="shared" si="148"/>
        <v>462.85714285714283</v>
      </c>
      <c r="Q1755" t="s">
        <v>8319</v>
      </c>
      <c r="R1755" t="s">
        <v>8320</v>
      </c>
      <c r="S1755" s="9">
        <f t="shared" si="145"/>
        <v>42420.541296296295</v>
      </c>
      <c r="T1755" s="9">
        <f t="shared" si="146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44"/>
        <v>1.1052941176470588</v>
      </c>
      <c r="P1756" s="10">
        <f t="shared" si="148"/>
        <v>104.38888888888889</v>
      </c>
      <c r="Q1756" t="s">
        <v>8319</v>
      </c>
      <c r="R1756" t="s">
        <v>8320</v>
      </c>
      <c r="S1756" s="9">
        <f t="shared" si="145"/>
        <v>42067.668437499997</v>
      </c>
      <c r="T1756" s="9">
        <f t="shared" si="146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44"/>
        <v>1.2</v>
      </c>
      <c r="P1757" s="10">
        <f t="shared" si="148"/>
        <v>7.5</v>
      </c>
      <c r="Q1757" t="s">
        <v>8319</v>
      </c>
      <c r="R1757" t="s">
        <v>8320</v>
      </c>
      <c r="S1757" s="9">
        <f t="shared" si="145"/>
        <v>42252.580567129626</v>
      </c>
      <c r="T1757" s="9">
        <f t="shared" si="146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44"/>
        <v>1.0282909090909091</v>
      </c>
      <c r="P1758" s="10">
        <f t="shared" si="148"/>
        <v>47.13</v>
      </c>
      <c r="Q1758" t="s">
        <v>8319</v>
      </c>
      <c r="R1758" t="s">
        <v>8320</v>
      </c>
      <c r="S1758" s="9">
        <f t="shared" si="145"/>
        <v>42570.959131944437</v>
      </c>
      <c r="T1758" s="9">
        <f t="shared" si="146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44"/>
        <v>1.1599999999999999</v>
      </c>
      <c r="P1759" s="10">
        <f t="shared" si="148"/>
        <v>414.28571428571428</v>
      </c>
      <c r="Q1759" t="s">
        <v>8319</v>
      </c>
      <c r="R1759" t="s">
        <v>8320</v>
      </c>
      <c r="S1759" s="9">
        <f t="shared" si="145"/>
        <v>42733.619016203702</v>
      </c>
      <c r="T1759" s="9">
        <f t="shared" si="146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44"/>
        <v>1.147</v>
      </c>
      <c r="P1760" s="10">
        <f t="shared" si="148"/>
        <v>42.481481481481481</v>
      </c>
      <c r="Q1760" t="s">
        <v>8319</v>
      </c>
      <c r="R1760" t="s">
        <v>8320</v>
      </c>
      <c r="S1760" s="9">
        <f t="shared" si="145"/>
        <v>42505.74759259259</v>
      </c>
      <c r="T1760" s="9">
        <f t="shared" si="146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44"/>
        <v>1.0660000000000001</v>
      </c>
      <c r="P1761" s="10">
        <f t="shared" si="148"/>
        <v>108.77551020408163</v>
      </c>
      <c r="Q1761" t="s">
        <v>8319</v>
      </c>
      <c r="R1761" t="s">
        <v>8320</v>
      </c>
      <c r="S1761" s="9">
        <f t="shared" si="145"/>
        <v>42068.620706018519</v>
      </c>
      <c r="T1761" s="9">
        <f t="shared" si="146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44"/>
        <v>1.6544000000000001</v>
      </c>
      <c r="P1762" s="10">
        <f t="shared" si="148"/>
        <v>81.098039215686271</v>
      </c>
      <c r="Q1762" t="s">
        <v>8319</v>
      </c>
      <c r="R1762" t="s">
        <v>8320</v>
      </c>
      <c r="S1762" s="9">
        <f t="shared" si="145"/>
        <v>42405.464270833334</v>
      </c>
      <c r="T1762" s="9">
        <f t="shared" si="146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44"/>
        <v>1.55</v>
      </c>
      <c r="P1763" s="10">
        <f t="shared" si="148"/>
        <v>51.666666666666664</v>
      </c>
      <c r="Q1763" t="s">
        <v>8319</v>
      </c>
      <c r="R1763" t="s">
        <v>8320</v>
      </c>
      <c r="S1763" s="9">
        <f t="shared" si="145"/>
        <v>42209.359490740739</v>
      </c>
      <c r="T1763" s="9">
        <f t="shared" si="146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44"/>
        <v>8.85</v>
      </c>
      <c r="P1764" s="10">
        <f t="shared" si="148"/>
        <v>35.4</v>
      </c>
      <c r="Q1764" t="s">
        <v>8319</v>
      </c>
      <c r="R1764" t="s">
        <v>8320</v>
      </c>
      <c r="S1764" s="9">
        <f t="shared" si="145"/>
        <v>42410.773668981477</v>
      </c>
      <c r="T1764" s="9">
        <f t="shared" si="146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44"/>
        <v>1.0190833333333333</v>
      </c>
      <c r="P1765" s="10">
        <f t="shared" si="148"/>
        <v>103.63559322033899</v>
      </c>
      <c r="Q1765" t="s">
        <v>8319</v>
      </c>
      <c r="R1765" t="s">
        <v>8320</v>
      </c>
      <c r="S1765" s="9">
        <f t="shared" si="145"/>
        <v>42636.660185185181</v>
      </c>
      <c r="T1765" s="9">
        <f t="shared" si="146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44"/>
        <v>0.19600000000000001</v>
      </c>
      <c r="P1766" s="10">
        <f t="shared" si="148"/>
        <v>55.282051282051285</v>
      </c>
      <c r="Q1766" t="s">
        <v>8319</v>
      </c>
      <c r="R1766" t="s">
        <v>8320</v>
      </c>
      <c r="S1766" s="9">
        <f t="shared" si="145"/>
        <v>41825.27753472222</v>
      </c>
      <c r="T1766" s="9">
        <f t="shared" si="146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44"/>
        <v>0.59467839999999994</v>
      </c>
      <c r="P1767" s="10">
        <f t="shared" si="148"/>
        <v>72.16970873786407</v>
      </c>
      <c r="Q1767" t="s">
        <v>8319</v>
      </c>
      <c r="R1767" t="s">
        <v>8320</v>
      </c>
      <c r="S1767" s="9">
        <f t="shared" si="145"/>
        <v>41834.772129629629</v>
      </c>
      <c r="T1767" s="9">
        <f t="shared" si="146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44"/>
        <v>0</v>
      </c>
      <c r="P1768" s="10">
        <v>0</v>
      </c>
      <c r="Q1768" t="s">
        <v>8319</v>
      </c>
      <c r="R1768" t="s">
        <v>8320</v>
      </c>
      <c r="S1768" s="9">
        <f t="shared" si="145"/>
        <v>41855.65148148148</v>
      </c>
      <c r="T1768" s="9">
        <f t="shared" si="146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44"/>
        <v>0.4572</v>
      </c>
      <c r="P1769" s="10">
        <f t="shared" ref="P1769:P1814" si="149">E1769/L1769</f>
        <v>58.615384615384613</v>
      </c>
      <c r="Q1769" t="s">
        <v>8319</v>
      </c>
      <c r="R1769" t="s">
        <v>8320</v>
      </c>
      <c r="S1769" s="9">
        <f t="shared" si="145"/>
        <v>41824.450046296297</v>
      </c>
      <c r="T1769" s="9">
        <f t="shared" si="146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44"/>
        <v>3.7400000000000003E-2</v>
      </c>
      <c r="P1770" s="10">
        <f t="shared" si="149"/>
        <v>12.466666666666667</v>
      </c>
      <c r="Q1770" t="s">
        <v>8319</v>
      </c>
      <c r="R1770" t="s">
        <v>8320</v>
      </c>
      <c r="S1770" s="9">
        <f t="shared" si="145"/>
        <v>41849.352361111109</v>
      </c>
      <c r="T1770" s="9">
        <f t="shared" si="146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44"/>
        <v>2.7025E-2</v>
      </c>
      <c r="P1771" s="10">
        <f t="shared" si="149"/>
        <v>49.136363636363633</v>
      </c>
      <c r="Q1771" t="s">
        <v>8319</v>
      </c>
      <c r="R1771" t="s">
        <v>8320</v>
      </c>
      <c r="S1771" s="9">
        <f t="shared" si="145"/>
        <v>41987.610636574071</v>
      </c>
      <c r="T1771" s="9">
        <f t="shared" si="146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44"/>
        <v>0.56514285714285717</v>
      </c>
      <c r="P1772" s="10">
        <f t="shared" si="149"/>
        <v>150.5</v>
      </c>
      <c r="Q1772" t="s">
        <v>8319</v>
      </c>
      <c r="R1772" t="s">
        <v>8320</v>
      </c>
      <c r="S1772" s="9">
        <f t="shared" si="145"/>
        <v>41891.571689814817</v>
      </c>
      <c r="T1772" s="9">
        <f t="shared" si="146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44"/>
        <v>0.21309523809523809</v>
      </c>
      <c r="P1773" s="10">
        <f t="shared" si="149"/>
        <v>35.799999999999997</v>
      </c>
      <c r="Q1773" t="s">
        <v>8319</v>
      </c>
      <c r="R1773" t="s">
        <v>8320</v>
      </c>
      <c r="S1773" s="9">
        <f t="shared" si="145"/>
        <v>41905.771296296298</v>
      </c>
      <c r="T1773" s="9">
        <f t="shared" si="146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44"/>
        <v>0.156</v>
      </c>
      <c r="P1774" s="10">
        <f t="shared" si="149"/>
        <v>45.157894736842103</v>
      </c>
      <c r="Q1774" t="s">
        <v>8319</v>
      </c>
      <c r="R1774" t="s">
        <v>8320</v>
      </c>
      <c r="S1774" s="9">
        <f t="shared" si="145"/>
        <v>41766.509675925925</v>
      </c>
      <c r="T1774" s="9">
        <f t="shared" si="146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44"/>
        <v>6.2566666666666673E-2</v>
      </c>
      <c r="P1775" s="10">
        <f t="shared" si="149"/>
        <v>98.78947368421052</v>
      </c>
      <c r="Q1775" t="s">
        <v>8319</v>
      </c>
      <c r="R1775" t="s">
        <v>8320</v>
      </c>
      <c r="S1775" s="9">
        <f t="shared" si="145"/>
        <v>41978.552060185182</v>
      </c>
      <c r="T1775" s="9">
        <f t="shared" si="146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44"/>
        <v>0.4592</v>
      </c>
      <c r="P1776" s="10">
        <f t="shared" si="149"/>
        <v>88.307692307692307</v>
      </c>
      <c r="Q1776" t="s">
        <v>8319</v>
      </c>
      <c r="R1776" t="s">
        <v>8320</v>
      </c>
      <c r="S1776" s="9">
        <f t="shared" si="145"/>
        <v>41930.010324074072</v>
      </c>
      <c r="T1776" s="9">
        <f t="shared" si="146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44"/>
        <v>0.65101538461538466</v>
      </c>
      <c r="P1777" s="10">
        <f t="shared" si="149"/>
        <v>170.62903225806451</v>
      </c>
      <c r="Q1777" t="s">
        <v>8319</v>
      </c>
      <c r="R1777" t="s">
        <v>8320</v>
      </c>
      <c r="S1777" s="9">
        <f t="shared" si="145"/>
        <v>41891.768055555556</v>
      </c>
      <c r="T1777" s="9">
        <f t="shared" si="146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44"/>
        <v>6.7000000000000004E-2</v>
      </c>
      <c r="P1778" s="10">
        <f t="shared" si="149"/>
        <v>83.75</v>
      </c>
      <c r="Q1778" t="s">
        <v>8319</v>
      </c>
      <c r="R1778" t="s">
        <v>8320</v>
      </c>
      <c r="S1778" s="9">
        <f t="shared" si="145"/>
        <v>41905.748506944445</v>
      </c>
      <c r="T1778" s="9">
        <f t="shared" si="146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44"/>
        <v>0.135625</v>
      </c>
      <c r="P1779" s="10">
        <f t="shared" si="149"/>
        <v>65.099999999999994</v>
      </c>
      <c r="Q1779" t="s">
        <v>8319</v>
      </c>
      <c r="R1779" t="s">
        <v>8320</v>
      </c>
      <c r="S1779" s="9">
        <f t="shared" si="145"/>
        <v>42025.14876157407</v>
      </c>
      <c r="T1779" s="9">
        <f t="shared" si="146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44"/>
        <v>1.9900000000000001E-2</v>
      </c>
      <c r="P1780" s="10">
        <f t="shared" si="149"/>
        <v>66.333333333333329</v>
      </c>
      <c r="Q1780" t="s">
        <v>8319</v>
      </c>
      <c r="R1780" t="s">
        <v>8320</v>
      </c>
      <c r="S1780" s="9">
        <f t="shared" si="145"/>
        <v>42045.655034722215</v>
      </c>
      <c r="T1780" s="9">
        <f t="shared" si="146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44"/>
        <v>0.36236363636363639</v>
      </c>
      <c r="P1781" s="10">
        <f t="shared" si="149"/>
        <v>104.89473684210526</v>
      </c>
      <c r="Q1781" t="s">
        <v>8319</v>
      </c>
      <c r="R1781" t="s">
        <v>8320</v>
      </c>
      <c r="S1781" s="9">
        <f t="shared" si="145"/>
        <v>42585.483564814807</v>
      </c>
      <c r="T1781" s="9">
        <f t="shared" si="146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44"/>
        <v>0.39743333333333336</v>
      </c>
      <c r="P1782" s="10">
        <f t="shared" si="149"/>
        <v>78.440789473684205</v>
      </c>
      <c r="Q1782" t="s">
        <v>8319</v>
      </c>
      <c r="R1782" t="s">
        <v>8320</v>
      </c>
      <c r="S1782" s="9">
        <f t="shared" si="145"/>
        <v>42493.392476851855</v>
      </c>
      <c r="T1782" s="9">
        <f t="shared" si="146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44"/>
        <v>0.25763636363636366</v>
      </c>
      <c r="P1783" s="10">
        <f t="shared" si="149"/>
        <v>59.041666666666664</v>
      </c>
      <c r="Q1783" t="s">
        <v>8319</v>
      </c>
      <c r="R1783" t="s">
        <v>8320</v>
      </c>
      <c r="S1783" s="9">
        <f t="shared" si="145"/>
        <v>42597.409085648142</v>
      </c>
      <c r="T1783" s="9">
        <f t="shared" si="146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44"/>
        <v>0.15491428571428573</v>
      </c>
      <c r="P1784" s="10">
        <f t="shared" si="149"/>
        <v>71.34210526315789</v>
      </c>
      <c r="Q1784" t="s">
        <v>8319</v>
      </c>
      <c r="R1784" t="s">
        <v>8320</v>
      </c>
      <c r="S1784" s="9">
        <f t="shared" si="145"/>
        <v>42388.366770833331</v>
      </c>
      <c r="T1784" s="9">
        <f t="shared" si="146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44"/>
        <v>0.236925</v>
      </c>
      <c r="P1785" s="10">
        <f t="shared" si="149"/>
        <v>51.227027027027027</v>
      </c>
      <c r="Q1785" t="s">
        <v>8319</v>
      </c>
      <c r="R1785" t="s">
        <v>8320</v>
      </c>
      <c r="S1785" s="9">
        <f t="shared" si="145"/>
        <v>42115.741643518515</v>
      </c>
      <c r="T1785" s="9">
        <f t="shared" si="146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44"/>
        <v>0.39760000000000001</v>
      </c>
      <c r="P1786" s="10">
        <f t="shared" si="149"/>
        <v>60.242424242424242</v>
      </c>
      <c r="Q1786" t="s">
        <v>8319</v>
      </c>
      <c r="R1786" t="s">
        <v>8320</v>
      </c>
      <c r="S1786" s="9">
        <f t="shared" si="145"/>
        <v>42003.447222222218</v>
      </c>
      <c r="T1786" s="9">
        <f t="shared" si="146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44"/>
        <v>0.20220833333333332</v>
      </c>
      <c r="P1787" s="10">
        <f t="shared" si="149"/>
        <v>44.935185185185183</v>
      </c>
      <c r="Q1787" t="s">
        <v>8319</v>
      </c>
      <c r="R1787" t="s">
        <v>8320</v>
      </c>
      <c r="S1787" s="9">
        <f t="shared" si="145"/>
        <v>41896.926562499997</v>
      </c>
      <c r="T1787" s="9">
        <f t="shared" si="146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44"/>
        <v>0.47631578947368419</v>
      </c>
      <c r="P1788" s="10">
        <f t="shared" si="149"/>
        <v>31.206896551724139</v>
      </c>
      <c r="Q1788" t="s">
        <v>8319</v>
      </c>
      <c r="R1788" t="s">
        <v>8320</v>
      </c>
      <c r="S1788" s="9">
        <f t="shared" si="145"/>
        <v>41958.342326388891</v>
      </c>
      <c r="T1788" s="9">
        <f t="shared" si="146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44"/>
        <v>0.15329999999999999</v>
      </c>
      <c r="P1789" s="10">
        <f t="shared" si="149"/>
        <v>63.875</v>
      </c>
      <c r="Q1789" t="s">
        <v>8319</v>
      </c>
      <c r="R1789" t="s">
        <v>8320</v>
      </c>
      <c r="S1789" s="9">
        <f t="shared" si="145"/>
        <v>42068.447187499994</v>
      </c>
      <c r="T1789" s="9">
        <f t="shared" si="146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44"/>
        <v>1.3818181818181818E-2</v>
      </c>
      <c r="P1790" s="10">
        <f t="shared" si="149"/>
        <v>19</v>
      </c>
      <c r="Q1790" t="s">
        <v>8319</v>
      </c>
      <c r="R1790" t="s">
        <v>8320</v>
      </c>
      <c r="S1790" s="9">
        <f t="shared" si="145"/>
        <v>41913.740069444444</v>
      </c>
      <c r="T1790" s="9">
        <f t="shared" si="146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44"/>
        <v>5.0000000000000001E-3</v>
      </c>
      <c r="P1791" s="10">
        <f t="shared" si="149"/>
        <v>10</v>
      </c>
      <c r="Q1791" t="s">
        <v>8319</v>
      </c>
      <c r="R1791" t="s">
        <v>8320</v>
      </c>
      <c r="S1791" s="9">
        <f t="shared" si="145"/>
        <v>41956.041701388887</v>
      </c>
      <c r="T1791" s="9">
        <f t="shared" si="146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44"/>
        <v>4.9575757575757579E-2</v>
      </c>
      <c r="P1792" s="10">
        <f t="shared" si="149"/>
        <v>109.06666666666666</v>
      </c>
      <c r="Q1792" t="s">
        <v>8319</v>
      </c>
      <c r="R1792" t="s">
        <v>8320</v>
      </c>
      <c r="S1792" s="9">
        <f t="shared" si="145"/>
        <v>42010.466180555559</v>
      </c>
      <c r="T1792" s="9">
        <f t="shared" si="146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44"/>
        <v>3.5666666666666666E-2</v>
      </c>
      <c r="P1793" s="10">
        <f t="shared" si="149"/>
        <v>26.75</v>
      </c>
      <c r="Q1793" t="s">
        <v>8319</v>
      </c>
      <c r="R1793" t="s">
        <v>8320</v>
      </c>
      <c r="S1793" s="9">
        <f t="shared" si="145"/>
        <v>41973.532002314816</v>
      </c>
      <c r="T1793" s="9">
        <f t="shared" si="146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50">E1794/D1794</f>
        <v>0.61124000000000001</v>
      </c>
      <c r="P1794" s="10">
        <f t="shared" si="149"/>
        <v>109.93525179856115</v>
      </c>
      <c r="Q1794" t="s">
        <v>8319</v>
      </c>
      <c r="R1794" t="s">
        <v>8320</v>
      </c>
      <c r="S1794" s="9">
        <f t="shared" ref="S1794:S1857" si="151">(((J1794/60)/60)/24)+DATE(1970,1,1)+(-5/24)</f>
        <v>42188.822708333326</v>
      </c>
      <c r="T1794" s="9">
        <f t="shared" ref="T1794:T1857" si="152">(((I1794/60)/60)/24)+DATE(1970,1,1)+(-5/24)</f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50"/>
        <v>1.3333333333333334E-2</v>
      </c>
      <c r="P1795" s="10">
        <f t="shared" si="149"/>
        <v>20</v>
      </c>
      <c r="Q1795" t="s">
        <v>8319</v>
      </c>
      <c r="R1795" t="s">
        <v>8320</v>
      </c>
      <c r="S1795" s="9">
        <f t="shared" si="151"/>
        <v>41940.683333333334</v>
      </c>
      <c r="T1795" s="9">
        <f t="shared" si="152"/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50"/>
        <v>0.11077777777777778</v>
      </c>
      <c r="P1796" s="10">
        <f t="shared" si="149"/>
        <v>55.388888888888886</v>
      </c>
      <c r="Q1796" t="s">
        <v>8319</v>
      </c>
      <c r="R1796" t="s">
        <v>8320</v>
      </c>
      <c r="S1796" s="9">
        <f t="shared" si="151"/>
        <v>42011.342847222222</v>
      </c>
      <c r="T1796" s="9">
        <f t="shared" si="152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50"/>
        <v>0.38735714285714284</v>
      </c>
      <c r="P1797" s="10">
        <f t="shared" si="149"/>
        <v>133.90123456790124</v>
      </c>
      <c r="Q1797" t="s">
        <v>8319</v>
      </c>
      <c r="R1797" t="s">
        <v>8320</v>
      </c>
      <c r="S1797" s="9">
        <f t="shared" si="151"/>
        <v>42628.080335648141</v>
      </c>
      <c r="T1797" s="9">
        <f t="shared" si="152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50"/>
        <v>0.22052631578947368</v>
      </c>
      <c r="P1798" s="10">
        <f t="shared" si="149"/>
        <v>48.720930232558139</v>
      </c>
      <c r="Q1798" t="s">
        <v>8319</v>
      </c>
      <c r="R1798" t="s">
        <v>8320</v>
      </c>
      <c r="S1798" s="9">
        <f t="shared" si="151"/>
        <v>42515.231087962959</v>
      </c>
      <c r="T1798" s="9">
        <f t="shared" si="152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50"/>
        <v>0.67549999999999999</v>
      </c>
      <c r="P1799" s="10">
        <f t="shared" si="149"/>
        <v>48.25</v>
      </c>
      <c r="Q1799" t="s">
        <v>8319</v>
      </c>
      <c r="R1799" t="s">
        <v>8320</v>
      </c>
      <c r="S1799" s="9">
        <f t="shared" si="151"/>
        <v>42689.360983796294</v>
      </c>
      <c r="T1799" s="9">
        <f t="shared" si="152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50"/>
        <v>0.136375</v>
      </c>
      <c r="P1800" s="10">
        <f t="shared" si="149"/>
        <v>58.972972972972975</v>
      </c>
      <c r="Q1800" t="s">
        <v>8319</v>
      </c>
      <c r="R1800" t="s">
        <v>8320</v>
      </c>
      <c r="S1800" s="9">
        <f t="shared" si="151"/>
        <v>42344.118437499994</v>
      </c>
      <c r="T1800" s="9">
        <f t="shared" si="152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50"/>
        <v>1.7457500000000001E-2</v>
      </c>
      <c r="P1801" s="10">
        <f t="shared" si="149"/>
        <v>11.638333333333334</v>
      </c>
      <c r="Q1801" t="s">
        <v>8319</v>
      </c>
      <c r="R1801" t="s">
        <v>8320</v>
      </c>
      <c r="S1801" s="9">
        <f t="shared" si="151"/>
        <v>41934.634351851848</v>
      </c>
      <c r="T1801" s="9">
        <f t="shared" si="152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50"/>
        <v>0.20449632511889321</v>
      </c>
      <c r="P1802" s="10">
        <f t="shared" si="149"/>
        <v>83.716814159292042</v>
      </c>
      <c r="Q1802" t="s">
        <v>8319</v>
      </c>
      <c r="R1802" t="s">
        <v>8320</v>
      </c>
      <c r="S1802" s="9">
        <f t="shared" si="151"/>
        <v>42623.397800925923</v>
      </c>
      <c r="T1802" s="9">
        <f t="shared" si="152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50"/>
        <v>0.13852941176470587</v>
      </c>
      <c r="P1803" s="10">
        <f t="shared" si="149"/>
        <v>63.648648648648646</v>
      </c>
      <c r="Q1803" t="s">
        <v>8319</v>
      </c>
      <c r="R1803" t="s">
        <v>8320</v>
      </c>
      <c r="S1803" s="9">
        <f t="shared" si="151"/>
        <v>42321.452175925922</v>
      </c>
      <c r="T1803" s="9">
        <f t="shared" si="152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50"/>
        <v>0.48485714285714288</v>
      </c>
      <c r="P1804" s="10">
        <f t="shared" si="149"/>
        <v>94.277777777777771</v>
      </c>
      <c r="Q1804" t="s">
        <v>8319</v>
      </c>
      <c r="R1804" t="s">
        <v>8320</v>
      </c>
      <c r="S1804" s="9">
        <f t="shared" si="151"/>
        <v>42159.264236111114</v>
      </c>
      <c r="T1804" s="9">
        <f t="shared" si="152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50"/>
        <v>0.308</v>
      </c>
      <c r="P1805" s="10">
        <f t="shared" si="149"/>
        <v>71.86666666666666</v>
      </c>
      <c r="Q1805" t="s">
        <v>8319</v>
      </c>
      <c r="R1805" t="s">
        <v>8320</v>
      </c>
      <c r="S1805" s="9">
        <f t="shared" si="151"/>
        <v>42017.863217592596</v>
      </c>
      <c r="T1805" s="9">
        <f t="shared" si="152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50"/>
        <v>0.35174193548387095</v>
      </c>
      <c r="P1806" s="10">
        <f t="shared" si="149"/>
        <v>104.84615384615384</v>
      </c>
      <c r="Q1806" t="s">
        <v>8319</v>
      </c>
      <c r="R1806" t="s">
        <v>8320</v>
      </c>
      <c r="S1806" s="9">
        <f t="shared" si="151"/>
        <v>42282.469953703701</v>
      </c>
      <c r="T1806" s="9">
        <f t="shared" si="152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50"/>
        <v>0.36404444444444445</v>
      </c>
      <c r="P1807" s="10">
        <f t="shared" si="149"/>
        <v>67.139344262295083</v>
      </c>
      <c r="Q1807" t="s">
        <v>8319</v>
      </c>
      <c r="R1807" t="s">
        <v>8320</v>
      </c>
      <c r="S1807" s="9">
        <f t="shared" si="151"/>
        <v>42247.595578703702</v>
      </c>
      <c r="T1807" s="9">
        <f t="shared" si="152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50"/>
        <v>2.955E-2</v>
      </c>
      <c r="P1808" s="10">
        <f t="shared" si="149"/>
        <v>73.875</v>
      </c>
      <c r="Q1808" t="s">
        <v>8319</v>
      </c>
      <c r="R1808" t="s">
        <v>8320</v>
      </c>
      <c r="S1808" s="9">
        <f t="shared" si="151"/>
        <v>41877.429965277777</v>
      </c>
      <c r="T1808" s="9">
        <f t="shared" si="152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50"/>
        <v>0.1106</v>
      </c>
      <c r="P1809" s="10">
        <f t="shared" si="149"/>
        <v>69.125</v>
      </c>
      <c r="Q1809" t="s">
        <v>8319</v>
      </c>
      <c r="R1809" t="s">
        <v>8320</v>
      </c>
      <c r="S1809" s="9">
        <f t="shared" si="151"/>
        <v>41879.860104166662</v>
      </c>
      <c r="T1809" s="9">
        <f t="shared" si="152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50"/>
        <v>0.41407142857142859</v>
      </c>
      <c r="P1810" s="10">
        <f t="shared" si="149"/>
        <v>120.77083333333333</v>
      </c>
      <c r="Q1810" t="s">
        <v>8319</v>
      </c>
      <c r="R1810" t="s">
        <v>8320</v>
      </c>
      <c r="S1810" s="9">
        <f t="shared" si="151"/>
        <v>42742.472569444442</v>
      </c>
      <c r="T1810" s="9">
        <f t="shared" si="152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50"/>
        <v>0.10857142857142857</v>
      </c>
      <c r="P1811" s="10">
        <f t="shared" si="149"/>
        <v>42.222222222222221</v>
      </c>
      <c r="Q1811" t="s">
        <v>8319</v>
      </c>
      <c r="R1811" t="s">
        <v>8320</v>
      </c>
      <c r="S1811" s="9">
        <f t="shared" si="151"/>
        <v>42029.699525462966</v>
      </c>
      <c r="T1811" s="9">
        <f t="shared" si="152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50"/>
        <v>3.3333333333333333E-2</v>
      </c>
      <c r="P1812" s="10">
        <f t="shared" si="149"/>
        <v>7.5</v>
      </c>
      <c r="Q1812" t="s">
        <v>8319</v>
      </c>
      <c r="R1812" t="s">
        <v>8320</v>
      </c>
      <c r="S1812" s="9">
        <f t="shared" si="151"/>
        <v>41860.701689814814</v>
      </c>
      <c r="T1812" s="9">
        <f t="shared" si="152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50"/>
        <v>7.407407407407407E-4</v>
      </c>
      <c r="P1813" s="10">
        <f t="shared" si="149"/>
        <v>1.5384615384615385</v>
      </c>
      <c r="Q1813" t="s">
        <v>8319</v>
      </c>
      <c r="R1813" t="s">
        <v>8320</v>
      </c>
      <c r="S1813" s="9">
        <f t="shared" si="151"/>
        <v>41876.225347222222</v>
      </c>
      <c r="T1813" s="9">
        <f t="shared" si="152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50"/>
        <v>0.13307692307692306</v>
      </c>
      <c r="P1814" s="10">
        <f t="shared" si="149"/>
        <v>37.608695652173914</v>
      </c>
      <c r="Q1814" t="s">
        <v>8319</v>
      </c>
      <c r="R1814" t="s">
        <v>8320</v>
      </c>
      <c r="S1814" s="9">
        <f t="shared" si="151"/>
        <v>42524.110370370363</v>
      </c>
      <c r="T1814" s="9">
        <f t="shared" si="152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50"/>
        <v>0</v>
      </c>
      <c r="P1815" s="10">
        <v>0</v>
      </c>
      <c r="Q1815" t="s">
        <v>8319</v>
      </c>
      <c r="R1815" t="s">
        <v>8320</v>
      </c>
      <c r="S1815" s="9">
        <f t="shared" si="151"/>
        <v>41829.68069444444</v>
      </c>
      <c r="T1815" s="9">
        <f t="shared" si="152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50"/>
        <v>0.49183333333333334</v>
      </c>
      <c r="P1816" s="10">
        <f>E1816/L1816</f>
        <v>42.157142857142858</v>
      </c>
      <c r="Q1816" t="s">
        <v>8319</v>
      </c>
      <c r="R1816" t="s">
        <v>8320</v>
      </c>
      <c r="S1816" s="9">
        <f t="shared" si="151"/>
        <v>42033.105740740742</v>
      </c>
      <c r="T1816" s="9">
        <f t="shared" si="152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50"/>
        <v>0</v>
      </c>
      <c r="P1817" s="10">
        <v>0</v>
      </c>
      <c r="Q1817" t="s">
        <v>8319</v>
      </c>
      <c r="R1817" t="s">
        <v>8320</v>
      </c>
      <c r="S1817" s="9">
        <f t="shared" si="151"/>
        <v>42172.698344907411</v>
      </c>
      <c r="T1817" s="9">
        <f t="shared" si="152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50"/>
        <v>2.036E-2</v>
      </c>
      <c r="P1818" s="10">
        <f>E1818/L1818</f>
        <v>84.833333333333329</v>
      </c>
      <c r="Q1818" t="s">
        <v>8319</v>
      </c>
      <c r="R1818" t="s">
        <v>8320</v>
      </c>
      <c r="S1818" s="9">
        <f t="shared" si="151"/>
        <v>42548.667858796289</v>
      </c>
      <c r="T1818" s="9">
        <f t="shared" si="152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50"/>
        <v>0.52327777777777773</v>
      </c>
      <c r="P1819" s="10">
        <f>E1819/L1819</f>
        <v>94.19</v>
      </c>
      <c r="Q1819" t="s">
        <v>8319</v>
      </c>
      <c r="R1819" t="s">
        <v>8320</v>
      </c>
      <c r="S1819" s="9">
        <f t="shared" si="151"/>
        <v>42705.453784722216</v>
      </c>
      <c r="T1819" s="9">
        <f t="shared" si="152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50"/>
        <v>0</v>
      </c>
      <c r="P1820" s="10">
        <v>0</v>
      </c>
      <c r="Q1820" t="s">
        <v>8319</v>
      </c>
      <c r="R1820" t="s">
        <v>8320</v>
      </c>
      <c r="S1820" s="9">
        <f t="shared" si="151"/>
        <v>42067.026041666664</v>
      </c>
      <c r="T1820" s="9">
        <f t="shared" si="152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50"/>
        <v>2.0833333333333332E-2</v>
      </c>
      <c r="P1821" s="10">
        <f t="shared" ref="P1821:P1862" si="153">E1821/L1821</f>
        <v>6.25</v>
      </c>
      <c r="Q1821" t="s">
        <v>8319</v>
      </c>
      <c r="R1821" t="s">
        <v>8320</v>
      </c>
      <c r="S1821" s="9">
        <f t="shared" si="151"/>
        <v>41820.543935185182</v>
      </c>
      <c r="T1821" s="9">
        <f t="shared" si="152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50"/>
        <v>6.565384615384616E-2</v>
      </c>
      <c r="P1822" s="10">
        <f t="shared" si="153"/>
        <v>213.375</v>
      </c>
      <c r="Q1822" t="s">
        <v>8319</v>
      </c>
      <c r="R1822" t="s">
        <v>8320</v>
      </c>
      <c r="S1822" s="9">
        <f t="shared" si="151"/>
        <v>42064.87604166667</v>
      </c>
      <c r="T1822" s="9">
        <f t="shared" si="152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50"/>
        <v>1.3489</v>
      </c>
      <c r="P1823" s="10">
        <f t="shared" si="153"/>
        <v>59.162280701754383</v>
      </c>
      <c r="Q1823" t="s">
        <v>8328</v>
      </c>
      <c r="R1823" t="s">
        <v>8338</v>
      </c>
      <c r="S1823" s="9">
        <f t="shared" si="151"/>
        <v>40926.110729166663</v>
      </c>
      <c r="T1823" s="9">
        <f t="shared" si="152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50"/>
        <v>1</v>
      </c>
      <c r="P1824" s="10">
        <f t="shared" si="153"/>
        <v>27.272727272727273</v>
      </c>
      <c r="Q1824" t="s">
        <v>8328</v>
      </c>
      <c r="R1824" t="s">
        <v>8338</v>
      </c>
      <c r="S1824" s="9">
        <f t="shared" si="151"/>
        <v>41634.588680555549</v>
      </c>
      <c r="T1824" s="9">
        <f t="shared" si="152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50"/>
        <v>1.1585714285714286</v>
      </c>
      <c r="P1825" s="10">
        <f t="shared" si="153"/>
        <v>24.575757575757574</v>
      </c>
      <c r="Q1825" t="s">
        <v>8328</v>
      </c>
      <c r="R1825" t="s">
        <v>8338</v>
      </c>
      <c r="S1825" s="9">
        <f t="shared" si="151"/>
        <v>41176.47657407407</v>
      </c>
      <c r="T1825" s="9">
        <f t="shared" si="152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50"/>
        <v>1.0006666666666666</v>
      </c>
      <c r="P1826" s="10">
        <f t="shared" si="153"/>
        <v>75.05</v>
      </c>
      <c r="Q1826" t="s">
        <v>8328</v>
      </c>
      <c r="R1826" t="s">
        <v>8338</v>
      </c>
      <c r="S1826" s="9">
        <f t="shared" si="151"/>
        <v>41626.707951388889</v>
      </c>
      <c r="T1826" s="9">
        <f t="shared" si="152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50"/>
        <v>1.0505</v>
      </c>
      <c r="P1827" s="10">
        <f t="shared" si="153"/>
        <v>42.02</v>
      </c>
      <c r="Q1827" t="s">
        <v>8328</v>
      </c>
      <c r="R1827" t="s">
        <v>8338</v>
      </c>
      <c r="S1827" s="9">
        <f t="shared" si="151"/>
        <v>41443.626192129625</v>
      </c>
      <c r="T1827" s="9">
        <f t="shared" si="152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50"/>
        <v>1.01</v>
      </c>
      <c r="P1828" s="10">
        <f t="shared" si="153"/>
        <v>53.157894736842103</v>
      </c>
      <c r="Q1828" t="s">
        <v>8328</v>
      </c>
      <c r="R1828" t="s">
        <v>8338</v>
      </c>
      <c r="S1828" s="9">
        <f t="shared" si="151"/>
        <v>41657.715474537035</v>
      </c>
      <c r="T1828" s="9">
        <f t="shared" si="152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50"/>
        <v>1.0066250000000001</v>
      </c>
      <c r="P1829" s="10">
        <f t="shared" si="153"/>
        <v>83.885416666666671</v>
      </c>
      <c r="Q1829" t="s">
        <v>8328</v>
      </c>
      <c r="R1829" t="s">
        <v>8338</v>
      </c>
      <c r="S1829" s="9">
        <f t="shared" si="151"/>
        <v>40555.117604166662</v>
      </c>
      <c r="T1829" s="9">
        <f t="shared" si="152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50"/>
        <v>1.0016</v>
      </c>
      <c r="P1830" s="10">
        <f t="shared" si="153"/>
        <v>417.33333333333331</v>
      </c>
      <c r="Q1830" t="s">
        <v>8328</v>
      </c>
      <c r="R1830" t="s">
        <v>8338</v>
      </c>
      <c r="S1830" s="9">
        <f t="shared" si="151"/>
        <v>41736.691319444442</v>
      </c>
      <c r="T1830" s="9">
        <f t="shared" si="152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50"/>
        <v>1.6668333333333334</v>
      </c>
      <c r="P1831" s="10">
        <f t="shared" si="153"/>
        <v>75.765151515151516</v>
      </c>
      <c r="Q1831" t="s">
        <v>8328</v>
      </c>
      <c r="R1831" t="s">
        <v>8338</v>
      </c>
      <c r="S1831" s="9">
        <f t="shared" si="151"/>
        <v>40515.879293981481</v>
      </c>
      <c r="T1831" s="9">
        <f t="shared" si="152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50"/>
        <v>1.0153333333333334</v>
      </c>
      <c r="P1832" s="10">
        <f t="shared" si="153"/>
        <v>67.389380530973455</v>
      </c>
      <c r="Q1832" t="s">
        <v>8328</v>
      </c>
      <c r="R1832" t="s">
        <v>8338</v>
      </c>
      <c r="S1832" s="9">
        <f t="shared" si="151"/>
        <v>41664.475775462961</v>
      </c>
      <c r="T1832" s="9">
        <f t="shared" si="152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50"/>
        <v>1.03</v>
      </c>
      <c r="P1833" s="10">
        <f t="shared" si="153"/>
        <v>73.571428571428569</v>
      </c>
      <c r="Q1833" t="s">
        <v>8328</v>
      </c>
      <c r="R1833" t="s">
        <v>8338</v>
      </c>
      <c r="S1833" s="9">
        <f t="shared" si="151"/>
        <v>41026.787766203699</v>
      </c>
      <c r="T1833" s="9">
        <f t="shared" si="152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50"/>
        <v>1.4285714285714286</v>
      </c>
      <c r="P1834" s="10">
        <f t="shared" si="153"/>
        <v>25</v>
      </c>
      <c r="Q1834" t="s">
        <v>8328</v>
      </c>
      <c r="R1834" t="s">
        <v>8338</v>
      </c>
      <c r="S1834" s="9">
        <f t="shared" si="151"/>
        <v>40576.331331018519</v>
      </c>
      <c r="T1834" s="9">
        <f t="shared" si="152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50"/>
        <v>2.625</v>
      </c>
      <c r="P1835" s="10">
        <f t="shared" si="153"/>
        <v>42</v>
      </c>
      <c r="Q1835" t="s">
        <v>8328</v>
      </c>
      <c r="R1835" t="s">
        <v>8338</v>
      </c>
      <c r="S1835" s="9">
        <f t="shared" si="151"/>
        <v>41302.835682870369</v>
      </c>
      <c r="T1835" s="9">
        <f t="shared" si="152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50"/>
        <v>1.1805000000000001</v>
      </c>
      <c r="P1836" s="10">
        <f t="shared" si="153"/>
        <v>131.16666666666666</v>
      </c>
      <c r="Q1836" t="s">
        <v>8328</v>
      </c>
      <c r="R1836" t="s">
        <v>8338</v>
      </c>
      <c r="S1836" s="9">
        <f t="shared" si="151"/>
        <v>41988.755729166667</v>
      </c>
      <c r="T1836" s="9">
        <f t="shared" si="152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50"/>
        <v>1.04</v>
      </c>
      <c r="P1837" s="10">
        <f t="shared" si="153"/>
        <v>47.272727272727273</v>
      </c>
      <c r="Q1837" t="s">
        <v>8328</v>
      </c>
      <c r="R1837" t="s">
        <v>8338</v>
      </c>
      <c r="S1837" s="9">
        <f t="shared" si="151"/>
        <v>42430.49387731481</v>
      </c>
      <c r="T1837" s="9">
        <f t="shared" si="152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50"/>
        <v>2.0034000000000001</v>
      </c>
      <c r="P1838" s="10">
        <f t="shared" si="153"/>
        <v>182.12727272727273</v>
      </c>
      <c r="Q1838" t="s">
        <v>8328</v>
      </c>
      <c r="R1838" t="s">
        <v>8338</v>
      </c>
      <c r="S1838" s="9">
        <f t="shared" si="151"/>
        <v>41305.601030092592</v>
      </c>
      <c r="T1838" s="9">
        <f t="shared" si="152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50"/>
        <v>3.0683333333333334</v>
      </c>
      <c r="P1839" s="10">
        <f t="shared" si="153"/>
        <v>61.366666666666667</v>
      </c>
      <c r="Q1839" t="s">
        <v>8328</v>
      </c>
      <c r="R1839" t="s">
        <v>8338</v>
      </c>
      <c r="S1839" s="9">
        <f t="shared" si="151"/>
        <v>40925.839525462965</v>
      </c>
      <c r="T1839" s="9">
        <f t="shared" si="152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50"/>
        <v>1.00149</v>
      </c>
      <c r="P1840" s="10">
        <f t="shared" si="153"/>
        <v>35.767499999999998</v>
      </c>
      <c r="Q1840" t="s">
        <v>8328</v>
      </c>
      <c r="R1840" t="s">
        <v>8338</v>
      </c>
      <c r="S1840" s="9">
        <f t="shared" si="151"/>
        <v>40788.578206018516</v>
      </c>
      <c r="T1840" s="9">
        <f t="shared" si="152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50"/>
        <v>2.0529999999999999</v>
      </c>
      <c r="P1841" s="10">
        <f t="shared" si="153"/>
        <v>45.62222222222222</v>
      </c>
      <c r="Q1841" t="s">
        <v>8328</v>
      </c>
      <c r="R1841" t="s">
        <v>8338</v>
      </c>
      <c r="S1841" s="9">
        <f t="shared" si="151"/>
        <v>42614.513680555552</v>
      </c>
      <c r="T1841" s="9">
        <f t="shared" si="152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50"/>
        <v>1.0888888888888888</v>
      </c>
      <c r="P1842" s="10">
        <f t="shared" si="153"/>
        <v>75.384615384615387</v>
      </c>
      <c r="Q1842" t="s">
        <v>8328</v>
      </c>
      <c r="R1842" t="s">
        <v>8338</v>
      </c>
      <c r="S1842" s="9">
        <f t="shared" si="151"/>
        <v>41381.88784722222</v>
      </c>
      <c r="T1842" s="9">
        <f t="shared" si="152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50"/>
        <v>1.0175000000000001</v>
      </c>
      <c r="P1843" s="10">
        <f t="shared" si="153"/>
        <v>50.875</v>
      </c>
      <c r="Q1843" t="s">
        <v>8328</v>
      </c>
      <c r="R1843" t="s">
        <v>8338</v>
      </c>
      <c r="S1843" s="9">
        <f t="shared" si="151"/>
        <v>41745.637094907404</v>
      </c>
      <c r="T1843" s="9">
        <f t="shared" si="152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50"/>
        <v>1.2524999999999999</v>
      </c>
      <c r="P1844" s="10">
        <f t="shared" si="153"/>
        <v>119.28571428571429</v>
      </c>
      <c r="Q1844" t="s">
        <v>8328</v>
      </c>
      <c r="R1844" t="s">
        <v>8338</v>
      </c>
      <c r="S1844" s="9">
        <f t="shared" si="151"/>
        <v>42031.423391203702</v>
      </c>
      <c r="T1844" s="9">
        <f t="shared" si="152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50"/>
        <v>1.2400610000000001</v>
      </c>
      <c r="P1845" s="10">
        <f t="shared" si="153"/>
        <v>92.541865671641801</v>
      </c>
      <c r="Q1845" t="s">
        <v>8328</v>
      </c>
      <c r="R1845" t="s">
        <v>8338</v>
      </c>
      <c r="S1845" s="9">
        <f t="shared" si="151"/>
        <v>40564.786504629628</v>
      </c>
      <c r="T1845" s="9">
        <f t="shared" si="152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50"/>
        <v>1.014</v>
      </c>
      <c r="P1846" s="10">
        <f t="shared" si="153"/>
        <v>76.05</v>
      </c>
      <c r="Q1846" t="s">
        <v>8328</v>
      </c>
      <c r="R1846" t="s">
        <v>8338</v>
      </c>
      <c r="S1846" s="9">
        <f t="shared" si="151"/>
        <v>40666.765208333331</v>
      </c>
      <c r="T1846" s="9">
        <f t="shared" si="152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50"/>
        <v>1</v>
      </c>
      <c r="P1847" s="10">
        <f t="shared" si="153"/>
        <v>52.631578947368418</v>
      </c>
      <c r="Q1847" t="s">
        <v>8328</v>
      </c>
      <c r="R1847" t="s">
        <v>8338</v>
      </c>
      <c r="S1847" s="9">
        <f t="shared" si="151"/>
        <v>42523.124976851854</v>
      </c>
      <c r="T1847" s="9">
        <f t="shared" si="152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50"/>
        <v>1.3792666666666666</v>
      </c>
      <c r="P1848" s="10">
        <f t="shared" si="153"/>
        <v>98.990430622009569</v>
      </c>
      <c r="Q1848" t="s">
        <v>8328</v>
      </c>
      <c r="R1848" t="s">
        <v>8338</v>
      </c>
      <c r="S1848" s="9">
        <f t="shared" si="151"/>
        <v>41228.441863425927</v>
      </c>
      <c r="T1848" s="9">
        <f t="shared" si="152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50"/>
        <v>1.2088000000000001</v>
      </c>
      <c r="P1849" s="10">
        <f t="shared" si="153"/>
        <v>79.526315789473685</v>
      </c>
      <c r="Q1849" t="s">
        <v>8328</v>
      </c>
      <c r="R1849" t="s">
        <v>8338</v>
      </c>
      <c r="S1849" s="9">
        <f t="shared" si="151"/>
        <v>42094.028148148143</v>
      </c>
      <c r="T1849" s="9">
        <f t="shared" si="152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50"/>
        <v>1.0736666666666668</v>
      </c>
      <c r="P1850" s="10">
        <f t="shared" si="153"/>
        <v>134.20833333333334</v>
      </c>
      <c r="Q1850" t="s">
        <v>8328</v>
      </c>
      <c r="R1850" t="s">
        <v>8338</v>
      </c>
      <c r="S1850" s="9">
        <f t="shared" si="151"/>
        <v>40691.579722222217</v>
      </c>
      <c r="T1850" s="9">
        <f t="shared" si="152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50"/>
        <v>1.0033333333333334</v>
      </c>
      <c r="P1851" s="10">
        <f t="shared" si="153"/>
        <v>37.625</v>
      </c>
      <c r="Q1851" t="s">
        <v>8328</v>
      </c>
      <c r="R1851" t="s">
        <v>8338</v>
      </c>
      <c r="S1851" s="9">
        <f t="shared" si="151"/>
        <v>41169.637256944443</v>
      </c>
      <c r="T1851" s="9">
        <f t="shared" si="152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50"/>
        <v>1.0152222222222222</v>
      </c>
      <c r="P1852" s="10">
        <f t="shared" si="153"/>
        <v>51.044692737430168</v>
      </c>
      <c r="Q1852" t="s">
        <v>8328</v>
      </c>
      <c r="R1852" t="s">
        <v>8338</v>
      </c>
      <c r="S1852" s="9">
        <f t="shared" si="151"/>
        <v>41800.751157407409</v>
      </c>
      <c r="T1852" s="9">
        <f t="shared" si="152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50"/>
        <v>1.0007692307692309</v>
      </c>
      <c r="P1853" s="10">
        <f t="shared" si="153"/>
        <v>50.03846153846154</v>
      </c>
      <c r="Q1853" t="s">
        <v>8328</v>
      </c>
      <c r="R1853" t="s">
        <v>8338</v>
      </c>
      <c r="S1853" s="9">
        <f t="shared" si="151"/>
        <v>41827.69835648148</v>
      </c>
      <c r="T1853" s="9">
        <f t="shared" si="152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50"/>
        <v>1.1696666666666666</v>
      </c>
      <c r="P1854" s="10">
        <f t="shared" si="153"/>
        <v>133.93129770992365</v>
      </c>
      <c r="Q1854" t="s">
        <v>8328</v>
      </c>
      <c r="R1854" t="s">
        <v>8338</v>
      </c>
      <c r="S1854" s="9">
        <f t="shared" si="151"/>
        <v>42081.563101851854</v>
      </c>
      <c r="T1854" s="9">
        <f t="shared" si="152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50"/>
        <v>1.01875</v>
      </c>
      <c r="P1855" s="10">
        <f t="shared" si="153"/>
        <v>58.214285714285715</v>
      </c>
      <c r="Q1855" t="s">
        <v>8328</v>
      </c>
      <c r="R1855" t="s">
        <v>8338</v>
      </c>
      <c r="S1855" s="9">
        <f t="shared" si="151"/>
        <v>41176.852048611108</v>
      </c>
      <c r="T1855" s="9">
        <f t="shared" si="152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50"/>
        <v>1.0212366666666666</v>
      </c>
      <c r="P1856" s="10">
        <f t="shared" si="153"/>
        <v>88.037643678160919</v>
      </c>
      <c r="Q1856" t="s">
        <v>8328</v>
      </c>
      <c r="R1856" t="s">
        <v>8338</v>
      </c>
      <c r="S1856" s="9">
        <f t="shared" si="151"/>
        <v>41387.812928240739</v>
      </c>
      <c r="T1856" s="9">
        <f t="shared" si="152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50"/>
        <v>1.5405897142857143</v>
      </c>
      <c r="P1857" s="10">
        <f t="shared" si="153"/>
        <v>70.576753926701571</v>
      </c>
      <c r="Q1857" t="s">
        <v>8328</v>
      </c>
      <c r="R1857" t="s">
        <v>8338</v>
      </c>
      <c r="S1857" s="9">
        <f t="shared" si="151"/>
        <v>41600.330324074072</v>
      </c>
      <c r="T1857" s="9">
        <f t="shared" si="152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54">E1858/D1858</f>
        <v>1.0125</v>
      </c>
      <c r="P1858" s="10">
        <f t="shared" si="153"/>
        <v>53.289473684210527</v>
      </c>
      <c r="Q1858" t="s">
        <v>8328</v>
      </c>
      <c r="R1858" t="s">
        <v>8338</v>
      </c>
      <c r="S1858" s="9">
        <f t="shared" ref="S1858:S1921" si="155">(((J1858/60)/60)/24)+DATE(1970,1,1)+(-5/24)</f>
        <v>41817.64666666666</v>
      </c>
      <c r="T1858" s="9">
        <f t="shared" ref="T1858:T1921" si="156">(((I1858/60)/60)/24)+DATE(1970,1,1)+(-5/24)</f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54"/>
        <v>1</v>
      </c>
      <c r="P1859" s="10">
        <f t="shared" si="153"/>
        <v>136.36363636363637</v>
      </c>
      <c r="Q1859" t="s">
        <v>8328</v>
      </c>
      <c r="R1859" t="s">
        <v>8338</v>
      </c>
      <c r="S1859" s="9">
        <f t="shared" si="155"/>
        <v>41864.560335648144</v>
      </c>
      <c r="T1859" s="9">
        <f t="shared" si="156"/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54"/>
        <v>1.0874800874800874</v>
      </c>
      <c r="P1860" s="10">
        <f t="shared" si="153"/>
        <v>40.547315436241611</v>
      </c>
      <c r="Q1860" t="s">
        <v>8328</v>
      </c>
      <c r="R1860" t="s">
        <v>8338</v>
      </c>
      <c r="S1860" s="9">
        <f t="shared" si="155"/>
        <v>40832.9921412037</v>
      </c>
      <c r="T1860" s="9">
        <f t="shared" si="156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54"/>
        <v>1.3183333333333334</v>
      </c>
      <c r="P1861" s="10">
        <f t="shared" si="153"/>
        <v>70.625</v>
      </c>
      <c r="Q1861" t="s">
        <v>8328</v>
      </c>
      <c r="R1861" t="s">
        <v>8338</v>
      </c>
      <c r="S1861" s="9">
        <f t="shared" si="155"/>
        <v>40778.561678240738</v>
      </c>
      <c r="T1861" s="9">
        <f t="shared" si="156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54"/>
        <v>1.3346666666666667</v>
      </c>
      <c r="P1862" s="10">
        <f t="shared" si="153"/>
        <v>52.684210526315788</v>
      </c>
      <c r="Q1862" t="s">
        <v>8328</v>
      </c>
      <c r="R1862" t="s">
        <v>8338</v>
      </c>
      <c r="S1862" s="9">
        <f t="shared" si="155"/>
        <v>41655.500972222217</v>
      </c>
      <c r="T1862" s="9">
        <f t="shared" si="156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54"/>
        <v>0</v>
      </c>
      <c r="P1863" s="10">
        <v>0</v>
      </c>
      <c r="Q1863" t="s">
        <v>8339</v>
      </c>
      <c r="R1863" t="s">
        <v>8349</v>
      </c>
      <c r="S1863" s="9">
        <f t="shared" si="155"/>
        <v>42000.091909722221</v>
      </c>
      <c r="T1863" s="9">
        <f t="shared" si="156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54"/>
        <v>8.0833333333333326E-2</v>
      </c>
      <c r="P1864" s="10">
        <f t="shared" ref="P1864:P1870" si="157">E1864/L1864</f>
        <v>90.9375</v>
      </c>
      <c r="Q1864" t="s">
        <v>8339</v>
      </c>
      <c r="R1864" t="s">
        <v>8349</v>
      </c>
      <c r="S1864" s="9">
        <f t="shared" si="155"/>
        <v>42755.284421296288</v>
      </c>
      <c r="T1864" s="9">
        <f t="shared" si="156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54"/>
        <v>4.0000000000000001E-3</v>
      </c>
      <c r="P1865" s="10">
        <f t="shared" si="157"/>
        <v>5</v>
      </c>
      <c r="Q1865" t="s">
        <v>8339</v>
      </c>
      <c r="R1865" t="s">
        <v>8349</v>
      </c>
      <c r="S1865" s="9">
        <f t="shared" si="155"/>
        <v>41772.588946759257</v>
      </c>
      <c r="T1865" s="9">
        <f t="shared" si="156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54"/>
        <v>0.42892307692307691</v>
      </c>
      <c r="P1866" s="10">
        <f t="shared" si="157"/>
        <v>58.083333333333336</v>
      </c>
      <c r="Q1866" t="s">
        <v>8339</v>
      </c>
      <c r="R1866" t="s">
        <v>8349</v>
      </c>
      <c r="S1866" s="9">
        <f t="shared" si="155"/>
        <v>41733.508101851847</v>
      </c>
      <c r="T1866" s="9">
        <f t="shared" si="156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54"/>
        <v>3.6363636363636364E-5</v>
      </c>
      <c r="P1867" s="10">
        <f t="shared" si="157"/>
        <v>2</v>
      </c>
      <c r="Q1867" t="s">
        <v>8339</v>
      </c>
      <c r="R1867" t="s">
        <v>8349</v>
      </c>
      <c r="S1867" s="9">
        <f t="shared" si="155"/>
        <v>42645.159108796295</v>
      </c>
      <c r="T1867" s="9">
        <f t="shared" si="156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54"/>
        <v>5.0000000000000001E-3</v>
      </c>
      <c r="P1868" s="10">
        <f t="shared" si="157"/>
        <v>62.5</v>
      </c>
      <c r="Q1868" t="s">
        <v>8339</v>
      </c>
      <c r="R1868" t="s">
        <v>8349</v>
      </c>
      <c r="S1868" s="9">
        <f t="shared" si="155"/>
        <v>42742.038159722222</v>
      </c>
      <c r="T1868" s="9">
        <f t="shared" si="156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54"/>
        <v>5.0000000000000001E-4</v>
      </c>
      <c r="P1869" s="10">
        <f t="shared" si="157"/>
        <v>10</v>
      </c>
      <c r="Q1869" t="s">
        <v>8339</v>
      </c>
      <c r="R1869" t="s">
        <v>8349</v>
      </c>
      <c r="S1869" s="9">
        <f t="shared" si="155"/>
        <v>42649.716574074067</v>
      </c>
      <c r="T1869" s="9">
        <f t="shared" si="156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54"/>
        <v>4.8680000000000001E-2</v>
      </c>
      <c r="P1870" s="10">
        <f t="shared" si="157"/>
        <v>71.588235294117652</v>
      </c>
      <c r="Q1870" t="s">
        <v>8339</v>
      </c>
      <c r="R1870" t="s">
        <v>8349</v>
      </c>
      <c r="S1870" s="9">
        <f t="shared" si="155"/>
        <v>42328.570891203701</v>
      </c>
      <c r="T1870" s="9">
        <f t="shared" si="156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54"/>
        <v>0</v>
      </c>
      <c r="P1871" s="10">
        <v>0</v>
      </c>
      <c r="Q1871" t="s">
        <v>8339</v>
      </c>
      <c r="R1871" t="s">
        <v>8349</v>
      </c>
      <c r="S1871" s="9">
        <f t="shared" si="155"/>
        <v>42708.794548611106</v>
      </c>
      <c r="T1871" s="9">
        <f t="shared" si="156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54"/>
        <v>0.10314285714285715</v>
      </c>
      <c r="P1872" s="10">
        <f t="shared" ref="P1872:P1877" si="158">E1872/L1872</f>
        <v>32.81818181818182</v>
      </c>
      <c r="Q1872" t="s">
        <v>8339</v>
      </c>
      <c r="R1872" t="s">
        <v>8349</v>
      </c>
      <c r="S1872" s="9">
        <f t="shared" si="155"/>
        <v>42371.14739583333</v>
      </c>
      <c r="T1872" s="9">
        <f t="shared" si="156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54"/>
        <v>0.7178461538461538</v>
      </c>
      <c r="P1873" s="10">
        <f t="shared" si="158"/>
        <v>49.11578947368421</v>
      </c>
      <c r="Q1873" t="s">
        <v>8339</v>
      </c>
      <c r="R1873" t="s">
        <v>8349</v>
      </c>
      <c r="S1873" s="9">
        <f t="shared" si="155"/>
        <v>41923.575243055551</v>
      </c>
      <c r="T1873" s="9">
        <f t="shared" si="156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54"/>
        <v>1.06E-2</v>
      </c>
      <c r="P1874" s="10">
        <f t="shared" si="158"/>
        <v>16.307692307692307</v>
      </c>
      <c r="Q1874" t="s">
        <v>8339</v>
      </c>
      <c r="R1874" t="s">
        <v>8349</v>
      </c>
      <c r="S1874" s="9">
        <f t="shared" si="155"/>
        <v>42154.921319444438</v>
      </c>
      <c r="T1874" s="9">
        <f t="shared" si="156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54"/>
        <v>4.4999999999999997E-3</v>
      </c>
      <c r="P1875" s="10">
        <f t="shared" si="158"/>
        <v>18</v>
      </c>
      <c r="Q1875" t="s">
        <v>8339</v>
      </c>
      <c r="R1875" t="s">
        <v>8349</v>
      </c>
      <c r="S1875" s="9">
        <f t="shared" si="155"/>
        <v>42164.407523148147</v>
      </c>
      <c r="T1875" s="9">
        <f t="shared" si="156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54"/>
        <v>1.6249999999999999E-4</v>
      </c>
      <c r="P1876" s="10">
        <f t="shared" si="158"/>
        <v>13</v>
      </c>
      <c r="Q1876" t="s">
        <v>8339</v>
      </c>
      <c r="R1876" t="s">
        <v>8349</v>
      </c>
      <c r="S1876" s="9">
        <f t="shared" si="155"/>
        <v>42529.760798611103</v>
      </c>
      <c r="T1876" s="9">
        <f t="shared" si="156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54"/>
        <v>5.1000000000000004E-3</v>
      </c>
      <c r="P1877" s="10">
        <f t="shared" si="158"/>
        <v>17</v>
      </c>
      <c r="Q1877" t="s">
        <v>8339</v>
      </c>
      <c r="R1877" t="s">
        <v>8349</v>
      </c>
      <c r="S1877" s="9">
        <f t="shared" si="155"/>
        <v>42528.691064814811</v>
      </c>
      <c r="T1877" s="9">
        <f t="shared" si="156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54"/>
        <v>0</v>
      </c>
      <c r="P1878" s="10">
        <v>0</v>
      </c>
      <c r="Q1878" t="s">
        <v>8339</v>
      </c>
      <c r="R1878" t="s">
        <v>8349</v>
      </c>
      <c r="S1878" s="9">
        <f t="shared" si="155"/>
        <v>41776.076446759253</v>
      </c>
      <c r="T1878" s="9">
        <f t="shared" si="156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54"/>
        <v>0</v>
      </c>
      <c r="P1879" s="10">
        <v>0</v>
      </c>
      <c r="Q1879" t="s">
        <v>8339</v>
      </c>
      <c r="R1879" t="s">
        <v>8349</v>
      </c>
      <c r="S1879" s="9">
        <f t="shared" si="155"/>
        <v>42034.820891203701</v>
      </c>
      <c r="T1879" s="9">
        <f t="shared" si="156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54"/>
        <v>0</v>
      </c>
      <c r="P1880" s="10">
        <v>0</v>
      </c>
      <c r="Q1880" t="s">
        <v>8339</v>
      </c>
      <c r="R1880" t="s">
        <v>8349</v>
      </c>
      <c r="S1880" s="9">
        <f t="shared" si="155"/>
        <v>41772.800405092588</v>
      </c>
      <c r="T1880" s="9">
        <f t="shared" si="156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54"/>
        <v>1.1999999999999999E-3</v>
      </c>
      <c r="P1881" s="10">
        <f t="shared" ref="P1881:P1912" si="159">E1881/L1881</f>
        <v>3</v>
      </c>
      <c r="Q1881" t="s">
        <v>8339</v>
      </c>
      <c r="R1881" t="s">
        <v>8349</v>
      </c>
      <c r="S1881" s="9">
        <f t="shared" si="155"/>
        <v>42413.441307870373</v>
      </c>
      <c r="T1881" s="9">
        <f t="shared" si="156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54"/>
        <v>0.20080000000000001</v>
      </c>
      <c r="P1882" s="10">
        <f t="shared" si="159"/>
        <v>41.833333333333336</v>
      </c>
      <c r="Q1882" t="s">
        <v>8339</v>
      </c>
      <c r="R1882" t="s">
        <v>8349</v>
      </c>
      <c r="S1882" s="9">
        <f t="shared" si="155"/>
        <v>42430.358564814807</v>
      </c>
      <c r="T1882" s="9">
        <f t="shared" si="156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54"/>
        <v>1.726845</v>
      </c>
      <c r="P1883" s="10">
        <f t="shared" si="159"/>
        <v>49.338428571428572</v>
      </c>
      <c r="Q1883" t="s">
        <v>8328</v>
      </c>
      <c r="R1883" t="s">
        <v>8329</v>
      </c>
      <c r="S1883" s="9">
        <f t="shared" si="155"/>
        <v>42042.944317129623</v>
      </c>
      <c r="T1883" s="9">
        <f t="shared" si="156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54"/>
        <v>1.008955223880597</v>
      </c>
      <c r="P1884" s="10">
        <f t="shared" si="159"/>
        <v>41.728395061728392</v>
      </c>
      <c r="Q1884" t="s">
        <v>8328</v>
      </c>
      <c r="R1884" t="s">
        <v>8329</v>
      </c>
      <c r="S1884" s="9">
        <f t="shared" si="155"/>
        <v>41067.740879629629</v>
      </c>
      <c r="T1884" s="9">
        <f t="shared" si="156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54"/>
        <v>1.0480480480480481</v>
      </c>
      <c r="P1885" s="10">
        <f t="shared" si="159"/>
        <v>32.71875</v>
      </c>
      <c r="Q1885" t="s">
        <v>8328</v>
      </c>
      <c r="R1885" t="s">
        <v>8329</v>
      </c>
      <c r="S1885" s="9">
        <f t="shared" si="155"/>
        <v>40977.739675925921</v>
      </c>
      <c r="T1885" s="9">
        <f t="shared" si="156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54"/>
        <v>1.351</v>
      </c>
      <c r="P1886" s="10">
        <f t="shared" si="159"/>
        <v>51.96153846153846</v>
      </c>
      <c r="Q1886" t="s">
        <v>8328</v>
      </c>
      <c r="R1886" t="s">
        <v>8329</v>
      </c>
      <c r="S1886" s="9">
        <f t="shared" si="155"/>
        <v>41204.989988425921</v>
      </c>
      <c r="T1886" s="9">
        <f t="shared" si="156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54"/>
        <v>1.1632786885245903</v>
      </c>
      <c r="P1887" s="10">
        <f t="shared" si="159"/>
        <v>50.685714285714283</v>
      </c>
      <c r="Q1887" t="s">
        <v>8328</v>
      </c>
      <c r="R1887" t="s">
        <v>8329</v>
      </c>
      <c r="S1887" s="9">
        <f t="shared" si="155"/>
        <v>41098.885532407403</v>
      </c>
      <c r="T1887" s="9">
        <f t="shared" si="156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54"/>
        <v>1.0208333333333333</v>
      </c>
      <c r="P1888" s="10">
        <f t="shared" si="159"/>
        <v>42.241379310344826</v>
      </c>
      <c r="Q1888" t="s">
        <v>8328</v>
      </c>
      <c r="R1888" t="s">
        <v>8329</v>
      </c>
      <c r="S1888" s="9">
        <f t="shared" si="155"/>
        <v>41925.69835648148</v>
      </c>
      <c r="T1888" s="9">
        <f t="shared" si="156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54"/>
        <v>1.1116666666666666</v>
      </c>
      <c r="P1889" s="10">
        <f t="shared" si="159"/>
        <v>416.875</v>
      </c>
      <c r="Q1889" t="s">
        <v>8328</v>
      </c>
      <c r="R1889" t="s">
        <v>8329</v>
      </c>
      <c r="S1889" s="9">
        <f t="shared" si="155"/>
        <v>42323.591805555552</v>
      </c>
      <c r="T1889" s="9">
        <f t="shared" si="156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54"/>
        <v>1.6608000000000001</v>
      </c>
      <c r="P1890" s="10">
        <f t="shared" si="159"/>
        <v>46.651685393258425</v>
      </c>
      <c r="Q1890" t="s">
        <v>8328</v>
      </c>
      <c r="R1890" t="s">
        <v>8329</v>
      </c>
      <c r="S1890" s="9">
        <f t="shared" si="155"/>
        <v>40299.03162037037</v>
      </c>
      <c r="T1890" s="9">
        <f t="shared" si="156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54"/>
        <v>1.0660000000000001</v>
      </c>
      <c r="P1891" s="10">
        <f t="shared" si="159"/>
        <v>48.454545454545453</v>
      </c>
      <c r="Q1891" t="s">
        <v>8328</v>
      </c>
      <c r="R1891" t="s">
        <v>8329</v>
      </c>
      <c r="S1891" s="9">
        <f t="shared" si="155"/>
        <v>41299.585023148145</v>
      </c>
      <c r="T1891" s="9">
        <f t="shared" si="156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54"/>
        <v>1.4458441666666668</v>
      </c>
      <c r="P1892" s="10">
        <f t="shared" si="159"/>
        <v>70.5289837398374</v>
      </c>
      <c r="Q1892" t="s">
        <v>8328</v>
      </c>
      <c r="R1892" t="s">
        <v>8329</v>
      </c>
      <c r="S1892" s="9">
        <f t="shared" si="155"/>
        <v>41228.577870370369</v>
      </c>
      <c r="T1892" s="9">
        <f t="shared" si="156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54"/>
        <v>1.0555000000000001</v>
      </c>
      <c r="P1893" s="10">
        <f t="shared" si="159"/>
        <v>87.958333333333329</v>
      </c>
      <c r="Q1893" t="s">
        <v>8328</v>
      </c>
      <c r="R1893" t="s">
        <v>8329</v>
      </c>
      <c r="S1893" s="9">
        <f t="shared" si="155"/>
        <v>40335.589745370366</v>
      </c>
      <c r="T1893" s="9">
        <f t="shared" si="156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54"/>
        <v>1.3660000000000001</v>
      </c>
      <c r="P1894" s="10">
        <f t="shared" si="159"/>
        <v>26.26923076923077</v>
      </c>
      <c r="Q1894" t="s">
        <v>8328</v>
      </c>
      <c r="R1894" t="s">
        <v>8329</v>
      </c>
      <c r="S1894" s="9">
        <f t="shared" si="155"/>
        <v>40671.429178240738</v>
      </c>
      <c r="T1894" s="9">
        <f t="shared" si="156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54"/>
        <v>1.04</v>
      </c>
      <c r="P1895" s="10">
        <f t="shared" si="159"/>
        <v>57.777777777777779</v>
      </c>
      <c r="Q1895" t="s">
        <v>8328</v>
      </c>
      <c r="R1895" t="s">
        <v>8329</v>
      </c>
      <c r="S1895" s="9">
        <f t="shared" si="155"/>
        <v>40632.733622685184</v>
      </c>
      <c r="T1895" s="9">
        <f t="shared" si="156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54"/>
        <v>1.145</v>
      </c>
      <c r="P1896" s="10">
        <f t="shared" si="159"/>
        <v>57.25</v>
      </c>
      <c r="Q1896" t="s">
        <v>8328</v>
      </c>
      <c r="R1896" t="s">
        <v>8329</v>
      </c>
      <c r="S1896" s="9">
        <f t="shared" si="155"/>
        <v>40920.696562500001</v>
      </c>
      <c r="T1896" s="9">
        <f t="shared" si="156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54"/>
        <v>1.0171957671957672</v>
      </c>
      <c r="P1897" s="10">
        <f t="shared" si="159"/>
        <v>196.34042553191489</v>
      </c>
      <c r="Q1897" t="s">
        <v>8328</v>
      </c>
      <c r="R1897" t="s">
        <v>8329</v>
      </c>
      <c r="S1897" s="9">
        <f t="shared" si="155"/>
        <v>42267.538449074076</v>
      </c>
      <c r="T1897" s="9">
        <f t="shared" si="156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54"/>
        <v>1.2394678492239468</v>
      </c>
      <c r="P1898" s="10">
        <f t="shared" si="159"/>
        <v>43</v>
      </c>
      <c r="Q1898" t="s">
        <v>8328</v>
      </c>
      <c r="R1898" t="s">
        <v>8329</v>
      </c>
      <c r="S1898" s="9">
        <f t="shared" si="155"/>
        <v>40981.501909722218</v>
      </c>
      <c r="T1898" s="9">
        <f t="shared" si="156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54"/>
        <v>1.0245669291338582</v>
      </c>
      <c r="P1899" s="10">
        <f t="shared" si="159"/>
        <v>35.551912568306008</v>
      </c>
      <c r="Q1899" t="s">
        <v>8328</v>
      </c>
      <c r="R1899" t="s">
        <v>8329</v>
      </c>
      <c r="S1899" s="9">
        <f t="shared" si="155"/>
        <v>41680.375069444446</v>
      </c>
      <c r="T1899" s="9">
        <f t="shared" si="156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54"/>
        <v>1.4450000000000001</v>
      </c>
      <c r="P1900" s="10">
        <f t="shared" si="159"/>
        <v>68.80952380952381</v>
      </c>
      <c r="Q1900" t="s">
        <v>8328</v>
      </c>
      <c r="R1900" t="s">
        <v>8329</v>
      </c>
      <c r="S1900" s="9">
        <f t="shared" si="155"/>
        <v>42365.9846412037</v>
      </c>
      <c r="T1900" s="9">
        <f t="shared" si="156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54"/>
        <v>1.3333333333333333</v>
      </c>
      <c r="P1901" s="10">
        <f t="shared" si="159"/>
        <v>28.571428571428573</v>
      </c>
      <c r="Q1901" t="s">
        <v>8328</v>
      </c>
      <c r="R1901" t="s">
        <v>8329</v>
      </c>
      <c r="S1901" s="9">
        <f t="shared" si="155"/>
        <v>42058.733402777776</v>
      </c>
      <c r="T1901" s="9">
        <f t="shared" si="156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54"/>
        <v>1.0936440000000001</v>
      </c>
      <c r="P1902" s="10">
        <f t="shared" si="159"/>
        <v>50.631666666666668</v>
      </c>
      <c r="Q1902" t="s">
        <v>8328</v>
      </c>
      <c r="R1902" t="s">
        <v>8329</v>
      </c>
      <c r="S1902" s="9">
        <f t="shared" si="155"/>
        <v>41160.663553240738</v>
      </c>
      <c r="T1902" s="9">
        <f t="shared" si="156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54"/>
        <v>2.696969696969697E-2</v>
      </c>
      <c r="P1903" s="10">
        <f t="shared" si="159"/>
        <v>106.8</v>
      </c>
      <c r="Q1903" t="s">
        <v>8310</v>
      </c>
      <c r="R1903" t="s">
        <v>8314</v>
      </c>
      <c r="S1903" s="9">
        <f t="shared" si="155"/>
        <v>42116.334826388884</v>
      </c>
      <c r="T1903" s="9">
        <f t="shared" si="156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54"/>
        <v>1.2E-2</v>
      </c>
      <c r="P1904" s="10">
        <f t="shared" si="159"/>
        <v>4</v>
      </c>
      <c r="Q1904" t="s">
        <v>8310</v>
      </c>
      <c r="R1904" t="s">
        <v>8314</v>
      </c>
      <c r="S1904" s="9">
        <f t="shared" si="155"/>
        <v>42037.581562499996</v>
      </c>
      <c r="T1904" s="9">
        <f t="shared" si="156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54"/>
        <v>0.46600000000000003</v>
      </c>
      <c r="P1905" s="10">
        <f t="shared" si="159"/>
        <v>34.097560975609753</v>
      </c>
      <c r="Q1905" t="s">
        <v>8310</v>
      </c>
      <c r="R1905" t="s">
        <v>8314</v>
      </c>
      <c r="S1905" s="9">
        <f t="shared" si="155"/>
        <v>42702.562395833331</v>
      </c>
      <c r="T1905" s="9">
        <f t="shared" si="156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54"/>
        <v>1E-3</v>
      </c>
      <c r="P1906" s="10">
        <f t="shared" si="159"/>
        <v>25</v>
      </c>
      <c r="Q1906" t="s">
        <v>8310</v>
      </c>
      <c r="R1906" t="s">
        <v>8314</v>
      </c>
      <c r="S1906" s="9">
        <f t="shared" si="155"/>
        <v>42326.477094907408</v>
      </c>
      <c r="T1906" s="9">
        <f t="shared" si="156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54"/>
        <v>1.6800000000000001E-3</v>
      </c>
      <c r="P1907" s="10">
        <f t="shared" si="159"/>
        <v>10.5</v>
      </c>
      <c r="Q1907" t="s">
        <v>8310</v>
      </c>
      <c r="R1907" t="s">
        <v>8314</v>
      </c>
      <c r="S1907" s="9">
        <f t="shared" si="155"/>
        <v>41859.717523148145</v>
      </c>
      <c r="T1907" s="9">
        <f t="shared" si="156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54"/>
        <v>0.42759999999999998</v>
      </c>
      <c r="P1908" s="10">
        <f t="shared" si="159"/>
        <v>215.95959595959596</v>
      </c>
      <c r="Q1908" t="s">
        <v>8310</v>
      </c>
      <c r="R1908" t="s">
        <v>8314</v>
      </c>
      <c r="S1908" s="9">
        <f t="shared" si="155"/>
        <v>42514.462766203702</v>
      </c>
      <c r="T1908" s="9">
        <f t="shared" si="156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54"/>
        <v>2.8333333333333335E-3</v>
      </c>
      <c r="P1909" s="10">
        <f t="shared" si="159"/>
        <v>21.25</v>
      </c>
      <c r="Q1909" t="s">
        <v>8310</v>
      </c>
      <c r="R1909" t="s">
        <v>8314</v>
      </c>
      <c r="S1909" s="9">
        <f t="shared" si="155"/>
        <v>41767.378761574073</v>
      </c>
      <c r="T1909" s="9">
        <f t="shared" si="156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54"/>
        <v>1.7319999999999999E-2</v>
      </c>
      <c r="P1910" s="10">
        <f t="shared" si="159"/>
        <v>108.25</v>
      </c>
      <c r="Q1910" t="s">
        <v>8310</v>
      </c>
      <c r="R1910" t="s">
        <v>8314</v>
      </c>
      <c r="S1910" s="9">
        <f t="shared" si="155"/>
        <v>42703.709490740737</v>
      </c>
      <c r="T1910" s="9">
        <f t="shared" si="156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54"/>
        <v>0.14111428571428572</v>
      </c>
      <c r="P1911" s="10">
        <f t="shared" si="159"/>
        <v>129.97368421052633</v>
      </c>
      <c r="Q1911" t="s">
        <v>8310</v>
      </c>
      <c r="R1911" t="s">
        <v>8314</v>
      </c>
      <c r="S1911" s="9">
        <f t="shared" si="155"/>
        <v>41905.220821759256</v>
      </c>
      <c r="T1911" s="9">
        <f t="shared" si="156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54"/>
        <v>0.39395294117647056</v>
      </c>
      <c r="P1912" s="10">
        <f t="shared" si="159"/>
        <v>117.49473684210527</v>
      </c>
      <c r="Q1912" t="s">
        <v>8310</v>
      </c>
      <c r="R1912" t="s">
        <v>8314</v>
      </c>
      <c r="S1912" s="9">
        <f t="shared" si="155"/>
        <v>42264.754826388882</v>
      </c>
      <c r="T1912" s="9">
        <f t="shared" si="156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54"/>
        <v>2.3529411764705883E-4</v>
      </c>
      <c r="P1913" s="10">
        <f t="shared" ref="P1913:P1944" si="160">E1913/L1913</f>
        <v>10</v>
      </c>
      <c r="Q1913" t="s">
        <v>8310</v>
      </c>
      <c r="R1913" t="s">
        <v>8314</v>
      </c>
      <c r="S1913" s="9">
        <f t="shared" si="155"/>
        <v>41829.825624999998</v>
      </c>
      <c r="T1913" s="9">
        <f t="shared" si="156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54"/>
        <v>0.59299999999999997</v>
      </c>
      <c r="P1914" s="10">
        <f t="shared" si="160"/>
        <v>70.595238095238102</v>
      </c>
      <c r="Q1914" t="s">
        <v>8310</v>
      </c>
      <c r="R1914" t="s">
        <v>8314</v>
      </c>
      <c r="S1914" s="9">
        <f t="shared" si="155"/>
        <v>42129.018055555549</v>
      </c>
      <c r="T1914" s="9">
        <f t="shared" si="156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54"/>
        <v>1.3270833333333334E-2</v>
      </c>
      <c r="P1915" s="10">
        <f t="shared" si="160"/>
        <v>24.5</v>
      </c>
      <c r="Q1915" t="s">
        <v>8310</v>
      </c>
      <c r="R1915" t="s">
        <v>8314</v>
      </c>
      <c r="S1915" s="9">
        <f t="shared" si="155"/>
        <v>41890.302986111106</v>
      </c>
      <c r="T1915" s="9">
        <f t="shared" si="156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54"/>
        <v>9.0090090090090086E-2</v>
      </c>
      <c r="P1916" s="10">
        <f t="shared" si="160"/>
        <v>30</v>
      </c>
      <c r="Q1916" t="s">
        <v>8310</v>
      </c>
      <c r="R1916" t="s">
        <v>8314</v>
      </c>
      <c r="S1916" s="9">
        <f t="shared" si="155"/>
        <v>41928.966122685182</v>
      </c>
      <c r="T1916" s="9">
        <f t="shared" si="156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54"/>
        <v>1.6E-2</v>
      </c>
      <c r="P1917" s="10">
        <f t="shared" si="160"/>
        <v>2</v>
      </c>
      <c r="Q1917" t="s">
        <v>8310</v>
      </c>
      <c r="R1917" t="s">
        <v>8314</v>
      </c>
      <c r="S1917" s="9">
        <f t="shared" si="155"/>
        <v>41863.840532407405</v>
      </c>
      <c r="T1917" s="9">
        <f t="shared" si="156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54"/>
        <v>5.1000000000000004E-3</v>
      </c>
      <c r="P1918" s="10">
        <f t="shared" si="160"/>
        <v>17</v>
      </c>
      <c r="Q1918" t="s">
        <v>8310</v>
      </c>
      <c r="R1918" t="s">
        <v>8314</v>
      </c>
      <c r="S1918" s="9">
        <f t="shared" si="155"/>
        <v>42656.508969907409</v>
      </c>
      <c r="T1918" s="9">
        <f t="shared" si="156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54"/>
        <v>0.52570512820512816</v>
      </c>
      <c r="P1919" s="10">
        <f t="shared" si="160"/>
        <v>2928.9285714285716</v>
      </c>
      <c r="Q1919" t="s">
        <v>8310</v>
      </c>
      <c r="R1919" t="s">
        <v>8314</v>
      </c>
      <c r="S1919" s="9">
        <f t="shared" si="155"/>
        <v>42746.06172453703</v>
      </c>
      <c r="T1919" s="9">
        <f t="shared" si="156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54"/>
        <v>1.04E-2</v>
      </c>
      <c r="P1920" s="10">
        <f t="shared" si="160"/>
        <v>28.888888888888889</v>
      </c>
      <c r="Q1920" t="s">
        <v>8310</v>
      </c>
      <c r="R1920" t="s">
        <v>8314</v>
      </c>
      <c r="S1920" s="9">
        <f t="shared" si="155"/>
        <v>41828.581608796296</v>
      </c>
      <c r="T1920" s="9">
        <f t="shared" si="156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54"/>
        <v>0.47399999999999998</v>
      </c>
      <c r="P1921" s="10">
        <f t="shared" si="160"/>
        <v>29.625</v>
      </c>
      <c r="Q1921" t="s">
        <v>8310</v>
      </c>
      <c r="R1921" t="s">
        <v>8314</v>
      </c>
      <c r="S1921" s="9">
        <f t="shared" si="155"/>
        <v>42113.667233796288</v>
      </c>
      <c r="T1921" s="9">
        <f t="shared" si="156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61">E1922/D1922</f>
        <v>0.43030000000000002</v>
      </c>
      <c r="P1922" s="10">
        <f t="shared" si="160"/>
        <v>40.980952380952381</v>
      </c>
      <c r="Q1922" t="s">
        <v>8310</v>
      </c>
      <c r="R1922" t="s">
        <v>8314</v>
      </c>
      <c r="S1922" s="9">
        <f t="shared" ref="S1922:S1985" si="162">(((J1922/60)/60)/24)+DATE(1970,1,1)+(-5/24)</f>
        <v>42270.66737268518</v>
      </c>
      <c r="T1922" s="9">
        <f t="shared" ref="T1922:T1985" si="163">(((I1922/60)/60)/24)+DATE(1970,1,1)+(-5/24)</f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61"/>
        <v>1.3680000000000001</v>
      </c>
      <c r="P1923" s="10">
        <f t="shared" si="160"/>
        <v>54</v>
      </c>
      <c r="Q1923" t="s">
        <v>8328</v>
      </c>
      <c r="R1923" t="s">
        <v>8329</v>
      </c>
      <c r="S1923" s="9">
        <f t="shared" si="162"/>
        <v>41074.013229166667</v>
      </c>
      <c r="T1923" s="9">
        <f t="shared" si="163"/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61"/>
        <v>1.1555</v>
      </c>
      <c r="P1924" s="10">
        <f t="shared" si="160"/>
        <v>36.109375</v>
      </c>
      <c r="Q1924" t="s">
        <v>8328</v>
      </c>
      <c r="R1924" t="s">
        <v>8329</v>
      </c>
      <c r="S1924" s="9">
        <f t="shared" si="162"/>
        <v>41590.047534722216</v>
      </c>
      <c r="T1924" s="9">
        <f t="shared" si="16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61"/>
        <v>2.4079999999999999</v>
      </c>
      <c r="P1925" s="10">
        <f t="shared" si="160"/>
        <v>23.153846153846153</v>
      </c>
      <c r="Q1925" t="s">
        <v>8328</v>
      </c>
      <c r="R1925" t="s">
        <v>8329</v>
      </c>
      <c r="S1925" s="9">
        <f t="shared" si="162"/>
        <v>40772.640416666662</v>
      </c>
      <c r="T1925" s="9">
        <f t="shared" si="16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61"/>
        <v>1.1439999999999999</v>
      </c>
      <c r="P1926" s="10">
        <f t="shared" si="160"/>
        <v>104</v>
      </c>
      <c r="Q1926" t="s">
        <v>8328</v>
      </c>
      <c r="R1926" t="s">
        <v>8329</v>
      </c>
      <c r="S1926" s="9">
        <f t="shared" si="162"/>
        <v>41626.552719907406</v>
      </c>
      <c r="T1926" s="9">
        <f t="shared" si="16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61"/>
        <v>1.1033333333333333</v>
      </c>
      <c r="P1927" s="10">
        <f t="shared" si="160"/>
        <v>31.826923076923077</v>
      </c>
      <c r="Q1927" t="s">
        <v>8328</v>
      </c>
      <c r="R1927" t="s">
        <v>8329</v>
      </c>
      <c r="S1927" s="9">
        <f t="shared" si="162"/>
        <v>41535.693148148144</v>
      </c>
      <c r="T1927" s="9">
        <f t="shared" si="16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61"/>
        <v>1.9537933333333333</v>
      </c>
      <c r="P1928" s="10">
        <f t="shared" si="160"/>
        <v>27.3896261682243</v>
      </c>
      <c r="Q1928" t="s">
        <v>8328</v>
      </c>
      <c r="R1928" t="s">
        <v>8329</v>
      </c>
      <c r="S1928" s="9">
        <f t="shared" si="162"/>
        <v>40456.746018518512</v>
      </c>
      <c r="T1928" s="9">
        <f t="shared" si="16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61"/>
        <v>1.0333333333333334</v>
      </c>
      <c r="P1929" s="10">
        <f t="shared" si="160"/>
        <v>56.363636363636367</v>
      </c>
      <c r="Q1929" t="s">
        <v>8328</v>
      </c>
      <c r="R1929" t="s">
        <v>8329</v>
      </c>
      <c r="S1929" s="9">
        <f t="shared" si="162"/>
        <v>40960.653229166666</v>
      </c>
      <c r="T1929" s="9">
        <f t="shared" si="16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61"/>
        <v>1.031372549019608</v>
      </c>
      <c r="P1930" s="10">
        <f t="shared" si="160"/>
        <v>77.352941176470594</v>
      </c>
      <c r="Q1930" t="s">
        <v>8328</v>
      </c>
      <c r="R1930" t="s">
        <v>8329</v>
      </c>
      <c r="S1930" s="9">
        <f t="shared" si="162"/>
        <v>41371.439745370371</v>
      </c>
      <c r="T1930" s="9">
        <f t="shared" si="16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61"/>
        <v>1.003125</v>
      </c>
      <c r="P1931" s="10">
        <f t="shared" si="160"/>
        <v>42.8</v>
      </c>
      <c r="Q1931" t="s">
        <v>8328</v>
      </c>
      <c r="R1931" t="s">
        <v>8329</v>
      </c>
      <c r="S1931" s="9">
        <f t="shared" si="162"/>
        <v>40686.813263888886</v>
      </c>
      <c r="T1931" s="9">
        <f t="shared" si="16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61"/>
        <v>1.27</v>
      </c>
      <c r="P1932" s="10">
        <f t="shared" si="160"/>
        <v>48.846153846153847</v>
      </c>
      <c r="Q1932" t="s">
        <v>8328</v>
      </c>
      <c r="R1932" t="s">
        <v>8329</v>
      </c>
      <c r="S1932" s="9">
        <f t="shared" si="162"/>
        <v>41402.350486111107</v>
      </c>
      <c r="T1932" s="9">
        <f t="shared" si="16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61"/>
        <v>1.20601</v>
      </c>
      <c r="P1933" s="10">
        <f t="shared" si="160"/>
        <v>48.240400000000001</v>
      </c>
      <c r="Q1933" t="s">
        <v>8328</v>
      </c>
      <c r="R1933" t="s">
        <v>8329</v>
      </c>
      <c r="S1933" s="9">
        <f t="shared" si="162"/>
        <v>41037.684131944443</v>
      </c>
      <c r="T1933" s="9">
        <f t="shared" si="16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61"/>
        <v>1.0699047619047619</v>
      </c>
      <c r="P1934" s="10">
        <f t="shared" si="160"/>
        <v>70.212500000000006</v>
      </c>
      <c r="Q1934" t="s">
        <v>8328</v>
      </c>
      <c r="R1934" t="s">
        <v>8329</v>
      </c>
      <c r="S1934" s="9">
        <f t="shared" si="162"/>
        <v>40911.601539351846</v>
      </c>
      <c r="T1934" s="9">
        <f t="shared" si="163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61"/>
        <v>1.7243333333333333</v>
      </c>
      <c r="P1935" s="10">
        <f t="shared" si="160"/>
        <v>94.054545454545448</v>
      </c>
      <c r="Q1935" t="s">
        <v>8328</v>
      </c>
      <c r="R1935" t="s">
        <v>8329</v>
      </c>
      <c r="S1935" s="9">
        <f t="shared" si="162"/>
        <v>41878.922534722216</v>
      </c>
      <c r="T1935" s="9">
        <f t="shared" si="16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61"/>
        <v>1.2362</v>
      </c>
      <c r="P1936" s="10">
        <f t="shared" si="160"/>
        <v>80.272727272727266</v>
      </c>
      <c r="Q1936" t="s">
        <v>8328</v>
      </c>
      <c r="R1936" t="s">
        <v>8329</v>
      </c>
      <c r="S1936" s="9">
        <f t="shared" si="162"/>
        <v>40865.658807870372</v>
      </c>
      <c r="T1936" s="9">
        <f t="shared" si="16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61"/>
        <v>1.0840000000000001</v>
      </c>
      <c r="P1937" s="10">
        <f t="shared" si="160"/>
        <v>54.2</v>
      </c>
      <c r="Q1937" t="s">
        <v>8328</v>
      </c>
      <c r="R1937" t="s">
        <v>8329</v>
      </c>
      <c r="S1937" s="9">
        <f t="shared" si="162"/>
        <v>41773.72420138889</v>
      </c>
      <c r="T1937" s="9">
        <f t="shared" si="16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61"/>
        <v>1.1652013333333333</v>
      </c>
      <c r="P1938" s="10">
        <f t="shared" si="160"/>
        <v>60.26903448275862</v>
      </c>
      <c r="Q1938" t="s">
        <v>8328</v>
      </c>
      <c r="R1938" t="s">
        <v>8329</v>
      </c>
      <c r="S1938" s="9">
        <f t="shared" si="162"/>
        <v>40852.68136574074</v>
      </c>
      <c r="T1938" s="9">
        <f t="shared" si="16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61"/>
        <v>1.8724499999999999</v>
      </c>
      <c r="P1939" s="10">
        <f t="shared" si="160"/>
        <v>38.740344827586206</v>
      </c>
      <c r="Q1939" t="s">
        <v>8328</v>
      </c>
      <c r="R1939" t="s">
        <v>8329</v>
      </c>
      <c r="S1939" s="9">
        <f t="shared" si="162"/>
        <v>41058.91065972222</v>
      </c>
      <c r="T1939" s="9">
        <f t="shared" si="16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61"/>
        <v>1.1593333333333333</v>
      </c>
      <c r="P1940" s="10">
        <f t="shared" si="160"/>
        <v>152.54385964912279</v>
      </c>
      <c r="Q1940" t="s">
        <v>8328</v>
      </c>
      <c r="R1940" t="s">
        <v>8329</v>
      </c>
      <c r="S1940" s="9">
        <f t="shared" si="162"/>
        <v>41426.05128472222</v>
      </c>
      <c r="T1940" s="9">
        <f t="shared" si="16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61"/>
        <v>1.107</v>
      </c>
      <c r="P1941" s="10">
        <f t="shared" si="160"/>
        <v>115.3125</v>
      </c>
      <c r="Q1941" t="s">
        <v>8328</v>
      </c>
      <c r="R1941" t="s">
        <v>8329</v>
      </c>
      <c r="S1941" s="9">
        <f t="shared" si="162"/>
        <v>41313.776712962957</v>
      </c>
      <c r="T1941" s="9">
        <f t="shared" si="16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61"/>
        <v>1.7092307692307693</v>
      </c>
      <c r="P1942" s="10">
        <f t="shared" si="160"/>
        <v>35.838709677419352</v>
      </c>
      <c r="Q1942" t="s">
        <v>8328</v>
      </c>
      <c r="R1942" t="s">
        <v>8329</v>
      </c>
      <c r="S1942" s="9">
        <f t="shared" si="162"/>
        <v>40670.298993055556</v>
      </c>
      <c r="T1942" s="9">
        <f t="shared" si="16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61"/>
        <v>1.2611835600000001</v>
      </c>
      <c r="P1943" s="10">
        <f t="shared" si="160"/>
        <v>64.570118779438872</v>
      </c>
      <c r="Q1943" t="s">
        <v>8310</v>
      </c>
      <c r="R1943" t="s">
        <v>8317</v>
      </c>
      <c r="S1943" s="9">
        <f t="shared" si="162"/>
        <v>41744.08253472222</v>
      </c>
      <c r="T1943" s="9">
        <f t="shared" si="16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61"/>
        <v>1.3844033333333334</v>
      </c>
      <c r="P1944" s="10">
        <f t="shared" si="160"/>
        <v>87.436000000000007</v>
      </c>
      <c r="Q1944" t="s">
        <v>8310</v>
      </c>
      <c r="R1944" t="s">
        <v>8317</v>
      </c>
      <c r="S1944" s="9">
        <f t="shared" si="162"/>
        <v>40638.619675925926</v>
      </c>
      <c r="T1944" s="9">
        <f t="shared" si="16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61"/>
        <v>17.052499999999998</v>
      </c>
      <c r="P1945" s="10">
        <f t="shared" ref="P1945:P1976" si="164">E1945/L1945</f>
        <v>68.815577078288939</v>
      </c>
      <c r="Q1945" t="s">
        <v>8310</v>
      </c>
      <c r="R1945" t="s">
        <v>8317</v>
      </c>
      <c r="S1945" s="9">
        <f t="shared" si="162"/>
        <v>42548.061527777776</v>
      </c>
      <c r="T1945" s="9">
        <f t="shared" si="16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61"/>
        <v>7.8805550000000002</v>
      </c>
      <c r="P1946" s="10">
        <f t="shared" si="164"/>
        <v>176.200223588597</v>
      </c>
      <c r="Q1946" t="s">
        <v>8310</v>
      </c>
      <c r="R1946" t="s">
        <v>8317</v>
      </c>
      <c r="S1946" s="9">
        <f t="shared" si="162"/>
        <v>41730.376041666663</v>
      </c>
      <c r="T1946" s="9">
        <f t="shared" si="16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61"/>
        <v>3.4801799999999998</v>
      </c>
      <c r="P1947" s="10">
        <f t="shared" si="164"/>
        <v>511.79117647058825</v>
      </c>
      <c r="Q1947" t="s">
        <v>8310</v>
      </c>
      <c r="R1947" t="s">
        <v>8317</v>
      </c>
      <c r="S1947" s="9">
        <f t="shared" si="162"/>
        <v>42157.043495370373</v>
      </c>
      <c r="T1947" s="9">
        <f t="shared" si="163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61"/>
        <v>1.4974666666666667</v>
      </c>
      <c r="P1948" s="10">
        <f t="shared" si="164"/>
        <v>160.44285714285715</v>
      </c>
      <c r="Q1948" t="s">
        <v>8310</v>
      </c>
      <c r="R1948" t="s">
        <v>8317</v>
      </c>
      <c r="S1948" s="9">
        <f t="shared" si="162"/>
        <v>41688.941678240735</v>
      </c>
      <c r="T1948" s="9">
        <f t="shared" si="16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61"/>
        <v>1.0063375000000001</v>
      </c>
      <c r="P1949" s="10">
        <f t="shared" si="164"/>
        <v>35.003043478260871</v>
      </c>
      <c r="Q1949" t="s">
        <v>8310</v>
      </c>
      <c r="R1949" t="s">
        <v>8317</v>
      </c>
      <c r="S1949" s="9">
        <f t="shared" si="162"/>
        <v>40102.709722222222</v>
      </c>
      <c r="T1949" s="9">
        <f t="shared" si="16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61"/>
        <v>8.0021100000000001</v>
      </c>
      <c r="P1950" s="10">
        <f t="shared" si="164"/>
        <v>188.50671378091872</v>
      </c>
      <c r="Q1950" t="s">
        <v>8310</v>
      </c>
      <c r="R1950" t="s">
        <v>8317</v>
      </c>
      <c r="S1950" s="9">
        <f t="shared" si="162"/>
        <v>42473.395937499998</v>
      </c>
      <c r="T1950" s="9">
        <f t="shared" si="16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61"/>
        <v>1.0600260000000001</v>
      </c>
      <c r="P1951" s="10">
        <f t="shared" si="164"/>
        <v>56.204984093319197</v>
      </c>
      <c r="Q1951" t="s">
        <v>8310</v>
      </c>
      <c r="R1951" t="s">
        <v>8317</v>
      </c>
      <c r="S1951" s="9">
        <f t="shared" si="162"/>
        <v>41800.214710648142</v>
      </c>
      <c r="T1951" s="9">
        <f t="shared" si="163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61"/>
        <v>2.0051866666666669</v>
      </c>
      <c r="P1952" s="10">
        <f t="shared" si="164"/>
        <v>51.3054157782516</v>
      </c>
      <c r="Q1952" t="s">
        <v>8310</v>
      </c>
      <c r="R1952" t="s">
        <v>8317</v>
      </c>
      <c r="S1952" s="9">
        <f t="shared" si="162"/>
        <v>40623.973067129627</v>
      </c>
      <c r="T1952" s="9">
        <f t="shared" si="16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61"/>
        <v>2.1244399999999999</v>
      </c>
      <c r="P1953" s="10">
        <f t="shared" si="164"/>
        <v>127.36450839328538</v>
      </c>
      <c r="Q1953" t="s">
        <v>8310</v>
      </c>
      <c r="R1953" t="s">
        <v>8317</v>
      </c>
      <c r="S1953" s="9">
        <f t="shared" si="162"/>
        <v>42651.212233796294</v>
      </c>
      <c r="T1953" s="9">
        <f t="shared" si="16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61"/>
        <v>1.9847237142857144</v>
      </c>
      <c r="P1954" s="10">
        <f t="shared" si="164"/>
        <v>101.85532258064516</v>
      </c>
      <c r="Q1954" t="s">
        <v>8310</v>
      </c>
      <c r="R1954" t="s">
        <v>8317</v>
      </c>
      <c r="S1954" s="9">
        <f t="shared" si="162"/>
        <v>41526.398321759254</v>
      </c>
      <c r="T1954" s="9">
        <f t="shared" si="16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61"/>
        <v>2.2594666666666665</v>
      </c>
      <c r="P1955" s="10">
        <f t="shared" si="164"/>
        <v>230.55782312925169</v>
      </c>
      <c r="Q1955" t="s">
        <v>8310</v>
      </c>
      <c r="R1955" t="s">
        <v>8317</v>
      </c>
      <c r="S1955" s="9">
        <f t="shared" si="162"/>
        <v>40940.991493055553</v>
      </c>
      <c r="T1955" s="9">
        <f t="shared" si="16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61"/>
        <v>6.9894800000000004</v>
      </c>
      <c r="P1956" s="10">
        <f t="shared" si="164"/>
        <v>842.10602409638557</v>
      </c>
      <c r="Q1956" t="s">
        <v>8310</v>
      </c>
      <c r="R1956" t="s">
        <v>8317</v>
      </c>
      <c r="S1956" s="9">
        <f t="shared" si="162"/>
        <v>42394.372407407405</v>
      </c>
      <c r="T1956" s="9">
        <f t="shared" si="16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61"/>
        <v>3.9859528571428569</v>
      </c>
      <c r="P1957" s="10">
        <f t="shared" si="164"/>
        <v>577.27593103448271</v>
      </c>
      <c r="Q1957" t="s">
        <v>8310</v>
      </c>
      <c r="R1957" t="s">
        <v>8317</v>
      </c>
      <c r="S1957" s="9">
        <f t="shared" si="162"/>
        <v>41020.063437500001</v>
      </c>
      <c r="T1957" s="9">
        <f t="shared" si="16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61"/>
        <v>2.9403333333333332</v>
      </c>
      <c r="P1958" s="10">
        <f t="shared" si="164"/>
        <v>483.34246575342468</v>
      </c>
      <c r="Q1958" t="s">
        <v>8310</v>
      </c>
      <c r="R1958" t="s">
        <v>8317</v>
      </c>
      <c r="S1958" s="9">
        <f t="shared" si="162"/>
        <v>42067.71533564815</v>
      </c>
      <c r="T1958" s="9">
        <f t="shared" si="16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61"/>
        <v>1.6750470000000002</v>
      </c>
      <c r="P1959" s="10">
        <f t="shared" si="164"/>
        <v>76.138500000000008</v>
      </c>
      <c r="Q1959" t="s">
        <v>8310</v>
      </c>
      <c r="R1959" t="s">
        <v>8317</v>
      </c>
      <c r="S1959" s="9">
        <f t="shared" si="162"/>
        <v>41178.890196759254</v>
      </c>
      <c r="T1959" s="9">
        <f t="shared" si="163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61"/>
        <v>14.355717142857143</v>
      </c>
      <c r="P1960" s="10">
        <f t="shared" si="164"/>
        <v>74.107684365781708</v>
      </c>
      <c r="Q1960" t="s">
        <v>8310</v>
      </c>
      <c r="R1960" t="s">
        <v>8317</v>
      </c>
      <c r="S1960" s="9">
        <f t="shared" si="162"/>
        <v>41326.779641203699</v>
      </c>
      <c r="T1960" s="9">
        <f t="shared" si="16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61"/>
        <v>1.5673440000000001</v>
      </c>
      <c r="P1961" s="10">
        <f t="shared" si="164"/>
        <v>36.965660377358489</v>
      </c>
      <c r="Q1961" t="s">
        <v>8310</v>
      </c>
      <c r="R1961" t="s">
        <v>8317</v>
      </c>
      <c r="S1961" s="9">
        <f t="shared" si="162"/>
        <v>41871.63726851852</v>
      </c>
      <c r="T1961" s="9">
        <f t="shared" si="16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61"/>
        <v>1.1790285714285715</v>
      </c>
      <c r="P1962" s="10">
        <f t="shared" si="164"/>
        <v>2500.969696969697</v>
      </c>
      <c r="Q1962" t="s">
        <v>8310</v>
      </c>
      <c r="R1962" t="s">
        <v>8317</v>
      </c>
      <c r="S1962" s="9">
        <f t="shared" si="162"/>
        <v>41964.154409722221</v>
      </c>
      <c r="T1962" s="9">
        <f t="shared" si="16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61"/>
        <v>11.053811999999999</v>
      </c>
      <c r="P1963" s="10">
        <f t="shared" si="164"/>
        <v>67.690214329454989</v>
      </c>
      <c r="Q1963" t="s">
        <v>8310</v>
      </c>
      <c r="R1963" t="s">
        <v>8317</v>
      </c>
      <c r="S1963" s="9">
        <f t="shared" si="162"/>
        <v>41147.986307870371</v>
      </c>
      <c r="T1963" s="9">
        <f t="shared" si="16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61"/>
        <v>1.9292499999999999</v>
      </c>
      <c r="P1964" s="10">
        <f t="shared" si="164"/>
        <v>63.04738562091503</v>
      </c>
      <c r="Q1964" t="s">
        <v>8310</v>
      </c>
      <c r="R1964" t="s">
        <v>8317</v>
      </c>
      <c r="S1964" s="9">
        <f t="shared" si="162"/>
        <v>41742.572175925925</v>
      </c>
      <c r="T1964" s="9">
        <f t="shared" si="16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61"/>
        <v>1.268842105263158</v>
      </c>
      <c r="P1965" s="10">
        <f t="shared" si="164"/>
        <v>117.6</v>
      </c>
      <c r="Q1965" t="s">
        <v>8310</v>
      </c>
      <c r="R1965" t="s">
        <v>8317</v>
      </c>
      <c r="S1965" s="9">
        <f t="shared" si="162"/>
        <v>41863.221458333333</v>
      </c>
      <c r="T1965" s="9">
        <f t="shared" si="16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61"/>
        <v>2.5957748878923765</v>
      </c>
      <c r="P1966" s="10">
        <f t="shared" si="164"/>
        <v>180.75185011709601</v>
      </c>
      <c r="Q1966" t="s">
        <v>8310</v>
      </c>
      <c r="R1966" t="s">
        <v>8317</v>
      </c>
      <c r="S1966" s="9">
        <f t="shared" si="162"/>
        <v>42452.064490740733</v>
      </c>
      <c r="T1966" s="9">
        <f t="shared" si="16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61"/>
        <v>2.6227999999999998</v>
      </c>
      <c r="P1967" s="10">
        <f t="shared" si="164"/>
        <v>127.32038834951456</v>
      </c>
      <c r="Q1967" t="s">
        <v>8310</v>
      </c>
      <c r="R1967" t="s">
        <v>8317</v>
      </c>
      <c r="S1967" s="9">
        <f t="shared" si="162"/>
        <v>40897.880902777775</v>
      </c>
      <c r="T1967" s="9">
        <f t="shared" si="16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61"/>
        <v>2.0674309000000002</v>
      </c>
      <c r="P1968" s="10">
        <f t="shared" si="164"/>
        <v>136.6444745538665</v>
      </c>
      <c r="Q1968" t="s">
        <v>8310</v>
      </c>
      <c r="R1968" t="s">
        <v>8317</v>
      </c>
      <c r="S1968" s="9">
        <f t="shared" si="162"/>
        <v>41835.332152777773</v>
      </c>
      <c r="T1968" s="9">
        <f t="shared" si="16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61"/>
        <v>3.7012999999999998</v>
      </c>
      <c r="P1969" s="10">
        <f t="shared" si="164"/>
        <v>182.78024691358024</v>
      </c>
      <c r="Q1969" t="s">
        <v>8310</v>
      </c>
      <c r="R1969" t="s">
        <v>8317</v>
      </c>
      <c r="S1969" s="9">
        <f t="shared" si="162"/>
        <v>41730.455196759256</v>
      </c>
      <c r="T1969" s="9">
        <f t="shared" si="16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61"/>
        <v>2.8496600000000001</v>
      </c>
      <c r="P1970" s="10">
        <f t="shared" si="164"/>
        <v>279.37843137254902</v>
      </c>
      <c r="Q1970" t="s">
        <v>8310</v>
      </c>
      <c r="R1970" t="s">
        <v>8317</v>
      </c>
      <c r="S1970" s="9">
        <f t="shared" si="162"/>
        <v>42676.378645833327</v>
      </c>
      <c r="T1970" s="9">
        <f t="shared" si="16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61"/>
        <v>5.7907999999999999</v>
      </c>
      <c r="P1971" s="10">
        <f t="shared" si="164"/>
        <v>61.375728669846318</v>
      </c>
      <c r="Q1971" t="s">
        <v>8310</v>
      </c>
      <c r="R1971" t="s">
        <v>8317</v>
      </c>
      <c r="S1971" s="9">
        <f t="shared" si="162"/>
        <v>42557.584120370368</v>
      </c>
      <c r="T1971" s="9">
        <f t="shared" si="16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61"/>
        <v>11.318</v>
      </c>
      <c r="P1972" s="10">
        <f t="shared" si="164"/>
        <v>80.727532097004286</v>
      </c>
      <c r="Q1972" t="s">
        <v>8310</v>
      </c>
      <c r="R1972" t="s">
        <v>8317</v>
      </c>
      <c r="S1972" s="9">
        <f t="shared" si="162"/>
        <v>41323.984965277778</v>
      </c>
      <c r="T1972" s="9">
        <f t="shared" si="163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61"/>
        <v>2.6302771750000002</v>
      </c>
      <c r="P1973" s="10">
        <f t="shared" si="164"/>
        <v>272.35590732591254</v>
      </c>
      <c r="Q1973" t="s">
        <v>8310</v>
      </c>
      <c r="R1973" t="s">
        <v>8317</v>
      </c>
      <c r="S1973" s="9">
        <f t="shared" si="162"/>
        <v>41561.29237268518</v>
      </c>
      <c r="T1973" s="9">
        <f t="shared" si="16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61"/>
        <v>6.7447999999999997</v>
      </c>
      <c r="P1974" s="10">
        <f t="shared" si="164"/>
        <v>70.848739495798313</v>
      </c>
      <c r="Q1974" t="s">
        <v>8310</v>
      </c>
      <c r="R1974" t="s">
        <v>8317</v>
      </c>
      <c r="S1974" s="9">
        <f t="shared" si="162"/>
        <v>41200.803749999999</v>
      </c>
      <c r="T1974" s="9">
        <f t="shared" si="16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61"/>
        <v>2.5683081313131315</v>
      </c>
      <c r="P1975" s="10">
        <f t="shared" si="164"/>
        <v>247.94003412969283</v>
      </c>
      <c r="Q1975" t="s">
        <v>8310</v>
      </c>
      <c r="R1975" t="s">
        <v>8317</v>
      </c>
      <c r="S1975" s="9">
        <f t="shared" si="162"/>
        <v>42549.514629629623</v>
      </c>
      <c r="T1975" s="9">
        <f t="shared" si="16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61"/>
        <v>3.7549600000000001</v>
      </c>
      <c r="P1976" s="10">
        <f t="shared" si="164"/>
        <v>186.81393034825871</v>
      </c>
      <c r="Q1976" t="s">
        <v>8310</v>
      </c>
      <c r="R1976" t="s">
        <v>8317</v>
      </c>
      <c r="S1976" s="9">
        <f t="shared" si="162"/>
        <v>41445.125798611109</v>
      </c>
      <c r="T1976" s="9">
        <f t="shared" si="16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61"/>
        <v>2.0870837499999997</v>
      </c>
      <c r="P1977" s="10">
        <f t="shared" ref="P1977:P1983" si="165">E1977/L1977</f>
        <v>131.98948616600788</v>
      </c>
      <c r="Q1977" t="s">
        <v>8310</v>
      </c>
      <c r="R1977" t="s">
        <v>8317</v>
      </c>
      <c r="S1977" s="9">
        <f t="shared" si="162"/>
        <v>41313.54688657407</v>
      </c>
      <c r="T1977" s="9">
        <f t="shared" si="16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61"/>
        <v>3.4660000000000002</v>
      </c>
      <c r="P1978" s="10">
        <f t="shared" si="165"/>
        <v>29.310782241014799</v>
      </c>
      <c r="Q1978" t="s">
        <v>8310</v>
      </c>
      <c r="R1978" t="s">
        <v>8317</v>
      </c>
      <c r="S1978" s="9">
        <f t="shared" si="162"/>
        <v>41438.691261574073</v>
      </c>
      <c r="T1978" s="9">
        <f t="shared" si="16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61"/>
        <v>4.0232999999999999</v>
      </c>
      <c r="P1979" s="10">
        <f t="shared" si="165"/>
        <v>245.02436053593178</v>
      </c>
      <c r="Q1979" t="s">
        <v>8310</v>
      </c>
      <c r="R1979" t="s">
        <v>8317</v>
      </c>
      <c r="S1979" s="9">
        <f t="shared" si="162"/>
        <v>42311.008564814816</v>
      </c>
      <c r="T1979" s="9">
        <f t="shared" si="16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61"/>
        <v>10.2684514</v>
      </c>
      <c r="P1980" s="10">
        <f t="shared" si="165"/>
        <v>1323.2540463917526</v>
      </c>
      <c r="Q1980" t="s">
        <v>8310</v>
      </c>
      <c r="R1980" t="s">
        <v>8317</v>
      </c>
      <c r="S1980" s="9">
        <f t="shared" si="162"/>
        <v>41039.017268518517</v>
      </c>
      <c r="T1980" s="9">
        <f t="shared" si="16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61"/>
        <v>1.14901155</v>
      </c>
      <c r="P1981" s="10">
        <f t="shared" si="165"/>
        <v>282.65966789667897</v>
      </c>
      <c r="Q1981" t="s">
        <v>8310</v>
      </c>
      <c r="R1981" t="s">
        <v>8317</v>
      </c>
      <c r="S1981" s="9">
        <f t="shared" si="162"/>
        <v>42290.25168981481</v>
      </c>
      <c r="T1981" s="9">
        <f t="shared" si="16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61"/>
        <v>3.5482402000000004</v>
      </c>
      <c r="P1982" s="10">
        <f t="shared" si="165"/>
        <v>91.214401028277635</v>
      </c>
      <c r="Q1982" t="s">
        <v>8310</v>
      </c>
      <c r="R1982" t="s">
        <v>8317</v>
      </c>
      <c r="S1982" s="9">
        <f t="shared" si="162"/>
        <v>42423.334050925921</v>
      </c>
      <c r="T1982" s="9">
        <f t="shared" si="16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61"/>
        <v>5.0799999999999998E-2</v>
      </c>
      <c r="P1983" s="10">
        <f t="shared" si="165"/>
        <v>31.75</v>
      </c>
      <c r="Q1983" t="s">
        <v>8319</v>
      </c>
      <c r="R1983" t="s">
        <v>8337</v>
      </c>
      <c r="S1983" s="9">
        <f t="shared" si="162"/>
        <v>41799.516956018517</v>
      </c>
      <c r="T1983" s="9">
        <f t="shared" si="16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61"/>
        <v>0</v>
      </c>
      <c r="P1984" s="10">
        <v>0</v>
      </c>
      <c r="Q1984" t="s">
        <v>8319</v>
      </c>
      <c r="R1984" t="s">
        <v>8337</v>
      </c>
      <c r="S1984" s="9">
        <f t="shared" si="162"/>
        <v>42678.378321759257</v>
      </c>
      <c r="T1984" s="9">
        <f t="shared" si="16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61"/>
        <v>4.2999999999999997E-2</v>
      </c>
      <c r="P1985" s="10">
        <f t="shared" ref="P1985:P1994" si="166">E1985/L1985</f>
        <v>88.6875</v>
      </c>
      <c r="Q1985" t="s">
        <v>8319</v>
      </c>
      <c r="R1985" t="s">
        <v>8337</v>
      </c>
      <c r="S1985" s="9">
        <f t="shared" si="162"/>
        <v>42592.803449074076</v>
      </c>
      <c r="T1985" s="9">
        <f t="shared" si="16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67">E1986/D1986</f>
        <v>0.21146666666666666</v>
      </c>
      <c r="P1986" s="10">
        <f t="shared" si="166"/>
        <v>453.14285714285717</v>
      </c>
      <c r="Q1986" t="s">
        <v>8319</v>
      </c>
      <c r="R1986" t="s">
        <v>8337</v>
      </c>
      <c r="S1986" s="9">
        <f t="shared" ref="S1986:S2049" si="168">(((J1986/60)/60)/24)+DATE(1970,1,1)+(-5/24)</f>
        <v>41913.581956018512</v>
      </c>
      <c r="T1986" s="9">
        <f t="shared" ref="T1986:T2049" si="169">(((I1986/60)/60)/24)+DATE(1970,1,1)+(-5/24)</f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67"/>
        <v>3.1875000000000001E-2</v>
      </c>
      <c r="P1987" s="10">
        <f t="shared" si="166"/>
        <v>12.75</v>
      </c>
      <c r="Q1987" t="s">
        <v>8319</v>
      </c>
      <c r="R1987" t="s">
        <v>8337</v>
      </c>
      <c r="S1987" s="9">
        <f t="shared" si="168"/>
        <v>42555.490405092591</v>
      </c>
      <c r="T1987" s="9">
        <f t="shared" si="169"/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67"/>
        <v>5.0000000000000001E-4</v>
      </c>
      <c r="P1988" s="10">
        <f t="shared" si="166"/>
        <v>1</v>
      </c>
      <c r="Q1988" t="s">
        <v>8319</v>
      </c>
      <c r="R1988" t="s">
        <v>8337</v>
      </c>
      <c r="S1988" s="9">
        <f t="shared" si="168"/>
        <v>42413.225497685176</v>
      </c>
      <c r="T1988" s="9">
        <f t="shared" si="169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67"/>
        <v>0.42472727272727273</v>
      </c>
      <c r="P1989" s="10">
        <f t="shared" si="166"/>
        <v>83.428571428571431</v>
      </c>
      <c r="Q1989" t="s">
        <v>8319</v>
      </c>
      <c r="R1989" t="s">
        <v>8337</v>
      </c>
      <c r="S1989" s="9">
        <f t="shared" si="168"/>
        <v>42034.431435185186</v>
      </c>
      <c r="T1989" s="9">
        <f t="shared" si="169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67"/>
        <v>4.1666666666666666E-3</v>
      </c>
      <c r="P1990" s="10">
        <f t="shared" si="166"/>
        <v>25</v>
      </c>
      <c r="Q1990" t="s">
        <v>8319</v>
      </c>
      <c r="R1990" t="s">
        <v>8337</v>
      </c>
      <c r="S1990" s="9">
        <f t="shared" si="168"/>
        <v>42206.554884259262</v>
      </c>
      <c r="T1990" s="9">
        <f t="shared" si="169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67"/>
        <v>0.01</v>
      </c>
      <c r="P1991" s="10">
        <f t="shared" si="166"/>
        <v>50</v>
      </c>
      <c r="Q1991" t="s">
        <v>8319</v>
      </c>
      <c r="R1991" t="s">
        <v>8337</v>
      </c>
      <c r="S1991" s="9">
        <f t="shared" si="168"/>
        <v>42685.472314814811</v>
      </c>
      <c r="T1991" s="9">
        <f t="shared" si="169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67"/>
        <v>0.16966666666666666</v>
      </c>
      <c r="P1992" s="10">
        <f t="shared" si="166"/>
        <v>101.8</v>
      </c>
      <c r="Q1992" t="s">
        <v>8319</v>
      </c>
      <c r="R1992" t="s">
        <v>8337</v>
      </c>
      <c r="S1992" s="9">
        <f t="shared" si="168"/>
        <v>42397.987638888888</v>
      </c>
      <c r="T1992" s="9">
        <f t="shared" si="169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67"/>
        <v>7.0000000000000007E-2</v>
      </c>
      <c r="P1993" s="10">
        <f t="shared" si="166"/>
        <v>46.666666666666664</v>
      </c>
      <c r="Q1993" t="s">
        <v>8319</v>
      </c>
      <c r="R1993" t="s">
        <v>8337</v>
      </c>
      <c r="S1993" s="9">
        <f t="shared" si="168"/>
        <v>42167.685023148144</v>
      </c>
      <c r="T1993" s="9">
        <f t="shared" si="169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67"/>
        <v>1.3333333333333333E-3</v>
      </c>
      <c r="P1994" s="10">
        <f t="shared" si="166"/>
        <v>1</v>
      </c>
      <c r="Q1994" t="s">
        <v>8319</v>
      </c>
      <c r="R1994" t="s">
        <v>8337</v>
      </c>
      <c r="S1994" s="9">
        <f t="shared" si="168"/>
        <v>42022.935081018521</v>
      </c>
      <c r="T1994" s="9">
        <f t="shared" si="169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67"/>
        <v>0</v>
      </c>
      <c r="P1995" s="10">
        <v>0</v>
      </c>
      <c r="Q1995" t="s">
        <v>8319</v>
      </c>
      <c r="R1995" t="s">
        <v>8337</v>
      </c>
      <c r="S1995" s="9">
        <f t="shared" si="168"/>
        <v>42329.380057870374</v>
      </c>
      <c r="T1995" s="9">
        <f t="shared" si="169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67"/>
        <v>0</v>
      </c>
      <c r="P1996" s="10">
        <v>0</v>
      </c>
      <c r="Q1996" t="s">
        <v>8319</v>
      </c>
      <c r="R1996" t="s">
        <v>8337</v>
      </c>
      <c r="S1996" s="9">
        <f t="shared" si="168"/>
        <v>42650.797939814809</v>
      </c>
      <c r="T1996" s="9">
        <f t="shared" si="169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67"/>
        <v>7.8E-2</v>
      </c>
      <c r="P1997" s="10">
        <f>E1997/L1997</f>
        <v>26</v>
      </c>
      <c r="Q1997" t="s">
        <v>8319</v>
      </c>
      <c r="R1997" t="s">
        <v>8337</v>
      </c>
      <c r="S1997" s="9">
        <f t="shared" si="168"/>
        <v>42181.693703703706</v>
      </c>
      <c r="T1997" s="9">
        <f t="shared" si="169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67"/>
        <v>0</v>
      </c>
      <c r="P1998" s="10">
        <v>0</v>
      </c>
      <c r="Q1998" t="s">
        <v>8319</v>
      </c>
      <c r="R1998" t="s">
        <v>8337</v>
      </c>
      <c r="S1998" s="9">
        <f t="shared" si="168"/>
        <v>41800.611238425925</v>
      </c>
      <c r="T1998" s="9">
        <f t="shared" si="169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67"/>
        <v>0</v>
      </c>
      <c r="P1999" s="10">
        <v>0</v>
      </c>
      <c r="Q1999" t="s">
        <v>8319</v>
      </c>
      <c r="R1999" t="s">
        <v>8337</v>
      </c>
      <c r="S1999" s="9">
        <f t="shared" si="168"/>
        <v>41847.722361111111</v>
      </c>
      <c r="T1999" s="9">
        <f t="shared" si="169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67"/>
        <v>0.26200000000000001</v>
      </c>
      <c r="P2000" s="10">
        <f t="shared" ref="P2000:P2031" si="170">E2000/L2000</f>
        <v>218.33333333333334</v>
      </c>
      <c r="Q2000" t="s">
        <v>8319</v>
      </c>
      <c r="R2000" t="s">
        <v>8337</v>
      </c>
      <c r="S2000" s="9">
        <f t="shared" si="168"/>
        <v>41806.910162037035</v>
      </c>
      <c r="T2000" s="9">
        <f t="shared" si="169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67"/>
        <v>7.6129032258064515E-3</v>
      </c>
      <c r="P2001" s="10">
        <f t="shared" si="170"/>
        <v>33.714285714285715</v>
      </c>
      <c r="Q2001" t="s">
        <v>8319</v>
      </c>
      <c r="R2001" t="s">
        <v>8337</v>
      </c>
      <c r="S2001" s="9">
        <f t="shared" si="168"/>
        <v>41926.274398148147</v>
      </c>
      <c r="T2001" s="9">
        <f t="shared" si="169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67"/>
        <v>0.125</v>
      </c>
      <c r="P2002" s="10">
        <f t="shared" si="170"/>
        <v>25</v>
      </c>
      <c r="Q2002" t="s">
        <v>8319</v>
      </c>
      <c r="R2002" t="s">
        <v>8337</v>
      </c>
      <c r="S2002" s="9">
        <f t="shared" si="168"/>
        <v>42345.743206018517</v>
      </c>
      <c r="T2002" s="9">
        <f t="shared" si="169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67"/>
        <v>3.8212909090909091</v>
      </c>
      <c r="P2003" s="10">
        <f t="shared" si="170"/>
        <v>128.38790470372632</v>
      </c>
      <c r="Q2003" t="s">
        <v>8310</v>
      </c>
      <c r="R2003" t="s">
        <v>8317</v>
      </c>
      <c r="S2003" s="9">
        <f t="shared" si="168"/>
        <v>42136.001342592594</v>
      </c>
      <c r="T2003" s="9">
        <f t="shared" si="169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67"/>
        <v>2.1679422000000002</v>
      </c>
      <c r="P2004" s="10">
        <f t="shared" si="170"/>
        <v>78.834261818181815</v>
      </c>
      <c r="Q2004" t="s">
        <v>8310</v>
      </c>
      <c r="R2004" t="s">
        <v>8317</v>
      </c>
      <c r="S2004" s="9">
        <f t="shared" si="168"/>
        <v>42728.503969907404</v>
      </c>
      <c r="T2004" s="9">
        <f t="shared" si="169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67"/>
        <v>3.12</v>
      </c>
      <c r="P2005" s="10">
        <f t="shared" si="170"/>
        <v>91.764705882352942</v>
      </c>
      <c r="Q2005" t="s">
        <v>8310</v>
      </c>
      <c r="R2005" t="s">
        <v>8317</v>
      </c>
      <c r="S2005" s="9">
        <f t="shared" si="168"/>
        <v>40346.917268518519</v>
      </c>
      <c r="T2005" s="9">
        <f t="shared" si="169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67"/>
        <v>2.3442048</v>
      </c>
      <c r="P2006" s="10">
        <f t="shared" si="170"/>
        <v>331.10237288135596</v>
      </c>
      <c r="Q2006" t="s">
        <v>8310</v>
      </c>
      <c r="R2006" t="s">
        <v>8317</v>
      </c>
      <c r="S2006" s="9">
        <f t="shared" si="168"/>
        <v>41800.396562499998</v>
      </c>
      <c r="T2006" s="9">
        <f t="shared" si="169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67"/>
        <v>1.236801</v>
      </c>
      <c r="P2007" s="10">
        <f t="shared" si="170"/>
        <v>194.26193717277485</v>
      </c>
      <c r="Q2007" t="s">
        <v>8310</v>
      </c>
      <c r="R2007" t="s">
        <v>8317</v>
      </c>
      <c r="S2007" s="9">
        <f t="shared" si="168"/>
        <v>41535.604374999995</v>
      </c>
      <c r="T2007" s="9">
        <f t="shared" si="169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67"/>
        <v>2.4784000000000002</v>
      </c>
      <c r="P2008" s="10">
        <f t="shared" si="170"/>
        <v>408.97689768976898</v>
      </c>
      <c r="Q2008" t="s">
        <v>8310</v>
      </c>
      <c r="R2008" t="s">
        <v>8317</v>
      </c>
      <c r="S2008" s="9">
        <f t="shared" si="168"/>
        <v>41941.292187499996</v>
      </c>
      <c r="T2008" s="9">
        <f t="shared" si="169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67"/>
        <v>1.157092</v>
      </c>
      <c r="P2009" s="10">
        <f t="shared" si="170"/>
        <v>84.459270072992695</v>
      </c>
      <c r="Q2009" t="s">
        <v>8310</v>
      </c>
      <c r="R2009" t="s">
        <v>8317</v>
      </c>
      <c r="S2009" s="9">
        <f t="shared" si="168"/>
        <v>40347.629467592589</v>
      </c>
      <c r="T2009" s="9">
        <f t="shared" si="169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67"/>
        <v>1.1707484768810599</v>
      </c>
      <c r="P2010" s="10">
        <f t="shared" si="170"/>
        <v>44.853658536585364</v>
      </c>
      <c r="Q2010" t="s">
        <v>8310</v>
      </c>
      <c r="R2010" t="s">
        <v>8317</v>
      </c>
      <c r="S2010" s="9">
        <f t="shared" si="168"/>
        <v>40761.396087962959</v>
      </c>
      <c r="T2010" s="9">
        <f t="shared" si="169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67"/>
        <v>3.05158</v>
      </c>
      <c r="P2011" s="10">
        <f t="shared" si="170"/>
        <v>383.3643216080402</v>
      </c>
      <c r="Q2011" t="s">
        <v>8310</v>
      </c>
      <c r="R2011" t="s">
        <v>8317</v>
      </c>
      <c r="S2011" s="9">
        <f t="shared" si="168"/>
        <v>42661.115081018514</v>
      </c>
      <c r="T2011" s="9">
        <f t="shared" si="169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67"/>
        <v>3.2005299999999997</v>
      </c>
      <c r="P2012" s="10">
        <f t="shared" si="170"/>
        <v>55.276856649395505</v>
      </c>
      <c r="Q2012" t="s">
        <v>8310</v>
      </c>
      <c r="R2012" t="s">
        <v>8317</v>
      </c>
      <c r="S2012" s="9">
        <f t="shared" si="168"/>
        <v>42570.788090277776</v>
      </c>
      <c r="T2012" s="9">
        <f t="shared" si="169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67"/>
        <v>8.1956399999999991</v>
      </c>
      <c r="P2013" s="10">
        <f t="shared" si="170"/>
        <v>422.02059732234807</v>
      </c>
      <c r="Q2013" t="s">
        <v>8310</v>
      </c>
      <c r="R2013" t="s">
        <v>8317</v>
      </c>
      <c r="S2013" s="9">
        <f t="shared" si="168"/>
        <v>42347.150150462963</v>
      </c>
      <c r="T2013" s="9">
        <f t="shared" si="169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67"/>
        <v>2.3490000000000002</v>
      </c>
      <c r="P2014" s="10">
        <f t="shared" si="170"/>
        <v>64.180327868852459</v>
      </c>
      <c r="Q2014" t="s">
        <v>8310</v>
      </c>
      <c r="R2014" t="s">
        <v>8317</v>
      </c>
      <c r="S2014" s="9">
        <f t="shared" si="168"/>
        <v>42010.613900462959</v>
      </c>
      <c r="T2014" s="9">
        <f t="shared" si="169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67"/>
        <v>4.9491375</v>
      </c>
      <c r="P2015" s="10">
        <f t="shared" si="170"/>
        <v>173.57781674704077</v>
      </c>
      <c r="Q2015" t="s">
        <v>8310</v>
      </c>
      <c r="R2015" t="s">
        <v>8317</v>
      </c>
      <c r="S2015" s="9">
        <f t="shared" si="168"/>
        <v>42499.752476851849</v>
      </c>
      <c r="T2015" s="9">
        <f t="shared" si="169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67"/>
        <v>78.137822333333332</v>
      </c>
      <c r="P2016" s="10">
        <f t="shared" si="170"/>
        <v>88.601680840609291</v>
      </c>
      <c r="Q2016" t="s">
        <v>8310</v>
      </c>
      <c r="R2016" t="s">
        <v>8317</v>
      </c>
      <c r="S2016" s="9">
        <f t="shared" si="168"/>
        <v>41324.006238425922</v>
      </c>
      <c r="T2016" s="9">
        <f t="shared" si="169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67"/>
        <v>1.1300013888888889</v>
      </c>
      <c r="P2017" s="10">
        <f t="shared" si="170"/>
        <v>50.222283950617282</v>
      </c>
      <c r="Q2017" t="s">
        <v>8310</v>
      </c>
      <c r="R2017" t="s">
        <v>8317</v>
      </c>
      <c r="S2017" s="9">
        <f t="shared" si="168"/>
        <v>40765.668553240735</v>
      </c>
      <c r="T2017" s="9">
        <f t="shared" si="169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67"/>
        <v>9.2154220000000002</v>
      </c>
      <c r="P2018" s="10">
        <f t="shared" si="170"/>
        <v>192.38876826722338</v>
      </c>
      <c r="Q2018" t="s">
        <v>8310</v>
      </c>
      <c r="R2018" t="s">
        <v>8317</v>
      </c>
      <c r="S2018" s="9">
        <f t="shared" si="168"/>
        <v>41312.672442129624</v>
      </c>
      <c r="T2018" s="9">
        <f t="shared" si="169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67"/>
        <v>1.2510239999999999</v>
      </c>
      <c r="P2019" s="10">
        <f t="shared" si="170"/>
        <v>73.416901408450698</v>
      </c>
      <c r="Q2019" t="s">
        <v>8310</v>
      </c>
      <c r="R2019" t="s">
        <v>8317</v>
      </c>
      <c r="S2019" s="9">
        <f t="shared" si="168"/>
        <v>40960.849016203698</v>
      </c>
      <c r="T2019" s="9">
        <f t="shared" si="169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67"/>
        <v>1.0224343076923077</v>
      </c>
      <c r="P2020" s="10">
        <f t="shared" si="170"/>
        <v>147.68495555555555</v>
      </c>
      <c r="Q2020" t="s">
        <v>8310</v>
      </c>
      <c r="R2020" t="s">
        <v>8317</v>
      </c>
      <c r="S2020" s="9">
        <f t="shared" si="168"/>
        <v>42199.157511574071</v>
      </c>
      <c r="T2020" s="9">
        <f t="shared" si="169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67"/>
        <v>4.8490975000000001</v>
      </c>
      <c r="P2021" s="10">
        <f t="shared" si="170"/>
        <v>108.96848314606741</v>
      </c>
      <c r="Q2021" t="s">
        <v>8310</v>
      </c>
      <c r="R2021" t="s">
        <v>8317</v>
      </c>
      <c r="S2021" s="9">
        <f t="shared" si="168"/>
        <v>42605.500243055554</v>
      </c>
      <c r="T2021" s="9">
        <f t="shared" si="169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67"/>
        <v>1.9233333333333333</v>
      </c>
      <c r="P2022" s="10">
        <f t="shared" si="170"/>
        <v>23.647540983606557</v>
      </c>
      <c r="Q2022" t="s">
        <v>8310</v>
      </c>
      <c r="R2022" t="s">
        <v>8317</v>
      </c>
      <c r="S2022" s="9">
        <f t="shared" si="168"/>
        <v>41736.88916666666</v>
      </c>
      <c r="T2022" s="9">
        <f t="shared" si="169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67"/>
        <v>2.8109999999999999</v>
      </c>
      <c r="P2023" s="10">
        <f t="shared" si="170"/>
        <v>147.94736842105263</v>
      </c>
      <c r="Q2023" t="s">
        <v>8310</v>
      </c>
      <c r="R2023" t="s">
        <v>8317</v>
      </c>
      <c r="S2023" s="9">
        <f t="shared" si="168"/>
        <v>41860.862233796295</v>
      </c>
      <c r="T2023" s="9">
        <f t="shared" si="169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67"/>
        <v>1.2513700000000001</v>
      </c>
      <c r="P2024" s="10">
        <f t="shared" si="170"/>
        <v>385.03692307692307</v>
      </c>
      <c r="Q2024" t="s">
        <v>8310</v>
      </c>
      <c r="R2024" t="s">
        <v>8317</v>
      </c>
      <c r="S2024" s="9">
        <f t="shared" si="168"/>
        <v>42502.36078703704</v>
      </c>
      <c r="T2024" s="9">
        <f t="shared" si="169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67"/>
        <v>1.61459</v>
      </c>
      <c r="P2025" s="10">
        <f t="shared" si="170"/>
        <v>457.39093484419266</v>
      </c>
      <c r="Q2025" t="s">
        <v>8310</v>
      </c>
      <c r="R2025" t="s">
        <v>8317</v>
      </c>
      <c r="S2025" s="9">
        <f t="shared" si="168"/>
        <v>42136.212418981479</v>
      </c>
      <c r="T2025" s="9">
        <f t="shared" si="169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67"/>
        <v>5.8535000000000004</v>
      </c>
      <c r="P2026" s="10">
        <f t="shared" si="170"/>
        <v>222.99047619047619</v>
      </c>
      <c r="Q2026" t="s">
        <v>8310</v>
      </c>
      <c r="R2026" t="s">
        <v>8317</v>
      </c>
      <c r="S2026" s="9">
        <f t="shared" si="168"/>
        <v>41099.758611111109</v>
      </c>
      <c r="T2026" s="9">
        <f t="shared" si="169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67"/>
        <v>2.0114999999999998</v>
      </c>
      <c r="P2027" s="10">
        <f t="shared" si="170"/>
        <v>220.74074074074073</v>
      </c>
      <c r="Q2027" t="s">
        <v>8310</v>
      </c>
      <c r="R2027" t="s">
        <v>8317</v>
      </c>
      <c r="S2027" s="9">
        <f t="shared" si="168"/>
        <v>42135.976226851846</v>
      </c>
      <c r="T2027" s="9">
        <f t="shared" si="169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67"/>
        <v>1.3348307999999998</v>
      </c>
      <c r="P2028" s="10">
        <f t="shared" si="170"/>
        <v>73.503898678414089</v>
      </c>
      <c r="Q2028" t="s">
        <v>8310</v>
      </c>
      <c r="R2028" t="s">
        <v>8317</v>
      </c>
      <c r="S2028" s="9">
        <f t="shared" si="168"/>
        <v>41704.527604166666</v>
      </c>
      <c r="T2028" s="9">
        <f t="shared" si="169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67"/>
        <v>1.2024900000000001</v>
      </c>
      <c r="P2029" s="10">
        <f t="shared" si="170"/>
        <v>223.09647495361781</v>
      </c>
      <c r="Q2029" t="s">
        <v>8310</v>
      </c>
      <c r="R2029" t="s">
        <v>8317</v>
      </c>
      <c r="S2029" s="9">
        <f t="shared" si="168"/>
        <v>42048.605543981481</v>
      </c>
      <c r="T2029" s="9">
        <f t="shared" si="169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67"/>
        <v>1.2616666666666667</v>
      </c>
      <c r="P2030" s="10">
        <f t="shared" si="170"/>
        <v>47.911392405063289</v>
      </c>
      <c r="Q2030" t="s">
        <v>8310</v>
      </c>
      <c r="R2030" t="s">
        <v>8317</v>
      </c>
      <c r="S2030" s="9">
        <f t="shared" si="168"/>
        <v>40215.710717592592</v>
      </c>
      <c r="T2030" s="9">
        <f t="shared" si="169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67"/>
        <v>3.6120000000000001</v>
      </c>
      <c r="P2031" s="10">
        <f t="shared" si="170"/>
        <v>96.063829787234042</v>
      </c>
      <c r="Q2031" t="s">
        <v>8310</v>
      </c>
      <c r="R2031" t="s">
        <v>8317</v>
      </c>
      <c r="S2031" s="9">
        <f t="shared" si="168"/>
        <v>41847.813437500001</v>
      </c>
      <c r="T2031" s="9">
        <f t="shared" si="169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67"/>
        <v>2.26239013671875</v>
      </c>
      <c r="P2032" s="10">
        <f t="shared" ref="P2032:P2063" si="171">E2032/L2032</f>
        <v>118.6144</v>
      </c>
      <c r="Q2032" t="s">
        <v>8310</v>
      </c>
      <c r="R2032" t="s">
        <v>8317</v>
      </c>
      <c r="S2032" s="9">
        <f t="shared" si="168"/>
        <v>41212.788148148145</v>
      </c>
      <c r="T2032" s="9">
        <f t="shared" si="169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67"/>
        <v>1.2035</v>
      </c>
      <c r="P2033" s="10">
        <f t="shared" si="171"/>
        <v>118.45472440944881</v>
      </c>
      <c r="Q2033" t="s">
        <v>8310</v>
      </c>
      <c r="R2033" t="s">
        <v>8317</v>
      </c>
      <c r="S2033" s="9">
        <f t="shared" si="168"/>
        <v>41975.120983796289</v>
      </c>
      <c r="T2033" s="9">
        <f t="shared" si="169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67"/>
        <v>3.0418799999999999</v>
      </c>
      <c r="P2034" s="10">
        <f t="shared" si="171"/>
        <v>143.21468926553672</v>
      </c>
      <c r="Q2034" t="s">
        <v>8310</v>
      </c>
      <c r="R2034" t="s">
        <v>8317</v>
      </c>
      <c r="S2034" s="9">
        <f t="shared" si="168"/>
        <v>42689.35733796296</v>
      </c>
      <c r="T2034" s="9">
        <f t="shared" si="169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67"/>
        <v>1.7867599999999999</v>
      </c>
      <c r="P2035" s="10">
        <f t="shared" si="171"/>
        <v>282.71518987341773</v>
      </c>
      <c r="Q2035" t="s">
        <v>8310</v>
      </c>
      <c r="R2035" t="s">
        <v>8317</v>
      </c>
      <c r="S2035" s="9">
        <f t="shared" si="168"/>
        <v>41724.874050925922</v>
      </c>
      <c r="T2035" s="9">
        <f t="shared" si="169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67"/>
        <v>3.868199871794872</v>
      </c>
      <c r="P2036" s="10">
        <f t="shared" si="171"/>
        <v>593.93620078740162</v>
      </c>
      <c r="Q2036" t="s">
        <v>8310</v>
      </c>
      <c r="R2036" t="s">
        <v>8317</v>
      </c>
      <c r="S2036" s="9">
        <f t="shared" si="168"/>
        <v>42075.921678240738</v>
      </c>
      <c r="T2036" s="9">
        <f t="shared" si="169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67"/>
        <v>2.1103642500000004</v>
      </c>
      <c r="P2037" s="10">
        <f t="shared" si="171"/>
        <v>262.15704968944101</v>
      </c>
      <c r="Q2037" t="s">
        <v>8310</v>
      </c>
      <c r="R2037" t="s">
        <v>8317</v>
      </c>
      <c r="S2037" s="9">
        <f t="shared" si="168"/>
        <v>42311.41674768518</v>
      </c>
      <c r="T2037" s="9">
        <f t="shared" si="169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67"/>
        <v>1.3166833333333334</v>
      </c>
      <c r="P2038" s="10">
        <f t="shared" si="171"/>
        <v>46.580778301886795</v>
      </c>
      <c r="Q2038" t="s">
        <v>8310</v>
      </c>
      <c r="R2038" t="s">
        <v>8317</v>
      </c>
      <c r="S2038" s="9">
        <f t="shared" si="168"/>
        <v>41738.656469907408</v>
      </c>
      <c r="T2038" s="9">
        <f t="shared" si="169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67"/>
        <v>3.0047639999999998</v>
      </c>
      <c r="P2039" s="10">
        <f t="shared" si="171"/>
        <v>70.041118881118877</v>
      </c>
      <c r="Q2039" t="s">
        <v>8310</v>
      </c>
      <c r="R2039" t="s">
        <v>8317</v>
      </c>
      <c r="S2039" s="9">
        <f t="shared" si="168"/>
        <v>41578.001770833333</v>
      </c>
      <c r="T2039" s="9">
        <f t="shared" si="169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67"/>
        <v>4.2051249999999998</v>
      </c>
      <c r="P2040" s="10">
        <f t="shared" si="171"/>
        <v>164.90686274509804</v>
      </c>
      <c r="Q2040" t="s">
        <v>8310</v>
      </c>
      <c r="R2040" t="s">
        <v>8317</v>
      </c>
      <c r="S2040" s="9">
        <f t="shared" si="168"/>
        <v>41424.062743055554</v>
      </c>
      <c r="T2040" s="9">
        <f t="shared" si="169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67"/>
        <v>1.362168</v>
      </c>
      <c r="P2041" s="10">
        <f t="shared" si="171"/>
        <v>449.26385224274406</v>
      </c>
      <c r="Q2041" t="s">
        <v>8310</v>
      </c>
      <c r="R2041" t="s">
        <v>8317</v>
      </c>
      <c r="S2041" s="9">
        <f t="shared" si="168"/>
        <v>42675.23061342592</v>
      </c>
      <c r="T2041" s="9">
        <f t="shared" si="169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67"/>
        <v>2.4817133333333334</v>
      </c>
      <c r="P2042" s="10">
        <f t="shared" si="171"/>
        <v>27.472841328413285</v>
      </c>
      <c r="Q2042" t="s">
        <v>8310</v>
      </c>
      <c r="R2042" t="s">
        <v>8317</v>
      </c>
      <c r="S2042" s="9">
        <f t="shared" si="168"/>
        <v>41578.718784722223</v>
      </c>
      <c r="T2042" s="9">
        <f t="shared" si="169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67"/>
        <v>1.8186315789473684</v>
      </c>
      <c r="P2043" s="10">
        <f t="shared" si="171"/>
        <v>143.97499999999999</v>
      </c>
      <c r="Q2043" t="s">
        <v>8310</v>
      </c>
      <c r="R2043" t="s">
        <v>8317</v>
      </c>
      <c r="S2043" s="9">
        <f t="shared" si="168"/>
        <v>42654.317442129628</v>
      </c>
      <c r="T2043" s="9">
        <f t="shared" si="169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67"/>
        <v>1.2353000000000001</v>
      </c>
      <c r="P2044" s="10">
        <f t="shared" si="171"/>
        <v>88.23571428571428</v>
      </c>
      <c r="Q2044" t="s">
        <v>8310</v>
      </c>
      <c r="R2044" t="s">
        <v>8317</v>
      </c>
      <c r="S2044" s="9">
        <f t="shared" si="168"/>
        <v>42331.499699074069</v>
      </c>
      <c r="T2044" s="9">
        <f t="shared" si="169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67"/>
        <v>5.0620938628158845</v>
      </c>
      <c r="P2045" s="10">
        <f t="shared" si="171"/>
        <v>36.326424870466319</v>
      </c>
      <c r="Q2045" t="s">
        <v>8310</v>
      </c>
      <c r="R2045" t="s">
        <v>8317</v>
      </c>
      <c r="S2045" s="9">
        <f t="shared" si="168"/>
        <v>42660.968483796292</v>
      </c>
      <c r="T2045" s="9">
        <f t="shared" si="169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67"/>
        <v>1.0821333333333334</v>
      </c>
      <c r="P2046" s="10">
        <f t="shared" si="171"/>
        <v>90.177777777777777</v>
      </c>
      <c r="Q2046" t="s">
        <v>8310</v>
      </c>
      <c r="R2046" t="s">
        <v>8317</v>
      </c>
      <c r="S2046" s="9">
        <f t="shared" si="168"/>
        <v>42138.475856481477</v>
      </c>
      <c r="T2046" s="9">
        <f t="shared" si="169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67"/>
        <v>8.1918387755102042</v>
      </c>
      <c r="P2047" s="10">
        <f t="shared" si="171"/>
        <v>152.62361216730039</v>
      </c>
      <c r="Q2047" t="s">
        <v>8310</v>
      </c>
      <c r="R2047" t="s">
        <v>8317</v>
      </c>
      <c r="S2047" s="9">
        <f t="shared" si="168"/>
        <v>41068.880173611105</v>
      </c>
      <c r="T2047" s="9">
        <f t="shared" si="169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67"/>
        <v>1.2110000000000001</v>
      </c>
      <c r="P2048" s="10">
        <f t="shared" si="171"/>
        <v>55.806451612903224</v>
      </c>
      <c r="Q2048" t="s">
        <v>8310</v>
      </c>
      <c r="R2048" t="s">
        <v>8317</v>
      </c>
      <c r="S2048" s="9">
        <f t="shared" si="168"/>
        <v>41386.963472222218</v>
      </c>
      <c r="T2048" s="9">
        <f t="shared" si="169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67"/>
        <v>1.0299897959183673</v>
      </c>
      <c r="P2049" s="10">
        <f t="shared" si="171"/>
        <v>227.85327313769753</v>
      </c>
      <c r="Q2049" t="s">
        <v>8310</v>
      </c>
      <c r="R2049" t="s">
        <v>8317</v>
      </c>
      <c r="S2049" s="9">
        <f t="shared" si="168"/>
        <v>42081.695254629631</v>
      </c>
      <c r="T2049" s="9">
        <f t="shared" si="169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72">E2050/D2050</f>
        <v>1.4833229411764706</v>
      </c>
      <c r="P2050" s="10">
        <f t="shared" si="171"/>
        <v>91.82989803350327</v>
      </c>
      <c r="Q2050" t="s">
        <v>8310</v>
      </c>
      <c r="R2050" t="s">
        <v>8317</v>
      </c>
      <c r="S2050" s="9">
        <f t="shared" ref="S2050:S2113" si="173">(((J2050/60)/60)/24)+DATE(1970,1,1)+(-5/24)</f>
        <v>41387.443182870367</v>
      </c>
      <c r="T2050" s="9">
        <f t="shared" ref="T2050:T2113" si="174">(((I2050/60)/60)/24)+DATE(1970,1,1)+(-5/24)</f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72"/>
        <v>1.2019070000000001</v>
      </c>
      <c r="P2051" s="10">
        <f t="shared" si="171"/>
        <v>80.991037735849048</v>
      </c>
      <c r="Q2051" t="s">
        <v>8310</v>
      </c>
      <c r="R2051" t="s">
        <v>8317</v>
      </c>
      <c r="S2051" s="9">
        <f t="shared" si="173"/>
        <v>41575.319016203699</v>
      </c>
      <c r="T2051" s="9">
        <f t="shared" si="174"/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72"/>
        <v>4.7327000000000004</v>
      </c>
      <c r="P2052" s="10">
        <f t="shared" si="171"/>
        <v>278.39411764705881</v>
      </c>
      <c r="Q2052" t="s">
        <v>8310</v>
      </c>
      <c r="R2052" t="s">
        <v>8317</v>
      </c>
      <c r="S2052" s="9">
        <f t="shared" si="173"/>
        <v>42114.863171296289</v>
      </c>
      <c r="T2052" s="9">
        <f t="shared" si="174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72"/>
        <v>1.303625</v>
      </c>
      <c r="P2053" s="10">
        <f t="shared" si="171"/>
        <v>43.095041322314053</v>
      </c>
      <c r="Q2053" t="s">
        <v>8310</v>
      </c>
      <c r="R2053" t="s">
        <v>8317</v>
      </c>
      <c r="S2053" s="9">
        <f t="shared" si="173"/>
        <v>41603.814085648148</v>
      </c>
      <c r="T2053" s="9">
        <f t="shared" si="174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72"/>
        <v>3.5304799999999998</v>
      </c>
      <c r="P2054" s="10">
        <f t="shared" si="171"/>
        <v>326.29205175600737</v>
      </c>
      <c r="Q2054" t="s">
        <v>8310</v>
      </c>
      <c r="R2054" t="s">
        <v>8317</v>
      </c>
      <c r="S2054" s="9">
        <f t="shared" si="173"/>
        <v>42374.875613425924</v>
      </c>
      <c r="T2054" s="9">
        <f t="shared" si="174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72"/>
        <v>1.0102</v>
      </c>
      <c r="P2055" s="10">
        <f t="shared" si="171"/>
        <v>41.743801652892564</v>
      </c>
      <c r="Q2055" t="s">
        <v>8310</v>
      </c>
      <c r="R2055" t="s">
        <v>8317</v>
      </c>
      <c r="S2055" s="9">
        <f t="shared" si="173"/>
        <v>42303.409155092588</v>
      </c>
      <c r="T2055" s="9">
        <f t="shared" si="174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72"/>
        <v>1.1359142857142857</v>
      </c>
      <c r="P2056" s="10">
        <f t="shared" si="171"/>
        <v>64.020933977455712</v>
      </c>
      <c r="Q2056" t="s">
        <v>8310</v>
      </c>
      <c r="R2056" t="s">
        <v>8317</v>
      </c>
      <c r="S2056" s="9">
        <f t="shared" si="173"/>
        <v>41731.312615740739</v>
      </c>
      <c r="T2056" s="9">
        <f t="shared" si="174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72"/>
        <v>1.6741666666666666</v>
      </c>
      <c r="P2057" s="10">
        <f t="shared" si="171"/>
        <v>99.455445544554451</v>
      </c>
      <c r="Q2057" t="s">
        <v>8310</v>
      </c>
      <c r="R2057" t="s">
        <v>8317</v>
      </c>
      <c r="S2057" s="9">
        <f t="shared" si="173"/>
        <v>41946.465775462959</v>
      </c>
      <c r="T2057" s="9">
        <f t="shared" si="174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72"/>
        <v>1.5345200000000001</v>
      </c>
      <c r="P2058" s="10">
        <f t="shared" si="171"/>
        <v>138.49458483754512</v>
      </c>
      <c r="Q2058" t="s">
        <v>8310</v>
      </c>
      <c r="R2058" t="s">
        <v>8317</v>
      </c>
      <c r="S2058" s="9">
        <f t="shared" si="173"/>
        <v>41351.552569444444</v>
      </c>
      <c r="T2058" s="9">
        <f t="shared" si="174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72"/>
        <v>2.022322</v>
      </c>
      <c r="P2059" s="10">
        <f t="shared" si="171"/>
        <v>45.547792792792798</v>
      </c>
      <c r="Q2059" t="s">
        <v>8310</v>
      </c>
      <c r="R2059" t="s">
        <v>8317</v>
      </c>
      <c r="S2059" s="9">
        <f t="shared" si="173"/>
        <v>42396.286249999997</v>
      </c>
      <c r="T2059" s="9">
        <f t="shared" si="174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72"/>
        <v>1.6828125</v>
      </c>
      <c r="P2060" s="10">
        <f t="shared" si="171"/>
        <v>10.507317073170732</v>
      </c>
      <c r="Q2060" t="s">
        <v>8310</v>
      </c>
      <c r="R2060" t="s">
        <v>8317</v>
      </c>
      <c r="S2060" s="9">
        <f t="shared" si="173"/>
        <v>42026.16238425926</v>
      </c>
      <c r="T2060" s="9">
        <f t="shared" si="174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72"/>
        <v>1.4345666666666668</v>
      </c>
      <c r="P2061" s="10">
        <f t="shared" si="171"/>
        <v>114.76533333333333</v>
      </c>
      <c r="Q2061" t="s">
        <v>8310</v>
      </c>
      <c r="R2061" t="s">
        <v>8317</v>
      </c>
      <c r="S2061" s="9">
        <f t="shared" si="173"/>
        <v>42361.394143518519</v>
      </c>
      <c r="T2061" s="9">
        <f t="shared" si="174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72"/>
        <v>1.964</v>
      </c>
      <c r="P2062" s="10">
        <f t="shared" si="171"/>
        <v>35.997067448680355</v>
      </c>
      <c r="Q2062" t="s">
        <v>8310</v>
      </c>
      <c r="R2062" t="s">
        <v>8317</v>
      </c>
      <c r="S2062" s="9">
        <f t="shared" si="173"/>
        <v>41783.434606481482</v>
      </c>
      <c r="T2062" s="9">
        <f t="shared" si="174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72"/>
        <v>1.0791999999999999</v>
      </c>
      <c r="P2063" s="10">
        <f t="shared" si="171"/>
        <v>154.17142857142858</v>
      </c>
      <c r="Q2063" t="s">
        <v>8310</v>
      </c>
      <c r="R2063" t="s">
        <v>8317</v>
      </c>
      <c r="S2063" s="9">
        <f t="shared" si="173"/>
        <v>42705.556180555555</v>
      </c>
      <c r="T2063" s="9">
        <f t="shared" si="174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72"/>
        <v>1.14977</v>
      </c>
      <c r="P2064" s="10">
        <f t="shared" ref="P2064:P2095" si="175">E2064/L2064</f>
        <v>566.38916256157631</v>
      </c>
      <c r="Q2064" t="s">
        <v>8310</v>
      </c>
      <c r="R2064" t="s">
        <v>8317</v>
      </c>
      <c r="S2064" s="9">
        <f t="shared" si="173"/>
        <v>42423.174745370365</v>
      </c>
      <c r="T2064" s="9">
        <f t="shared" si="174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72"/>
        <v>1.4804999999999999</v>
      </c>
      <c r="P2065" s="10">
        <f t="shared" si="175"/>
        <v>120.85714285714286</v>
      </c>
      <c r="Q2065" t="s">
        <v>8310</v>
      </c>
      <c r="R2065" t="s">
        <v>8317</v>
      </c>
      <c r="S2065" s="9">
        <f t="shared" si="173"/>
        <v>42472.524317129624</v>
      </c>
      <c r="T2065" s="9">
        <f t="shared" si="174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72"/>
        <v>1.9116676082790633</v>
      </c>
      <c r="P2066" s="10">
        <f t="shared" si="175"/>
        <v>86.163845492085343</v>
      </c>
      <c r="Q2066" t="s">
        <v>8310</v>
      </c>
      <c r="R2066" t="s">
        <v>8317</v>
      </c>
      <c r="S2066" s="9">
        <f t="shared" si="173"/>
        <v>41389.1565162037</v>
      </c>
      <c r="T2066" s="9">
        <f t="shared" si="174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72"/>
        <v>1.99215125</v>
      </c>
      <c r="P2067" s="10">
        <f t="shared" si="175"/>
        <v>51.212114395886893</v>
      </c>
      <c r="Q2067" t="s">
        <v>8310</v>
      </c>
      <c r="R2067" t="s">
        <v>8317</v>
      </c>
      <c r="S2067" s="9">
        <f t="shared" si="173"/>
        <v>41603.125335648147</v>
      </c>
      <c r="T2067" s="9">
        <f t="shared" si="174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72"/>
        <v>2.1859999999999999</v>
      </c>
      <c r="P2068" s="10">
        <f t="shared" si="175"/>
        <v>67.261538461538464</v>
      </c>
      <c r="Q2068" t="s">
        <v>8310</v>
      </c>
      <c r="R2068" t="s">
        <v>8317</v>
      </c>
      <c r="S2068" s="9">
        <f t="shared" si="173"/>
        <v>41844.563460648147</v>
      </c>
      <c r="T2068" s="9">
        <f t="shared" si="174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72"/>
        <v>1.2686868686868686</v>
      </c>
      <c r="P2069" s="10">
        <f t="shared" si="175"/>
        <v>62.8</v>
      </c>
      <c r="Q2069" t="s">
        <v>8310</v>
      </c>
      <c r="R2069" t="s">
        <v>8317</v>
      </c>
      <c r="S2069" s="9">
        <f t="shared" si="173"/>
        <v>42115.645555555551</v>
      </c>
      <c r="T2069" s="9">
        <f t="shared" si="174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72"/>
        <v>1.0522388</v>
      </c>
      <c r="P2070" s="10">
        <f t="shared" si="175"/>
        <v>346.13118421052633</v>
      </c>
      <c r="Q2070" t="s">
        <v>8310</v>
      </c>
      <c r="R2070" t="s">
        <v>8317</v>
      </c>
      <c r="S2070" s="9">
        <f t="shared" si="173"/>
        <v>42633.633275462962</v>
      </c>
      <c r="T2070" s="9">
        <f t="shared" si="174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72"/>
        <v>1.2840666000000001</v>
      </c>
      <c r="P2071" s="10">
        <f t="shared" si="175"/>
        <v>244.11912547528519</v>
      </c>
      <c r="Q2071" t="s">
        <v>8310</v>
      </c>
      <c r="R2071" t="s">
        <v>8317</v>
      </c>
      <c r="S2071" s="9">
        <f t="shared" si="173"/>
        <v>42340.763784722221</v>
      </c>
      <c r="T2071" s="9">
        <f t="shared" si="174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72"/>
        <v>3.1732719999999999</v>
      </c>
      <c r="P2072" s="10">
        <f t="shared" si="175"/>
        <v>259.25424836601309</v>
      </c>
      <c r="Q2072" t="s">
        <v>8310</v>
      </c>
      <c r="R2072" t="s">
        <v>8317</v>
      </c>
      <c r="S2072" s="9">
        <f t="shared" si="173"/>
        <v>42519.448182870365</v>
      </c>
      <c r="T2072" s="9">
        <f t="shared" si="174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72"/>
        <v>2.8073000000000001</v>
      </c>
      <c r="P2073" s="10">
        <f t="shared" si="175"/>
        <v>201.96402877697841</v>
      </c>
      <c r="Q2073" t="s">
        <v>8310</v>
      </c>
      <c r="R2073" t="s">
        <v>8317</v>
      </c>
      <c r="S2073" s="9">
        <f t="shared" si="173"/>
        <v>42600.070416666662</v>
      </c>
      <c r="T2073" s="9">
        <f t="shared" si="174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72"/>
        <v>1.1073146853146854</v>
      </c>
      <c r="P2074" s="10">
        <f t="shared" si="175"/>
        <v>226.20857142857142</v>
      </c>
      <c r="Q2074" t="s">
        <v>8310</v>
      </c>
      <c r="R2074" t="s">
        <v>8317</v>
      </c>
      <c r="S2074" s="9">
        <f t="shared" si="173"/>
        <v>42467.373055555552</v>
      </c>
      <c r="T2074" s="9">
        <f t="shared" si="174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72"/>
        <v>1.5260429999999998</v>
      </c>
      <c r="P2075" s="10">
        <f t="shared" si="175"/>
        <v>324.69</v>
      </c>
      <c r="Q2075" t="s">
        <v>8310</v>
      </c>
      <c r="R2075" t="s">
        <v>8317</v>
      </c>
      <c r="S2075" s="9">
        <f t="shared" si="173"/>
        <v>42087.459699074076</v>
      </c>
      <c r="T2075" s="9">
        <f t="shared" si="174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72"/>
        <v>1.0249999999999999</v>
      </c>
      <c r="P2076" s="10">
        <f t="shared" si="175"/>
        <v>205</v>
      </c>
      <c r="Q2076" t="s">
        <v>8310</v>
      </c>
      <c r="R2076" t="s">
        <v>8317</v>
      </c>
      <c r="S2076" s="9">
        <f t="shared" si="173"/>
        <v>42466.617847222216</v>
      </c>
      <c r="T2076" s="9">
        <f t="shared" si="174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72"/>
        <v>16.783738373837384</v>
      </c>
      <c r="P2077" s="10">
        <f t="shared" si="175"/>
        <v>20.465926829268295</v>
      </c>
      <c r="Q2077" t="s">
        <v>8310</v>
      </c>
      <c r="R2077" t="s">
        <v>8317</v>
      </c>
      <c r="S2077" s="9">
        <f t="shared" si="173"/>
        <v>41450.473240740735</v>
      </c>
      <c r="T2077" s="9">
        <f t="shared" si="174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72"/>
        <v>5.4334915642458101</v>
      </c>
      <c r="P2078" s="10">
        <f t="shared" si="175"/>
        <v>116.35303146309367</v>
      </c>
      <c r="Q2078" t="s">
        <v>8310</v>
      </c>
      <c r="R2078" t="s">
        <v>8317</v>
      </c>
      <c r="S2078" s="9">
        <f t="shared" si="173"/>
        <v>41803.672326388885</v>
      </c>
      <c r="T2078" s="9">
        <f t="shared" si="174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72"/>
        <v>1.1550800000000001</v>
      </c>
      <c r="P2079" s="10">
        <f t="shared" si="175"/>
        <v>307.20212765957444</v>
      </c>
      <c r="Q2079" t="s">
        <v>8310</v>
      </c>
      <c r="R2079" t="s">
        <v>8317</v>
      </c>
      <c r="S2079" s="9">
        <f t="shared" si="173"/>
        <v>42102.83421296296</v>
      </c>
      <c r="T2079" s="9">
        <f t="shared" si="174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72"/>
        <v>1.3120499999999999</v>
      </c>
      <c r="P2080" s="10">
        <f t="shared" si="175"/>
        <v>546.6875</v>
      </c>
      <c r="Q2080" t="s">
        <v>8310</v>
      </c>
      <c r="R2080" t="s">
        <v>8317</v>
      </c>
      <c r="S2080" s="9">
        <f t="shared" si="173"/>
        <v>42692.563159722216</v>
      </c>
      <c r="T2080" s="9">
        <f t="shared" si="174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72"/>
        <v>2.8816999999999999</v>
      </c>
      <c r="P2081" s="10">
        <f t="shared" si="175"/>
        <v>47.474464579901152</v>
      </c>
      <c r="Q2081" t="s">
        <v>8310</v>
      </c>
      <c r="R2081" t="s">
        <v>8317</v>
      </c>
      <c r="S2081" s="9">
        <f t="shared" si="173"/>
        <v>42150.502233796295</v>
      </c>
      <c r="T2081" s="9">
        <f t="shared" si="174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72"/>
        <v>5.0780000000000003</v>
      </c>
      <c r="P2082" s="10">
        <f t="shared" si="175"/>
        <v>101.56</v>
      </c>
      <c r="Q2082" t="s">
        <v>8310</v>
      </c>
      <c r="R2082" t="s">
        <v>8317</v>
      </c>
      <c r="S2082" s="9">
        <f t="shared" si="173"/>
        <v>42289.748842592591</v>
      </c>
      <c r="T2082" s="9">
        <f t="shared" si="174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72"/>
        <v>1.1457142857142857</v>
      </c>
      <c r="P2083" s="10">
        <f t="shared" si="175"/>
        <v>72.909090909090907</v>
      </c>
      <c r="Q2083" t="s">
        <v>8328</v>
      </c>
      <c r="R2083" t="s">
        <v>8329</v>
      </c>
      <c r="S2083" s="9">
        <f t="shared" si="173"/>
        <v>41003.948553240742</v>
      </c>
      <c r="T2083" s="9">
        <f t="shared" si="174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72"/>
        <v>1.1073333333333333</v>
      </c>
      <c r="P2084" s="10">
        <f t="shared" si="175"/>
        <v>43.710526315789473</v>
      </c>
      <c r="Q2084" t="s">
        <v>8328</v>
      </c>
      <c r="R2084" t="s">
        <v>8329</v>
      </c>
      <c r="S2084" s="9">
        <f t="shared" si="173"/>
        <v>40810.911990740737</v>
      </c>
      <c r="T2084" s="9">
        <f t="shared" si="174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72"/>
        <v>1.1333333333333333</v>
      </c>
      <c r="P2085" s="10">
        <f t="shared" si="175"/>
        <v>34</v>
      </c>
      <c r="Q2085" t="s">
        <v>8328</v>
      </c>
      <c r="R2085" t="s">
        <v>8329</v>
      </c>
      <c r="S2085" s="9">
        <f t="shared" si="173"/>
        <v>41034.513831018514</v>
      </c>
      <c r="T2085" s="9">
        <f t="shared" si="174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72"/>
        <v>1.0833333333333333</v>
      </c>
      <c r="P2086" s="10">
        <f t="shared" si="175"/>
        <v>70.652173913043484</v>
      </c>
      <c r="Q2086" t="s">
        <v>8328</v>
      </c>
      <c r="R2086" t="s">
        <v>8329</v>
      </c>
      <c r="S2086" s="9">
        <f t="shared" si="173"/>
        <v>41731.624791666662</v>
      </c>
      <c r="T2086" s="9">
        <f t="shared" si="174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72"/>
        <v>1.2353333333333334</v>
      </c>
      <c r="P2087" s="10">
        <f t="shared" si="175"/>
        <v>89.301204819277103</v>
      </c>
      <c r="Q2087" t="s">
        <v>8328</v>
      </c>
      <c r="R2087" t="s">
        <v>8329</v>
      </c>
      <c r="S2087" s="9">
        <f t="shared" si="173"/>
        <v>41075.627164351848</v>
      </c>
      <c r="T2087" s="9">
        <f t="shared" si="174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72"/>
        <v>1.0069999999999999</v>
      </c>
      <c r="P2088" s="10">
        <f t="shared" si="175"/>
        <v>115.08571428571429</v>
      </c>
      <c r="Q2088" t="s">
        <v>8328</v>
      </c>
      <c r="R2088" t="s">
        <v>8329</v>
      </c>
      <c r="S2088" s="9">
        <f t="shared" si="173"/>
        <v>40860.462175925924</v>
      </c>
      <c r="T2088" s="9">
        <f t="shared" si="174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72"/>
        <v>1.0353333333333334</v>
      </c>
      <c r="P2089" s="10">
        <f t="shared" si="175"/>
        <v>62.12</v>
      </c>
      <c r="Q2089" t="s">
        <v>8328</v>
      </c>
      <c r="R2089" t="s">
        <v>8329</v>
      </c>
      <c r="S2089" s="9">
        <f t="shared" si="173"/>
        <v>40763.996041666665</v>
      </c>
      <c r="T2089" s="9">
        <f t="shared" si="174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72"/>
        <v>1.1551066666666667</v>
      </c>
      <c r="P2090" s="10">
        <f t="shared" si="175"/>
        <v>46.204266666666669</v>
      </c>
      <c r="Q2090" t="s">
        <v>8328</v>
      </c>
      <c r="R2090" t="s">
        <v>8329</v>
      </c>
      <c r="S2090" s="9">
        <f t="shared" si="173"/>
        <v>40395.506388888884</v>
      </c>
      <c r="T2090" s="9">
        <f t="shared" si="174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72"/>
        <v>1.2040040000000001</v>
      </c>
      <c r="P2091" s="10">
        <f t="shared" si="175"/>
        <v>48.54854838709678</v>
      </c>
      <c r="Q2091" t="s">
        <v>8328</v>
      </c>
      <c r="R2091" t="s">
        <v>8329</v>
      </c>
      <c r="S2091" s="9">
        <f t="shared" si="173"/>
        <v>41452.867986111109</v>
      </c>
      <c r="T2091" s="9">
        <f t="shared" si="174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72"/>
        <v>1.1504037499999999</v>
      </c>
      <c r="P2092" s="10">
        <f t="shared" si="175"/>
        <v>57.520187499999999</v>
      </c>
      <c r="Q2092" t="s">
        <v>8328</v>
      </c>
      <c r="R2092" t="s">
        <v>8329</v>
      </c>
      <c r="S2092" s="9">
        <f t="shared" si="173"/>
        <v>41299.173090277778</v>
      </c>
      <c r="T2092" s="9">
        <f t="shared" si="174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72"/>
        <v>1.2046777777777777</v>
      </c>
      <c r="P2093" s="10">
        <f t="shared" si="175"/>
        <v>88.147154471544724</v>
      </c>
      <c r="Q2093" t="s">
        <v>8328</v>
      </c>
      <c r="R2093" t="s">
        <v>8329</v>
      </c>
      <c r="S2093" s="9">
        <f t="shared" si="173"/>
        <v>40555.114328703698</v>
      </c>
      <c r="T2093" s="9">
        <f t="shared" si="174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72"/>
        <v>1.0128333333333333</v>
      </c>
      <c r="P2094" s="10">
        <f t="shared" si="175"/>
        <v>110.49090909090908</v>
      </c>
      <c r="Q2094" t="s">
        <v>8328</v>
      </c>
      <c r="R2094" t="s">
        <v>8329</v>
      </c>
      <c r="S2094" s="9">
        <f t="shared" si="173"/>
        <v>40763.499212962961</v>
      </c>
      <c r="T2094" s="9">
        <f t="shared" si="174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72"/>
        <v>1.0246666666666666</v>
      </c>
      <c r="P2095" s="10">
        <f t="shared" si="175"/>
        <v>66.826086956521735</v>
      </c>
      <c r="Q2095" t="s">
        <v>8328</v>
      </c>
      <c r="R2095" t="s">
        <v>8329</v>
      </c>
      <c r="S2095" s="9">
        <f t="shared" si="173"/>
        <v>41205.646203703705</v>
      </c>
      <c r="T2095" s="9">
        <f t="shared" si="174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72"/>
        <v>1.2054285714285715</v>
      </c>
      <c r="P2096" s="10">
        <f t="shared" ref="P2096:P2127" si="176">E2096/L2096</f>
        <v>58.597222222222221</v>
      </c>
      <c r="Q2096" t="s">
        <v>8328</v>
      </c>
      <c r="R2096" t="s">
        <v>8329</v>
      </c>
      <c r="S2096" s="9">
        <f t="shared" si="173"/>
        <v>40938.811689814815</v>
      </c>
      <c r="T2096" s="9">
        <f t="shared" si="174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72"/>
        <v>1</v>
      </c>
      <c r="P2097" s="10">
        <f t="shared" si="176"/>
        <v>113.63636363636364</v>
      </c>
      <c r="Q2097" t="s">
        <v>8328</v>
      </c>
      <c r="R2097" t="s">
        <v>8329</v>
      </c>
      <c r="S2097" s="9">
        <f t="shared" si="173"/>
        <v>40758.525150462956</v>
      </c>
      <c r="T2097" s="9">
        <f t="shared" si="174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72"/>
        <v>1.0166666666666666</v>
      </c>
      <c r="P2098" s="10">
        <f t="shared" si="176"/>
        <v>43.571428571428569</v>
      </c>
      <c r="Q2098" t="s">
        <v>8328</v>
      </c>
      <c r="R2098" t="s">
        <v>8329</v>
      </c>
      <c r="S2098" s="9">
        <f t="shared" si="173"/>
        <v>41192.550173611111</v>
      </c>
      <c r="T2098" s="9">
        <f t="shared" si="174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72"/>
        <v>1</v>
      </c>
      <c r="P2099" s="10">
        <f t="shared" si="176"/>
        <v>78.94736842105263</v>
      </c>
      <c r="Q2099" t="s">
        <v>8328</v>
      </c>
      <c r="R2099" t="s">
        <v>8329</v>
      </c>
      <c r="S2099" s="9">
        <f t="shared" si="173"/>
        <v>40818.376562499994</v>
      </c>
      <c r="T2099" s="9">
        <f t="shared" si="174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72"/>
        <v>1.0033333333333334</v>
      </c>
      <c r="P2100" s="10">
        <f t="shared" si="176"/>
        <v>188.125</v>
      </c>
      <c r="Q2100" t="s">
        <v>8328</v>
      </c>
      <c r="R2100" t="s">
        <v>8329</v>
      </c>
      <c r="S2100" s="9">
        <f t="shared" si="173"/>
        <v>40945.905497685184</v>
      </c>
      <c r="T2100" s="9">
        <f t="shared" si="174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72"/>
        <v>1.3236666666666668</v>
      </c>
      <c r="P2101" s="10">
        <f t="shared" si="176"/>
        <v>63.031746031746032</v>
      </c>
      <c r="Q2101" t="s">
        <v>8328</v>
      </c>
      <c r="R2101" t="s">
        <v>8329</v>
      </c>
      <c r="S2101" s="9">
        <f t="shared" si="173"/>
        <v>42173.53800925926</v>
      </c>
      <c r="T2101" s="9">
        <f t="shared" si="174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72"/>
        <v>1.3666666666666667</v>
      </c>
      <c r="P2102" s="10">
        <f t="shared" si="176"/>
        <v>30.37037037037037</v>
      </c>
      <c r="Q2102" t="s">
        <v>8328</v>
      </c>
      <c r="R2102" t="s">
        <v>8329</v>
      </c>
      <c r="S2102" s="9">
        <f t="shared" si="173"/>
        <v>41074.62663194444</v>
      </c>
      <c r="T2102" s="9">
        <f t="shared" si="174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72"/>
        <v>1.1325000000000001</v>
      </c>
      <c r="P2103" s="10">
        <f t="shared" si="176"/>
        <v>51.477272727272727</v>
      </c>
      <c r="Q2103" t="s">
        <v>8328</v>
      </c>
      <c r="R2103" t="s">
        <v>8329</v>
      </c>
      <c r="S2103" s="9">
        <f t="shared" si="173"/>
        <v>40891.941134259258</v>
      </c>
      <c r="T2103" s="9">
        <f t="shared" si="174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72"/>
        <v>1.36</v>
      </c>
      <c r="P2104" s="10">
        <f t="shared" si="176"/>
        <v>35.789473684210527</v>
      </c>
      <c r="Q2104" t="s">
        <v>8328</v>
      </c>
      <c r="R2104" t="s">
        <v>8329</v>
      </c>
      <c r="S2104" s="9">
        <f t="shared" si="173"/>
        <v>40638.660277777773</v>
      </c>
      <c r="T2104" s="9">
        <f t="shared" si="174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72"/>
        <v>1.4612318374694613</v>
      </c>
      <c r="P2105" s="10">
        <f t="shared" si="176"/>
        <v>98.817391304347822</v>
      </c>
      <c r="Q2105" t="s">
        <v>8328</v>
      </c>
      <c r="R2105" t="s">
        <v>8329</v>
      </c>
      <c r="S2105" s="9">
        <f t="shared" si="173"/>
        <v>41192.546608796292</v>
      </c>
      <c r="T2105" s="9">
        <f t="shared" si="174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72"/>
        <v>1.2949999999999999</v>
      </c>
      <c r="P2106" s="10">
        <f t="shared" si="176"/>
        <v>28</v>
      </c>
      <c r="Q2106" t="s">
        <v>8328</v>
      </c>
      <c r="R2106" t="s">
        <v>8329</v>
      </c>
      <c r="S2106" s="9">
        <f t="shared" si="173"/>
        <v>41393.86613425926</v>
      </c>
      <c r="T2106" s="9">
        <f t="shared" si="174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72"/>
        <v>2.54</v>
      </c>
      <c r="P2107" s="10">
        <f t="shared" si="176"/>
        <v>51.313131313131315</v>
      </c>
      <c r="Q2107" t="s">
        <v>8328</v>
      </c>
      <c r="R2107" t="s">
        <v>8329</v>
      </c>
      <c r="S2107" s="9">
        <f t="shared" si="173"/>
        <v>41951.580474537033</v>
      </c>
      <c r="T2107" s="9">
        <f t="shared" si="174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72"/>
        <v>1.0704545454545455</v>
      </c>
      <c r="P2108" s="10">
        <f t="shared" si="176"/>
        <v>53.522727272727273</v>
      </c>
      <c r="Q2108" t="s">
        <v>8328</v>
      </c>
      <c r="R2108" t="s">
        <v>8329</v>
      </c>
      <c r="S2108" s="9">
        <f t="shared" si="173"/>
        <v>41270.006643518514</v>
      </c>
      <c r="T2108" s="9">
        <f t="shared" si="174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72"/>
        <v>1.0773299999999999</v>
      </c>
      <c r="P2109" s="10">
        <f t="shared" si="176"/>
        <v>37.149310344827583</v>
      </c>
      <c r="Q2109" t="s">
        <v>8328</v>
      </c>
      <c r="R2109" t="s">
        <v>8329</v>
      </c>
      <c r="S2109" s="9">
        <f t="shared" si="173"/>
        <v>41934.502233796295</v>
      </c>
      <c r="T2109" s="9">
        <f t="shared" si="174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72"/>
        <v>1.0731250000000001</v>
      </c>
      <c r="P2110" s="10">
        <f t="shared" si="176"/>
        <v>89.895287958115176</v>
      </c>
      <c r="Q2110" t="s">
        <v>8328</v>
      </c>
      <c r="R2110" t="s">
        <v>8329</v>
      </c>
      <c r="S2110" s="9">
        <f t="shared" si="173"/>
        <v>41134.967361111107</v>
      </c>
      <c r="T2110" s="9">
        <f t="shared" si="174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72"/>
        <v>1.06525</v>
      </c>
      <c r="P2111" s="10">
        <f t="shared" si="176"/>
        <v>106.52500000000001</v>
      </c>
      <c r="Q2111" t="s">
        <v>8328</v>
      </c>
      <c r="R2111" t="s">
        <v>8329</v>
      </c>
      <c r="S2111" s="9">
        <f t="shared" si="173"/>
        <v>42160.500196759262</v>
      </c>
      <c r="T2111" s="9">
        <f t="shared" si="174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72"/>
        <v>1.0035000000000001</v>
      </c>
      <c r="P2112" s="10">
        <f t="shared" si="176"/>
        <v>52.815789473684212</v>
      </c>
      <c r="Q2112" t="s">
        <v>8328</v>
      </c>
      <c r="R2112" t="s">
        <v>8329</v>
      </c>
      <c r="S2112" s="9">
        <f t="shared" si="173"/>
        <v>41759.462604166663</v>
      </c>
      <c r="T2112" s="9">
        <f t="shared" si="174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72"/>
        <v>1.0649999999999999</v>
      </c>
      <c r="P2113" s="10">
        <f t="shared" si="176"/>
        <v>54.615384615384613</v>
      </c>
      <c r="Q2113" t="s">
        <v>8328</v>
      </c>
      <c r="R2113" t="s">
        <v>8329</v>
      </c>
      <c r="S2113" s="9">
        <f t="shared" si="173"/>
        <v>40702.988715277774</v>
      </c>
      <c r="T2113" s="9">
        <f t="shared" si="174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77">E2114/D2114</f>
        <v>1</v>
      </c>
      <c r="P2114" s="10">
        <f t="shared" si="176"/>
        <v>27.272727272727273</v>
      </c>
      <c r="Q2114" t="s">
        <v>8328</v>
      </c>
      <c r="R2114" t="s">
        <v>8329</v>
      </c>
      <c r="S2114" s="9">
        <f t="shared" ref="S2114:S2177" si="178">(((J2114/60)/60)/24)+DATE(1970,1,1)+(-5/24)</f>
        <v>41365.719826388886</v>
      </c>
      <c r="T2114" s="9">
        <f t="shared" ref="T2114:T2177" si="179">(((I2114/60)/60)/24)+DATE(1970,1,1)+(-5/24)</f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77"/>
        <v>1.0485714285714285</v>
      </c>
      <c r="P2115" s="10">
        <f t="shared" si="176"/>
        <v>68.598130841121488</v>
      </c>
      <c r="Q2115" t="s">
        <v>8328</v>
      </c>
      <c r="R2115" t="s">
        <v>8329</v>
      </c>
      <c r="S2115" s="9">
        <f t="shared" si="178"/>
        <v>41870.657129629624</v>
      </c>
      <c r="T2115" s="9">
        <f t="shared" si="179"/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77"/>
        <v>1.0469999999999999</v>
      </c>
      <c r="P2116" s="10">
        <f t="shared" si="176"/>
        <v>35.612244897959187</v>
      </c>
      <c r="Q2116" t="s">
        <v>8328</v>
      </c>
      <c r="R2116" t="s">
        <v>8329</v>
      </c>
      <c r="S2116" s="9">
        <f t="shared" si="178"/>
        <v>40458.607291666667</v>
      </c>
      <c r="T2116" s="9">
        <f t="shared" si="179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77"/>
        <v>2.2566666666666668</v>
      </c>
      <c r="P2117" s="10">
        <f t="shared" si="176"/>
        <v>94.027777777777771</v>
      </c>
      <c r="Q2117" t="s">
        <v>8328</v>
      </c>
      <c r="R2117" t="s">
        <v>8329</v>
      </c>
      <c r="S2117" s="9">
        <f t="shared" si="178"/>
        <v>40563.872696759259</v>
      </c>
      <c r="T2117" s="9">
        <f t="shared" si="179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77"/>
        <v>1.0090416666666666</v>
      </c>
      <c r="P2118" s="10">
        <f t="shared" si="176"/>
        <v>526.45652173913038</v>
      </c>
      <c r="Q2118" t="s">
        <v>8328</v>
      </c>
      <c r="R2118" t="s">
        <v>8329</v>
      </c>
      <c r="S2118" s="9">
        <f t="shared" si="178"/>
        <v>41136.569479166668</v>
      </c>
      <c r="T2118" s="9">
        <f t="shared" si="179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77"/>
        <v>1.4775</v>
      </c>
      <c r="P2119" s="10">
        <f t="shared" si="176"/>
        <v>50.657142857142858</v>
      </c>
      <c r="Q2119" t="s">
        <v>8328</v>
      </c>
      <c r="R2119" t="s">
        <v>8329</v>
      </c>
      <c r="S2119" s="9">
        <f t="shared" si="178"/>
        <v>42289.851261574069</v>
      </c>
      <c r="T2119" s="9">
        <f t="shared" si="179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77"/>
        <v>1.3461099999999999</v>
      </c>
      <c r="P2120" s="10">
        <f t="shared" si="176"/>
        <v>79.182941176470578</v>
      </c>
      <c r="Q2120" t="s">
        <v>8328</v>
      </c>
      <c r="R2120" t="s">
        <v>8329</v>
      </c>
      <c r="S2120" s="9">
        <f t="shared" si="178"/>
        <v>40718.631203703699</v>
      </c>
      <c r="T2120" s="9">
        <f t="shared" si="179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77"/>
        <v>1.0075000000000001</v>
      </c>
      <c r="P2121" s="10">
        <f t="shared" si="176"/>
        <v>91.590909090909093</v>
      </c>
      <c r="Q2121" t="s">
        <v>8328</v>
      </c>
      <c r="R2121" t="s">
        <v>8329</v>
      </c>
      <c r="S2121" s="9">
        <f t="shared" si="178"/>
        <v>41106.921817129631</v>
      </c>
      <c r="T2121" s="9">
        <f t="shared" si="179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77"/>
        <v>1.00880375</v>
      </c>
      <c r="P2122" s="10">
        <f t="shared" si="176"/>
        <v>116.96275362318841</v>
      </c>
      <c r="Q2122" t="s">
        <v>8328</v>
      </c>
      <c r="R2122" t="s">
        <v>8329</v>
      </c>
      <c r="S2122" s="9">
        <f t="shared" si="178"/>
        <v>41591.756203703699</v>
      </c>
      <c r="T2122" s="9">
        <f t="shared" si="179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77"/>
        <v>5.6800000000000002E-3</v>
      </c>
      <c r="P2123" s="10">
        <f t="shared" si="176"/>
        <v>28.4</v>
      </c>
      <c r="Q2123" t="s">
        <v>8339</v>
      </c>
      <c r="R2123" t="s">
        <v>8341</v>
      </c>
      <c r="S2123" s="9">
        <f t="shared" si="178"/>
        <v>42716.534120370365</v>
      </c>
      <c r="T2123" s="9">
        <f t="shared" si="179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77"/>
        <v>3.875E-3</v>
      </c>
      <c r="P2124" s="10">
        <f t="shared" si="176"/>
        <v>103.33333333333333</v>
      </c>
      <c r="Q2124" t="s">
        <v>8339</v>
      </c>
      <c r="R2124" t="s">
        <v>8341</v>
      </c>
      <c r="S2124" s="9">
        <f t="shared" si="178"/>
        <v>42712.092233796291</v>
      </c>
      <c r="T2124" s="9">
        <f t="shared" si="179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77"/>
        <v>0.1</v>
      </c>
      <c r="P2125" s="10">
        <f t="shared" si="176"/>
        <v>10</v>
      </c>
      <c r="Q2125" t="s">
        <v>8339</v>
      </c>
      <c r="R2125" t="s">
        <v>8341</v>
      </c>
      <c r="S2125" s="9">
        <f t="shared" si="178"/>
        <v>40198.216516203705</v>
      </c>
      <c r="T2125" s="9">
        <f t="shared" si="179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77"/>
        <v>0.10454545454545454</v>
      </c>
      <c r="P2126" s="10">
        <f t="shared" si="176"/>
        <v>23</v>
      </c>
      <c r="Q2126" t="s">
        <v>8339</v>
      </c>
      <c r="R2126" t="s">
        <v>8341</v>
      </c>
      <c r="S2126" s="9">
        <f t="shared" si="178"/>
        <v>40463.819849537031</v>
      </c>
      <c r="T2126" s="9">
        <f t="shared" si="179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77"/>
        <v>1.4200000000000001E-2</v>
      </c>
      <c r="P2127" s="10">
        <f t="shared" si="176"/>
        <v>31.555555555555557</v>
      </c>
      <c r="Q2127" t="s">
        <v>8339</v>
      </c>
      <c r="R2127" t="s">
        <v>8341</v>
      </c>
      <c r="S2127" s="9">
        <f t="shared" si="178"/>
        <v>42190.815196759257</v>
      </c>
      <c r="T2127" s="9">
        <f t="shared" si="179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77"/>
        <v>5.0000000000000001E-4</v>
      </c>
      <c r="P2128" s="10">
        <f t="shared" ref="P2128:P2142" si="180">E2128/L2128</f>
        <v>5</v>
      </c>
      <c r="Q2128" t="s">
        <v>8339</v>
      </c>
      <c r="R2128" t="s">
        <v>8341</v>
      </c>
      <c r="S2128" s="9">
        <f t="shared" si="178"/>
        <v>41951.76489583333</v>
      </c>
      <c r="T2128" s="9">
        <f t="shared" si="179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77"/>
        <v>0.28842857142857142</v>
      </c>
      <c r="P2129" s="10">
        <f t="shared" si="180"/>
        <v>34.220338983050844</v>
      </c>
      <c r="Q2129" t="s">
        <v>8339</v>
      </c>
      <c r="R2129" t="s">
        <v>8341</v>
      </c>
      <c r="S2129" s="9">
        <f t="shared" si="178"/>
        <v>42045.297025462954</v>
      </c>
      <c r="T2129" s="9">
        <f t="shared" si="179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77"/>
        <v>1.6666666666666668E-3</v>
      </c>
      <c r="P2130" s="10">
        <f t="shared" si="180"/>
        <v>25</v>
      </c>
      <c r="Q2130" t="s">
        <v>8339</v>
      </c>
      <c r="R2130" t="s">
        <v>8341</v>
      </c>
      <c r="S2130" s="9">
        <f t="shared" si="178"/>
        <v>41843.564456018517</v>
      </c>
      <c r="T2130" s="9">
        <f t="shared" si="179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77"/>
        <v>0.11799999999999999</v>
      </c>
      <c r="P2131" s="10">
        <f t="shared" si="180"/>
        <v>19.666666666666668</v>
      </c>
      <c r="Q2131" t="s">
        <v>8339</v>
      </c>
      <c r="R2131" t="s">
        <v>8341</v>
      </c>
      <c r="S2131" s="9">
        <f t="shared" si="178"/>
        <v>42408.815972222219</v>
      </c>
      <c r="T2131" s="9">
        <f t="shared" si="179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77"/>
        <v>2.0238095238095236E-3</v>
      </c>
      <c r="P2132" s="10">
        <f t="shared" si="180"/>
        <v>21.25</v>
      </c>
      <c r="Q2132" t="s">
        <v>8339</v>
      </c>
      <c r="R2132" t="s">
        <v>8341</v>
      </c>
      <c r="S2132" s="9">
        <f t="shared" si="178"/>
        <v>41831.87804398148</v>
      </c>
      <c r="T2132" s="9">
        <f t="shared" si="179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77"/>
        <v>0.05</v>
      </c>
      <c r="P2133" s="10">
        <f t="shared" si="180"/>
        <v>8.3333333333333339</v>
      </c>
      <c r="Q2133" t="s">
        <v>8339</v>
      </c>
      <c r="R2133" t="s">
        <v>8341</v>
      </c>
      <c r="S2133" s="9">
        <f t="shared" si="178"/>
        <v>42166.998738425922</v>
      </c>
      <c r="T2133" s="9">
        <f t="shared" si="179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77"/>
        <v>2.1129899999999997E-2</v>
      </c>
      <c r="P2134" s="10">
        <f t="shared" si="180"/>
        <v>21.34333333333333</v>
      </c>
      <c r="Q2134" t="s">
        <v>8339</v>
      </c>
      <c r="R2134" t="s">
        <v>8341</v>
      </c>
      <c r="S2134" s="9">
        <f t="shared" si="178"/>
        <v>41643.27884259259</v>
      </c>
      <c r="T2134" s="9">
        <f t="shared" si="179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77"/>
        <v>1.6E-2</v>
      </c>
      <c r="P2135" s="10">
        <f t="shared" si="180"/>
        <v>5.333333333333333</v>
      </c>
      <c r="Q2135" t="s">
        <v>8339</v>
      </c>
      <c r="R2135" t="s">
        <v>8341</v>
      </c>
      <c r="S2135" s="9">
        <f t="shared" si="178"/>
        <v>40618.888877314814</v>
      </c>
      <c r="T2135" s="9">
        <f t="shared" si="179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77"/>
        <v>1.7333333333333333E-2</v>
      </c>
      <c r="P2136" s="10">
        <f t="shared" si="180"/>
        <v>34.666666666666664</v>
      </c>
      <c r="Q2136" t="s">
        <v>8339</v>
      </c>
      <c r="R2136" t="s">
        <v>8341</v>
      </c>
      <c r="S2136" s="9">
        <f t="shared" si="178"/>
        <v>41361.678136574068</v>
      </c>
      <c r="T2136" s="9">
        <f t="shared" si="179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77"/>
        <v>9.5600000000000004E-2</v>
      </c>
      <c r="P2137" s="10">
        <f t="shared" si="180"/>
        <v>21.727272727272727</v>
      </c>
      <c r="Q2137" t="s">
        <v>8339</v>
      </c>
      <c r="R2137" t="s">
        <v>8341</v>
      </c>
      <c r="S2137" s="9">
        <f t="shared" si="178"/>
        <v>41156.755011574067</v>
      </c>
      <c r="T2137" s="9">
        <f t="shared" si="179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77"/>
        <v>5.9612499999999998E-4</v>
      </c>
      <c r="P2138" s="10">
        <f t="shared" si="180"/>
        <v>11.922499999999999</v>
      </c>
      <c r="Q2138" t="s">
        <v>8339</v>
      </c>
      <c r="R2138" t="s">
        <v>8341</v>
      </c>
      <c r="S2138" s="9">
        <f t="shared" si="178"/>
        <v>41536.300763888888</v>
      </c>
      <c r="T2138" s="9">
        <f t="shared" si="179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77"/>
        <v>0.28405999999999998</v>
      </c>
      <c r="P2139" s="10">
        <f t="shared" si="180"/>
        <v>26.59737827715356</v>
      </c>
      <c r="Q2139" t="s">
        <v>8339</v>
      </c>
      <c r="R2139" t="s">
        <v>8341</v>
      </c>
      <c r="S2139" s="9">
        <f t="shared" si="178"/>
        <v>41948.562835648147</v>
      </c>
      <c r="T2139" s="9">
        <f t="shared" si="179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77"/>
        <v>0.128</v>
      </c>
      <c r="P2140" s="10">
        <f t="shared" si="180"/>
        <v>10.666666666666666</v>
      </c>
      <c r="Q2140" t="s">
        <v>8339</v>
      </c>
      <c r="R2140" t="s">
        <v>8341</v>
      </c>
      <c r="S2140" s="9">
        <f t="shared" si="178"/>
        <v>41556.804849537039</v>
      </c>
      <c r="T2140" s="9">
        <f t="shared" si="179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77"/>
        <v>5.4199999999999998E-2</v>
      </c>
      <c r="P2141" s="10">
        <f t="shared" si="180"/>
        <v>29.035714285714285</v>
      </c>
      <c r="Q2141" t="s">
        <v>8339</v>
      </c>
      <c r="R2141" t="s">
        <v>8341</v>
      </c>
      <c r="S2141" s="9">
        <f t="shared" si="178"/>
        <v>42647.541759259257</v>
      </c>
      <c r="T2141" s="9">
        <f t="shared" si="179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77"/>
        <v>1.1199999999999999E-3</v>
      </c>
      <c r="P2142" s="10">
        <f t="shared" si="180"/>
        <v>50.909090909090907</v>
      </c>
      <c r="Q2142" t="s">
        <v>8339</v>
      </c>
      <c r="R2142" t="s">
        <v>8341</v>
      </c>
      <c r="S2142" s="9">
        <f t="shared" si="178"/>
        <v>41255.625277777777</v>
      </c>
      <c r="T2142" s="9">
        <f t="shared" si="179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77"/>
        <v>0</v>
      </c>
      <c r="P2143" s="10">
        <v>0</v>
      </c>
      <c r="Q2143" t="s">
        <v>8339</v>
      </c>
      <c r="R2143" t="s">
        <v>8341</v>
      </c>
      <c r="S2143" s="9">
        <f t="shared" si="178"/>
        <v>41927.027303240735</v>
      </c>
      <c r="T2143" s="9">
        <f t="shared" si="179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77"/>
        <v>5.7238095238095241E-2</v>
      </c>
      <c r="P2144" s="10">
        <f t="shared" ref="P2144:P2150" si="181">E2144/L2144</f>
        <v>50.083333333333336</v>
      </c>
      <c r="Q2144" t="s">
        <v>8339</v>
      </c>
      <c r="R2144" t="s">
        <v>8341</v>
      </c>
      <c r="S2144" s="9">
        <f t="shared" si="178"/>
        <v>42340.493171296293</v>
      </c>
      <c r="T2144" s="9">
        <f t="shared" si="179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77"/>
        <v>0.1125</v>
      </c>
      <c r="P2145" s="10">
        <f t="shared" si="181"/>
        <v>45</v>
      </c>
      <c r="Q2145" t="s">
        <v>8339</v>
      </c>
      <c r="R2145" t="s">
        <v>8341</v>
      </c>
      <c r="S2145" s="9">
        <f t="shared" si="178"/>
        <v>40332.678379629629</v>
      </c>
      <c r="T2145" s="9">
        <f t="shared" si="179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77"/>
        <v>1.7098591549295775E-2</v>
      </c>
      <c r="P2146" s="10">
        <f t="shared" si="181"/>
        <v>25.291666666666668</v>
      </c>
      <c r="Q2146" t="s">
        <v>8339</v>
      </c>
      <c r="R2146" t="s">
        <v>8341</v>
      </c>
      <c r="S2146" s="9">
        <f t="shared" si="178"/>
        <v>41499.338425925926</v>
      </c>
      <c r="T2146" s="9">
        <f t="shared" si="179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77"/>
        <v>0.30433333333333334</v>
      </c>
      <c r="P2147" s="10">
        <f t="shared" si="181"/>
        <v>51.292134831460672</v>
      </c>
      <c r="Q2147" t="s">
        <v>8339</v>
      </c>
      <c r="R2147" t="s">
        <v>8341</v>
      </c>
      <c r="S2147" s="9">
        <f t="shared" si="178"/>
        <v>41575.029097222221</v>
      </c>
      <c r="T2147" s="9">
        <f t="shared" si="179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77"/>
        <v>2.0000000000000001E-4</v>
      </c>
      <c r="P2148" s="10">
        <f t="shared" si="181"/>
        <v>1</v>
      </c>
      <c r="Q2148" t="s">
        <v>8339</v>
      </c>
      <c r="R2148" t="s">
        <v>8341</v>
      </c>
      <c r="S2148" s="9">
        <f t="shared" si="178"/>
        <v>42397.471180555549</v>
      </c>
      <c r="T2148" s="9">
        <f t="shared" si="179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77"/>
        <v>6.9641025641025639E-3</v>
      </c>
      <c r="P2149" s="10">
        <f t="shared" si="181"/>
        <v>49.381818181818183</v>
      </c>
      <c r="Q2149" t="s">
        <v>8339</v>
      </c>
      <c r="R2149" t="s">
        <v>8341</v>
      </c>
      <c r="S2149" s="9">
        <f t="shared" si="178"/>
        <v>41927.087361111109</v>
      </c>
      <c r="T2149" s="9">
        <f t="shared" si="179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77"/>
        <v>0.02</v>
      </c>
      <c r="P2150" s="10">
        <f t="shared" si="181"/>
        <v>1</v>
      </c>
      <c r="Q2150" t="s">
        <v>8339</v>
      </c>
      <c r="R2150" t="s">
        <v>8341</v>
      </c>
      <c r="S2150" s="9">
        <f t="shared" si="178"/>
        <v>42066.525254629632</v>
      </c>
      <c r="T2150" s="9">
        <f t="shared" si="179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77"/>
        <v>0</v>
      </c>
      <c r="P2151" s="10">
        <v>0</v>
      </c>
      <c r="Q2151" t="s">
        <v>8339</v>
      </c>
      <c r="R2151" t="s">
        <v>8341</v>
      </c>
      <c r="S2151" s="9">
        <f t="shared" si="178"/>
        <v>40354.816620370366</v>
      </c>
      <c r="T2151" s="9">
        <f t="shared" si="179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77"/>
        <v>8.0999999999999996E-3</v>
      </c>
      <c r="P2152" s="10">
        <f t="shared" ref="P2152:P2183" si="182">E2152/L2152</f>
        <v>101.25</v>
      </c>
      <c r="Q2152" t="s">
        <v>8339</v>
      </c>
      <c r="R2152" t="s">
        <v>8341</v>
      </c>
      <c r="S2152" s="9">
        <f t="shared" si="178"/>
        <v>42534.076377314814</v>
      </c>
      <c r="T2152" s="9">
        <f t="shared" si="179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77"/>
        <v>2.6222222222222224E-3</v>
      </c>
      <c r="P2153" s="10">
        <f t="shared" si="182"/>
        <v>19.666666666666668</v>
      </c>
      <c r="Q2153" t="s">
        <v>8339</v>
      </c>
      <c r="R2153" t="s">
        <v>8341</v>
      </c>
      <c r="S2153" s="9">
        <f t="shared" si="178"/>
        <v>42520.639050925929</v>
      </c>
      <c r="T2153" s="9">
        <f t="shared" si="179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77"/>
        <v>1.6666666666666668E-3</v>
      </c>
      <c r="P2154" s="10">
        <f t="shared" si="182"/>
        <v>12.5</v>
      </c>
      <c r="Q2154" t="s">
        <v>8339</v>
      </c>
      <c r="R2154" t="s">
        <v>8341</v>
      </c>
      <c r="S2154" s="9">
        <f t="shared" si="178"/>
        <v>41683.62394675926</v>
      </c>
      <c r="T2154" s="9">
        <f t="shared" si="179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77"/>
        <v>9.1244548809124457E-5</v>
      </c>
      <c r="P2155" s="10">
        <f t="shared" si="182"/>
        <v>8.5</v>
      </c>
      <c r="Q2155" t="s">
        <v>8339</v>
      </c>
      <c r="R2155" t="s">
        <v>8341</v>
      </c>
      <c r="S2155" s="9">
        <f t="shared" si="178"/>
        <v>41974.702754629623</v>
      </c>
      <c r="T2155" s="9">
        <f t="shared" si="179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77"/>
        <v>8.0000000000000002E-3</v>
      </c>
      <c r="P2156" s="10">
        <f t="shared" si="182"/>
        <v>1</v>
      </c>
      <c r="Q2156" t="s">
        <v>8339</v>
      </c>
      <c r="R2156" t="s">
        <v>8341</v>
      </c>
      <c r="S2156" s="9">
        <f t="shared" si="178"/>
        <v>41647.42392361111</v>
      </c>
      <c r="T2156" s="9">
        <f t="shared" si="179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77"/>
        <v>2.3E-2</v>
      </c>
      <c r="P2157" s="10">
        <f t="shared" si="182"/>
        <v>23</v>
      </c>
      <c r="Q2157" t="s">
        <v>8339</v>
      </c>
      <c r="R2157" t="s">
        <v>8341</v>
      </c>
      <c r="S2157" s="9">
        <f t="shared" si="178"/>
        <v>42430.539178240739</v>
      </c>
      <c r="T2157" s="9">
        <f t="shared" si="179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77"/>
        <v>2.6660714285714284E-2</v>
      </c>
      <c r="P2158" s="10">
        <f t="shared" si="182"/>
        <v>17.987951807228917</v>
      </c>
      <c r="Q2158" t="s">
        <v>8339</v>
      </c>
      <c r="R2158" t="s">
        <v>8341</v>
      </c>
      <c r="S2158" s="9">
        <f t="shared" si="178"/>
        <v>41488.645902777775</v>
      </c>
      <c r="T2158" s="9">
        <f t="shared" si="179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77"/>
        <v>0.28192</v>
      </c>
      <c r="P2159" s="10">
        <f t="shared" si="182"/>
        <v>370.94736842105266</v>
      </c>
      <c r="Q2159" t="s">
        <v>8339</v>
      </c>
      <c r="R2159" t="s">
        <v>8341</v>
      </c>
      <c r="S2159" s="9">
        <f t="shared" si="178"/>
        <v>42694.772951388884</v>
      </c>
      <c r="T2159" s="9">
        <f t="shared" si="179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77"/>
        <v>6.5900366666666668E-2</v>
      </c>
      <c r="P2160" s="10">
        <f t="shared" si="182"/>
        <v>63.569485530546629</v>
      </c>
      <c r="Q2160" t="s">
        <v>8339</v>
      </c>
      <c r="R2160" t="s">
        <v>8341</v>
      </c>
      <c r="S2160" s="9">
        <f t="shared" si="178"/>
        <v>41264.645532407405</v>
      </c>
      <c r="T2160" s="9">
        <f t="shared" si="179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77"/>
        <v>7.2222222222222219E-3</v>
      </c>
      <c r="P2161" s="10">
        <f t="shared" si="182"/>
        <v>13</v>
      </c>
      <c r="Q2161" t="s">
        <v>8339</v>
      </c>
      <c r="R2161" t="s">
        <v>8341</v>
      </c>
      <c r="S2161" s="9">
        <f t="shared" si="178"/>
        <v>40710.522847222215</v>
      </c>
      <c r="T2161" s="9">
        <f t="shared" si="179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77"/>
        <v>8.5000000000000006E-3</v>
      </c>
      <c r="P2162" s="10">
        <f t="shared" si="182"/>
        <v>5.3125</v>
      </c>
      <c r="Q2162" t="s">
        <v>8339</v>
      </c>
      <c r="R2162" t="s">
        <v>8341</v>
      </c>
      <c r="S2162" s="9">
        <f t="shared" si="178"/>
        <v>41018.503530092588</v>
      </c>
      <c r="T2162" s="9">
        <f t="shared" si="179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77"/>
        <v>1.1575</v>
      </c>
      <c r="P2163" s="10">
        <f t="shared" si="182"/>
        <v>35.615384615384613</v>
      </c>
      <c r="Q2163" t="s">
        <v>8328</v>
      </c>
      <c r="R2163" t="s">
        <v>8338</v>
      </c>
      <c r="S2163" s="9">
        <f t="shared" si="178"/>
        <v>42240.644201388881</v>
      </c>
      <c r="T2163" s="9">
        <f t="shared" si="179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77"/>
        <v>1.1226666666666667</v>
      </c>
      <c r="P2164" s="10">
        <f t="shared" si="182"/>
        <v>87.103448275862064</v>
      </c>
      <c r="Q2164" t="s">
        <v>8328</v>
      </c>
      <c r="R2164" t="s">
        <v>8338</v>
      </c>
      <c r="S2164" s="9">
        <f t="shared" si="178"/>
        <v>41813.557766203703</v>
      </c>
      <c r="T2164" s="9">
        <f t="shared" si="179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77"/>
        <v>1.3220000000000001</v>
      </c>
      <c r="P2165" s="10">
        <f t="shared" si="182"/>
        <v>75.11363636363636</v>
      </c>
      <c r="Q2165" t="s">
        <v>8328</v>
      </c>
      <c r="R2165" t="s">
        <v>8338</v>
      </c>
      <c r="S2165" s="9">
        <f t="shared" si="178"/>
        <v>42111.691203703704</v>
      </c>
      <c r="T2165" s="9">
        <f t="shared" si="179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77"/>
        <v>1.0263636363636364</v>
      </c>
      <c r="P2166" s="10">
        <f t="shared" si="182"/>
        <v>68.01204819277109</v>
      </c>
      <c r="Q2166" t="s">
        <v>8328</v>
      </c>
      <c r="R2166" t="s">
        <v>8338</v>
      </c>
      <c r="S2166" s="9">
        <f t="shared" si="178"/>
        <v>42515.509421296294</v>
      </c>
      <c r="T2166" s="9">
        <f t="shared" si="179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77"/>
        <v>1.3864000000000001</v>
      </c>
      <c r="P2167" s="10">
        <f t="shared" si="182"/>
        <v>29.623931623931625</v>
      </c>
      <c r="Q2167" t="s">
        <v>8328</v>
      </c>
      <c r="R2167" t="s">
        <v>8338</v>
      </c>
      <c r="S2167" s="9">
        <f t="shared" si="178"/>
        <v>42438.458738425928</v>
      </c>
      <c r="T2167" s="9">
        <f t="shared" si="179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77"/>
        <v>1.466</v>
      </c>
      <c r="P2168" s="10">
        <f t="shared" si="182"/>
        <v>91.625</v>
      </c>
      <c r="Q2168" t="s">
        <v>8328</v>
      </c>
      <c r="R2168" t="s">
        <v>8338</v>
      </c>
      <c r="S2168" s="9">
        <f t="shared" si="178"/>
        <v>41933.629837962959</v>
      </c>
      <c r="T2168" s="9">
        <f t="shared" si="179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77"/>
        <v>1.2</v>
      </c>
      <c r="P2169" s="10">
        <f t="shared" si="182"/>
        <v>22.5</v>
      </c>
      <c r="Q2169" t="s">
        <v>8328</v>
      </c>
      <c r="R2169" t="s">
        <v>8338</v>
      </c>
      <c r="S2169" s="9">
        <f t="shared" si="178"/>
        <v>41152.858067129629</v>
      </c>
      <c r="T2169" s="9">
        <f t="shared" si="179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77"/>
        <v>1.215816111111111</v>
      </c>
      <c r="P2170" s="10">
        <f t="shared" si="182"/>
        <v>64.366735294117646</v>
      </c>
      <c r="Q2170" t="s">
        <v>8328</v>
      </c>
      <c r="R2170" t="s">
        <v>8338</v>
      </c>
      <c r="S2170" s="9">
        <f t="shared" si="178"/>
        <v>42745.391909722217</v>
      </c>
      <c r="T2170" s="9">
        <f t="shared" si="179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77"/>
        <v>1</v>
      </c>
      <c r="P2171" s="10">
        <f t="shared" si="182"/>
        <v>21.857142857142858</v>
      </c>
      <c r="Q2171" t="s">
        <v>8328</v>
      </c>
      <c r="R2171" t="s">
        <v>8338</v>
      </c>
      <c r="S2171" s="9">
        <f t="shared" si="178"/>
        <v>42793.492488425924</v>
      </c>
      <c r="T2171" s="9">
        <f t="shared" si="179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77"/>
        <v>1.8085714285714285</v>
      </c>
      <c r="P2172" s="10">
        <f t="shared" si="182"/>
        <v>33.315789473684212</v>
      </c>
      <c r="Q2172" t="s">
        <v>8328</v>
      </c>
      <c r="R2172" t="s">
        <v>8338</v>
      </c>
      <c r="S2172" s="9">
        <f t="shared" si="178"/>
        <v>42198.541921296295</v>
      </c>
      <c r="T2172" s="9">
        <f t="shared" si="179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77"/>
        <v>1.0607500000000001</v>
      </c>
      <c r="P2173" s="10">
        <f t="shared" si="182"/>
        <v>90.276595744680847</v>
      </c>
      <c r="Q2173" t="s">
        <v>8328</v>
      </c>
      <c r="R2173" t="s">
        <v>8338</v>
      </c>
      <c r="S2173" s="9">
        <f t="shared" si="178"/>
        <v>42141.748784722215</v>
      </c>
      <c r="T2173" s="9">
        <f t="shared" si="179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77"/>
        <v>1</v>
      </c>
      <c r="P2174" s="10">
        <f t="shared" si="182"/>
        <v>76.92307692307692</v>
      </c>
      <c r="Q2174" t="s">
        <v>8328</v>
      </c>
      <c r="R2174" t="s">
        <v>8338</v>
      </c>
      <c r="S2174" s="9">
        <f t="shared" si="178"/>
        <v>42082.371759259251</v>
      </c>
      <c r="T2174" s="9">
        <f t="shared" si="179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77"/>
        <v>1.2692857142857144</v>
      </c>
      <c r="P2175" s="10">
        <f t="shared" si="182"/>
        <v>59.233333333333334</v>
      </c>
      <c r="Q2175" t="s">
        <v>8328</v>
      </c>
      <c r="R2175" t="s">
        <v>8338</v>
      </c>
      <c r="S2175" s="9">
        <f t="shared" si="178"/>
        <v>41495.484293981477</v>
      </c>
      <c r="T2175" s="9">
        <f t="shared" si="179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77"/>
        <v>1.0297499999999999</v>
      </c>
      <c r="P2176" s="10">
        <f t="shared" si="182"/>
        <v>65.38095238095238</v>
      </c>
      <c r="Q2176" t="s">
        <v>8328</v>
      </c>
      <c r="R2176" t="s">
        <v>8338</v>
      </c>
      <c r="S2176" s="9">
        <f t="shared" si="178"/>
        <v>42465.334571759253</v>
      </c>
      <c r="T2176" s="9">
        <f t="shared" si="179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77"/>
        <v>2.5</v>
      </c>
      <c r="P2177" s="10">
        <f t="shared" si="182"/>
        <v>67.307692307692307</v>
      </c>
      <c r="Q2177" t="s">
        <v>8328</v>
      </c>
      <c r="R2177" t="s">
        <v>8338</v>
      </c>
      <c r="S2177" s="9">
        <f t="shared" si="178"/>
        <v>42564.800763888888</v>
      </c>
      <c r="T2177" s="9">
        <f t="shared" si="179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83">E2178/D2178</f>
        <v>1.2602</v>
      </c>
      <c r="P2178" s="10">
        <f t="shared" si="182"/>
        <v>88.74647887323944</v>
      </c>
      <c r="Q2178" t="s">
        <v>8328</v>
      </c>
      <c r="R2178" t="s">
        <v>8338</v>
      </c>
      <c r="S2178" s="9">
        <f t="shared" ref="S2178:S2241" si="184">(((J2178/60)/60)/24)+DATE(1970,1,1)+(-5/24)</f>
        <v>42096.424872685187</v>
      </c>
      <c r="T2178" s="9">
        <f t="shared" ref="T2178:T2241" si="185">(((I2178/60)/60)/24)+DATE(1970,1,1)+(-5/24)</f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83"/>
        <v>1.0012000000000001</v>
      </c>
      <c r="P2179" s="10">
        <f t="shared" si="182"/>
        <v>65.868421052631575</v>
      </c>
      <c r="Q2179" t="s">
        <v>8328</v>
      </c>
      <c r="R2179" t="s">
        <v>8338</v>
      </c>
      <c r="S2179" s="9">
        <f t="shared" si="184"/>
        <v>42502.042442129627</v>
      </c>
      <c r="T2179" s="9">
        <f t="shared" si="185"/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83"/>
        <v>1.3864000000000001</v>
      </c>
      <c r="P2180" s="10">
        <f t="shared" si="182"/>
        <v>40.349243306169967</v>
      </c>
      <c r="Q2180" t="s">
        <v>8328</v>
      </c>
      <c r="R2180" t="s">
        <v>8338</v>
      </c>
      <c r="S2180" s="9">
        <f t="shared" si="184"/>
        <v>42723.428206018514</v>
      </c>
      <c r="T2180" s="9">
        <f t="shared" si="185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83"/>
        <v>1.6140000000000001</v>
      </c>
      <c r="P2181" s="10">
        <f t="shared" si="182"/>
        <v>76.857142857142861</v>
      </c>
      <c r="Q2181" t="s">
        <v>8328</v>
      </c>
      <c r="R2181" t="s">
        <v>8338</v>
      </c>
      <c r="S2181" s="9">
        <f t="shared" si="184"/>
        <v>42074.962870370371</v>
      </c>
      <c r="T2181" s="9">
        <f t="shared" si="185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83"/>
        <v>1.071842</v>
      </c>
      <c r="P2182" s="10">
        <f t="shared" si="182"/>
        <v>68.707820512820518</v>
      </c>
      <c r="Q2182" t="s">
        <v>8328</v>
      </c>
      <c r="R2182" t="s">
        <v>8338</v>
      </c>
      <c r="S2182" s="9">
        <f t="shared" si="184"/>
        <v>42279.461435185185</v>
      </c>
      <c r="T2182" s="9">
        <f t="shared" si="185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83"/>
        <v>1.5309999999999999</v>
      </c>
      <c r="P2183" s="10">
        <f t="shared" si="182"/>
        <v>57.773584905660378</v>
      </c>
      <c r="Q2183" t="s">
        <v>8339</v>
      </c>
      <c r="R2183" t="s">
        <v>8340</v>
      </c>
      <c r="S2183" s="9">
        <f t="shared" si="184"/>
        <v>42772.796909722216</v>
      </c>
      <c r="T2183" s="9">
        <f t="shared" si="185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83"/>
        <v>5.2416666666666663</v>
      </c>
      <c r="P2184" s="10">
        <f t="shared" ref="P2184:P2215" si="186">E2184/L2184</f>
        <v>44.171348314606739</v>
      </c>
      <c r="Q2184" t="s">
        <v>8339</v>
      </c>
      <c r="R2184" t="s">
        <v>8340</v>
      </c>
      <c r="S2184" s="9">
        <f t="shared" si="184"/>
        <v>41879.692418981482</v>
      </c>
      <c r="T2184" s="9">
        <f t="shared" si="185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83"/>
        <v>4.8927777777777779</v>
      </c>
      <c r="P2185" s="10">
        <f t="shared" si="186"/>
        <v>31.566308243727597</v>
      </c>
      <c r="Q2185" t="s">
        <v>8339</v>
      </c>
      <c r="R2185" t="s">
        <v>8340</v>
      </c>
      <c r="S2185" s="9">
        <f t="shared" si="184"/>
        <v>42745.157141203708</v>
      </c>
      <c r="T2185" s="9">
        <f t="shared" si="185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83"/>
        <v>2.8473999999999999</v>
      </c>
      <c r="P2186" s="10">
        <f t="shared" si="186"/>
        <v>107.04511278195488</v>
      </c>
      <c r="Q2186" t="s">
        <v>8339</v>
      </c>
      <c r="R2186" t="s">
        <v>8340</v>
      </c>
      <c r="S2186" s="9">
        <f t="shared" si="184"/>
        <v>42380.481956018521</v>
      </c>
      <c r="T2186" s="9">
        <f t="shared" si="185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83"/>
        <v>18.569700000000001</v>
      </c>
      <c r="P2187" s="10">
        <f t="shared" si="186"/>
        <v>149.03451043338683</v>
      </c>
      <c r="Q2187" t="s">
        <v>8339</v>
      </c>
      <c r="R2187" t="s">
        <v>8340</v>
      </c>
      <c r="S2187" s="9">
        <f t="shared" si="184"/>
        <v>41319.141655092593</v>
      </c>
      <c r="T2187" s="9">
        <f t="shared" si="185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83"/>
        <v>1.0967499999999999</v>
      </c>
      <c r="P2188" s="10">
        <f t="shared" si="186"/>
        <v>55.956632653061227</v>
      </c>
      <c r="Q2188" t="s">
        <v>8339</v>
      </c>
      <c r="R2188" t="s">
        <v>8340</v>
      </c>
      <c r="S2188" s="9">
        <f t="shared" si="184"/>
        <v>42583.406747685185</v>
      </c>
      <c r="T2188" s="9">
        <f t="shared" si="185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83"/>
        <v>10.146425000000001</v>
      </c>
      <c r="P2189" s="10">
        <f t="shared" si="186"/>
        <v>56.970381807973048</v>
      </c>
      <c r="Q2189" t="s">
        <v>8339</v>
      </c>
      <c r="R2189" t="s">
        <v>8340</v>
      </c>
      <c r="S2189" s="9">
        <f t="shared" si="184"/>
        <v>42068.000763888886</v>
      </c>
      <c r="T2189" s="9">
        <f t="shared" si="185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83"/>
        <v>4.1217692027666546</v>
      </c>
      <c r="P2190" s="10">
        <f t="shared" si="186"/>
        <v>44.056420233463037</v>
      </c>
      <c r="Q2190" t="s">
        <v>8339</v>
      </c>
      <c r="R2190" t="s">
        <v>8340</v>
      </c>
      <c r="S2190" s="9">
        <f t="shared" si="184"/>
        <v>42633.377789351849</v>
      </c>
      <c r="T2190" s="9">
        <f t="shared" si="185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83"/>
        <v>5.0324999999999998</v>
      </c>
      <c r="P2191" s="10">
        <f t="shared" si="186"/>
        <v>68.625</v>
      </c>
      <c r="Q2191" t="s">
        <v>8339</v>
      </c>
      <c r="R2191" t="s">
        <v>8340</v>
      </c>
      <c r="S2191" s="9">
        <f t="shared" si="184"/>
        <v>42467.579861111109</v>
      </c>
      <c r="T2191" s="9">
        <f t="shared" si="185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83"/>
        <v>1.8461052631578947</v>
      </c>
      <c r="P2192" s="10">
        <f t="shared" si="186"/>
        <v>65.318435754189949</v>
      </c>
      <c r="Q2192" t="s">
        <v>8339</v>
      </c>
      <c r="R2192" t="s">
        <v>8340</v>
      </c>
      <c r="S2192" s="9">
        <f t="shared" si="184"/>
        <v>42417.416712962957</v>
      </c>
      <c r="T2192" s="9">
        <f t="shared" si="185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83"/>
        <v>1.1973333333333334</v>
      </c>
      <c r="P2193" s="10">
        <f t="shared" si="186"/>
        <v>35.92</v>
      </c>
      <c r="Q2193" t="s">
        <v>8339</v>
      </c>
      <c r="R2193" t="s">
        <v>8340</v>
      </c>
      <c r="S2193" s="9">
        <f t="shared" si="184"/>
        <v>42768.6253125</v>
      </c>
      <c r="T2193" s="9">
        <f t="shared" si="185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83"/>
        <v>10.812401666666668</v>
      </c>
      <c r="P2194" s="10">
        <f t="shared" si="186"/>
        <v>40.070667078443485</v>
      </c>
      <c r="Q2194" t="s">
        <v>8339</v>
      </c>
      <c r="R2194" t="s">
        <v>8340</v>
      </c>
      <c r="S2194" s="9">
        <f t="shared" si="184"/>
        <v>42691.642870370364</v>
      </c>
      <c r="T2194" s="9">
        <f t="shared" si="185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83"/>
        <v>4.5237333333333334</v>
      </c>
      <c r="P2195" s="10">
        <f t="shared" si="186"/>
        <v>75.647714604236342</v>
      </c>
      <c r="Q2195" t="s">
        <v>8339</v>
      </c>
      <c r="R2195" t="s">
        <v>8340</v>
      </c>
      <c r="S2195" s="9">
        <f t="shared" si="184"/>
        <v>42664.197592592587</v>
      </c>
      <c r="T2195" s="9">
        <f t="shared" si="185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83"/>
        <v>5.3737000000000004</v>
      </c>
      <c r="P2196" s="10">
        <f t="shared" si="186"/>
        <v>61.203872437357631</v>
      </c>
      <c r="Q2196" t="s">
        <v>8339</v>
      </c>
      <c r="R2196" t="s">
        <v>8340</v>
      </c>
      <c r="S2196" s="9">
        <f t="shared" si="184"/>
        <v>42425.54965277778</v>
      </c>
      <c r="T2196" s="9">
        <f t="shared" si="185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83"/>
        <v>1.2032608695652174</v>
      </c>
      <c r="P2197" s="10">
        <f t="shared" si="186"/>
        <v>48.130434782608695</v>
      </c>
      <c r="Q2197" t="s">
        <v>8339</v>
      </c>
      <c r="R2197" t="s">
        <v>8340</v>
      </c>
      <c r="S2197" s="9">
        <f t="shared" si="184"/>
        <v>42197.563657407409</v>
      </c>
      <c r="T2197" s="9">
        <f t="shared" si="185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83"/>
        <v>1.1383571428571428</v>
      </c>
      <c r="P2198" s="10">
        <f t="shared" si="186"/>
        <v>68.106837606837601</v>
      </c>
      <c r="Q2198" t="s">
        <v>8339</v>
      </c>
      <c r="R2198" t="s">
        <v>8340</v>
      </c>
      <c r="S2198" s="9">
        <f t="shared" si="184"/>
        <v>42675.278958333329</v>
      </c>
      <c r="T2198" s="9">
        <f t="shared" si="185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83"/>
        <v>9.5103109999999997</v>
      </c>
      <c r="P2199" s="10">
        <f t="shared" si="186"/>
        <v>65.891300230946882</v>
      </c>
      <c r="Q2199" t="s">
        <v>8339</v>
      </c>
      <c r="R2199" t="s">
        <v>8340</v>
      </c>
      <c r="S2199" s="9">
        <f t="shared" si="184"/>
        <v>42033.37568287037</v>
      </c>
      <c r="T2199" s="9">
        <f t="shared" si="185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83"/>
        <v>1.3289249999999999</v>
      </c>
      <c r="P2200" s="10">
        <f t="shared" si="186"/>
        <v>81.654377880184327</v>
      </c>
      <c r="Q2200" t="s">
        <v>8339</v>
      </c>
      <c r="R2200" t="s">
        <v>8340</v>
      </c>
      <c r="S2200" s="9">
        <f t="shared" si="184"/>
        <v>42292.305555555555</v>
      </c>
      <c r="T2200" s="9">
        <f t="shared" si="185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83"/>
        <v>1.4697777777777778</v>
      </c>
      <c r="P2201" s="10">
        <f t="shared" si="186"/>
        <v>52.701195219123505</v>
      </c>
      <c r="Q2201" t="s">
        <v>8339</v>
      </c>
      <c r="R2201" t="s">
        <v>8340</v>
      </c>
      <c r="S2201" s="9">
        <f t="shared" si="184"/>
        <v>42262.208310185182</v>
      </c>
      <c r="T2201" s="9">
        <f t="shared" si="185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83"/>
        <v>5.4215</v>
      </c>
      <c r="P2202" s="10">
        <f t="shared" si="186"/>
        <v>41.228136882129277</v>
      </c>
      <c r="Q2202" t="s">
        <v>8339</v>
      </c>
      <c r="R2202" t="s">
        <v>8340</v>
      </c>
      <c r="S2202" s="9">
        <f t="shared" si="184"/>
        <v>42163.417453703696</v>
      </c>
      <c r="T2202" s="9">
        <f t="shared" si="185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83"/>
        <v>3.8271818181818182</v>
      </c>
      <c r="P2203" s="10">
        <f t="shared" si="186"/>
        <v>15.035357142857142</v>
      </c>
      <c r="Q2203" t="s">
        <v>8328</v>
      </c>
      <c r="R2203" t="s">
        <v>8343</v>
      </c>
      <c r="S2203" s="9">
        <f t="shared" si="184"/>
        <v>41276.638483796298</v>
      </c>
      <c r="T2203" s="9">
        <f t="shared" si="185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83"/>
        <v>7.0418124999999998</v>
      </c>
      <c r="P2204" s="10">
        <f t="shared" si="186"/>
        <v>39.066920943134534</v>
      </c>
      <c r="Q2204" t="s">
        <v>8328</v>
      </c>
      <c r="R2204" t="s">
        <v>8343</v>
      </c>
      <c r="S2204" s="9">
        <f t="shared" si="184"/>
        <v>41184.640833333331</v>
      </c>
      <c r="T2204" s="9">
        <f t="shared" si="185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83"/>
        <v>1.0954999999999999</v>
      </c>
      <c r="P2205" s="10">
        <f t="shared" si="186"/>
        <v>43.82</v>
      </c>
      <c r="Q2205" t="s">
        <v>8328</v>
      </c>
      <c r="R2205" t="s">
        <v>8343</v>
      </c>
      <c r="S2205" s="9">
        <f t="shared" si="184"/>
        <v>42241.651412037034</v>
      </c>
      <c r="T2205" s="9">
        <f t="shared" si="185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83"/>
        <v>1.3286666666666667</v>
      </c>
      <c r="P2206" s="10">
        <f t="shared" si="186"/>
        <v>27.301369863013697</v>
      </c>
      <c r="Q2206" t="s">
        <v>8328</v>
      </c>
      <c r="R2206" t="s">
        <v>8343</v>
      </c>
      <c r="S2206" s="9">
        <f t="shared" si="184"/>
        <v>41312.103229166663</v>
      </c>
      <c r="T2206" s="9">
        <f t="shared" si="185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83"/>
        <v>1.52</v>
      </c>
      <c r="P2207" s="10">
        <f t="shared" si="186"/>
        <v>42.222222222222221</v>
      </c>
      <c r="Q2207" t="s">
        <v>8328</v>
      </c>
      <c r="R2207" t="s">
        <v>8343</v>
      </c>
      <c r="S2207" s="9">
        <f t="shared" si="184"/>
        <v>41031.613298611104</v>
      </c>
      <c r="T2207" s="9">
        <f t="shared" si="185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83"/>
        <v>1.0272727272727273</v>
      </c>
      <c r="P2208" s="10">
        <f t="shared" si="186"/>
        <v>33.235294117647058</v>
      </c>
      <c r="Q2208" t="s">
        <v>8328</v>
      </c>
      <c r="R2208" t="s">
        <v>8343</v>
      </c>
      <c r="S2208" s="9">
        <f t="shared" si="184"/>
        <v>40997.048888888887</v>
      </c>
      <c r="T2208" s="9">
        <f t="shared" si="185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83"/>
        <v>1</v>
      </c>
      <c r="P2209" s="10">
        <f t="shared" si="186"/>
        <v>285.71428571428572</v>
      </c>
      <c r="Q2209" t="s">
        <v>8328</v>
      </c>
      <c r="R2209" t="s">
        <v>8343</v>
      </c>
      <c r="S2209" s="9">
        <f t="shared" si="184"/>
        <v>41563.985798611109</v>
      </c>
      <c r="T2209" s="9">
        <f t="shared" si="185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83"/>
        <v>1.016</v>
      </c>
      <c r="P2210" s="10">
        <f t="shared" si="186"/>
        <v>42.333333333333336</v>
      </c>
      <c r="Q2210" t="s">
        <v>8328</v>
      </c>
      <c r="R2210" t="s">
        <v>8343</v>
      </c>
      <c r="S2210" s="9">
        <f t="shared" si="184"/>
        <v>40946.673912037033</v>
      </c>
      <c r="T2210" s="9">
        <f t="shared" si="185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83"/>
        <v>1.508</v>
      </c>
      <c r="P2211" s="10">
        <f t="shared" si="186"/>
        <v>50.266666666666666</v>
      </c>
      <c r="Q2211" t="s">
        <v>8328</v>
      </c>
      <c r="R2211" t="s">
        <v>8343</v>
      </c>
      <c r="S2211" s="9">
        <f t="shared" si="184"/>
        <v>41732.27134259259</v>
      </c>
      <c r="T2211" s="9">
        <f t="shared" si="185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83"/>
        <v>1.11425</v>
      </c>
      <c r="P2212" s="10">
        <f t="shared" si="186"/>
        <v>61.902777777777779</v>
      </c>
      <c r="Q2212" t="s">
        <v>8328</v>
      </c>
      <c r="R2212" t="s">
        <v>8343</v>
      </c>
      <c r="S2212" s="9">
        <f t="shared" si="184"/>
        <v>40955.857754629629</v>
      </c>
      <c r="T2212" s="9">
        <f t="shared" si="185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83"/>
        <v>1.956</v>
      </c>
      <c r="P2213" s="10">
        <f t="shared" si="186"/>
        <v>40.75</v>
      </c>
      <c r="Q2213" t="s">
        <v>8328</v>
      </c>
      <c r="R2213" t="s">
        <v>8343</v>
      </c>
      <c r="S2213" s="9">
        <f t="shared" si="184"/>
        <v>41716.576678240737</v>
      </c>
      <c r="T2213" s="9">
        <f t="shared" si="185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83"/>
        <v>1.1438333333333333</v>
      </c>
      <c r="P2214" s="10">
        <f t="shared" si="186"/>
        <v>55.796747967479675</v>
      </c>
      <c r="Q2214" t="s">
        <v>8328</v>
      </c>
      <c r="R2214" t="s">
        <v>8343</v>
      </c>
      <c r="S2214" s="9">
        <f t="shared" si="184"/>
        <v>41548.539085648146</v>
      </c>
      <c r="T2214" s="9">
        <f t="shared" si="185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83"/>
        <v>2</v>
      </c>
      <c r="P2215" s="10">
        <f t="shared" si="186"/>
        <v>10</v>
      </c>
      <c r="Q2215" t="s">
        <v>8328</v>
      </c>
      <c r="R2215" t="s">
        <v>8343</v>
      </c>
      <c r="S2215" s="9">
        <f t="shared" si="184"/>
        <v>42109.617812499993</v>
      </c>
      <c r="T2215" s="9">
        <f t="shared" si="185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83"/>
        <v>2.9250166666666666</v>
      </c>
      <c r="P2216" s="10">
        <f t="shared" ref="P2216:P2247" si="187">E2216/L2216</f>
        <v>73.125416666666666</v>
      </c>
      <c r="Q2216" t="s">
        <v>8328</v>
      </c>
      <c r="R2216" t="s">
        <v>8343</v>
      </c>
      <c r="S2216" s="9">
        <f t="shared" si="184"/>
        <v>41646.58388888889</v>
      </c>
      <c r="T2216" s="9">
        <f t="shared" si="185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83"/>
        <v>1.5636363636363637</v>
      </c>
      <c r="P2217" s="10">
        <f t="shared" si="187"/>
        <v>26.060606060606062</v>
      </c>
      <c r="Q2217" t="s">
        <v>8328</v>
      </c>
      <c r="R2217" t="s">
        <v>8343</v>
      </c>
      <c r="S2217" s="9">
        <f t="shared" si="184"/>
        <v>40958.508935185186</v>
      </c>
      <c r="T2217" s="9">
        <f t="shared" si="185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83"/>
        <v>1.0566666666666666</v>
      </c>
      <c r="P2218" s="10">
        <f t="shared" si="187"/>
        <v>22.642857142857142</v>
      </c>
      <c r="Q2218" t="s">
        <v>8328</v>
      </c>
      <c r="R2218" t="s">
        <v>8343</v>
      </c>
      <c r="S2218" s="9">
        <f t="shared" si="184"/>
        <v>42194.543344907412</v>
      </c>
      <c r="T2218" s="9">
        <f t="shared" si="185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83"/>
        <v>1.0119047619047619</v>
      </c>
      <c r="P2219" s="10">
        <f t="shared" si="187"/>
        <v>47.222222222222221</v>
      </c>
      <c r="Q2219" t="s">
        <v>8328</v>
      </c>
      <c r="R2219" t="s">
        <v>8343</v>
      </c>
      <c r="S2219" s="9">
        <f t="shared" si="184"/>
        <v>42299.568437499998</v>
      </c>
      <c r="T2219" s="9">
        <f t="shared" si="185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83"/>
        <v>1.2283299999999999</v>
      </c>
      <c r="P2220" s="10">
        <f t="shared" si="187"/>
        <v>32.324473684210524</v>
      </c>
      <c r="Q2220" t="s">
        <v>8328</v>
      </c>
      <c r="R2220" t="s">
        <v>8343</v>
      </c>
      <c r="S2220" s="9">
        <f t="shared" si="184"/>
        <v>41127.603969907403</v>
      </c>
      <c r="T2220" s="9">
        <f t="shared" si="185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83"/>
        <v>1.0149999999999999</v>
      </c>
      <c r="P2221" s="10">
        <f t="shared" si="187"/>
        <v>53.421052631578945</v>
      </c>
      <c r="Q2221" t="s">
        <v>8328</v>
      </c>
      <c r="R2221" t="s">
        <v>8343</v>
      </c>
      <c r="S2221" s="9">
        <f t="shared" si="184"/>
        <v>42205.510555555556</v>
      </c>
      <c r="T2221" s="9">
        <f t="shared" si="185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83"/>
        <v>1.0114285714285713</v>
      </c>
      <c r="P2222" s="10">
        <f t="shared" si="187"/>
        <v>51.304347826086953</v>
      </c>
      <c r="Q2222" t="s">
        <v>8328</v>
      </c>
      <c r="R2222" t="s">
        <v>8343</v>
      </c>
      <c r="S2222" s="9">
        <f t="shared" si="184"/>
        <v>41451.852268518516</v>
      </c>
      <c r="T2222" s="9">
        <f t="shared" si="185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83"/>
        <v>1.0811999999999999</v>
      </c>
      <c r="P2223" s="10">
        <f t="shared" si="187"/>
        <v>37.197247706422019</v>
      </c>
      <c r="Q2223" t="s">
        <v>8339</v>
      </c>
      <c r="R2223" t="s">
        <v>8340</v>
      </c>
      <c r="S2223" s="9">
        <f t="shared" si="184"/>
        <v>42452.458437499998</v>
      </c>
      <c r="T2223" s="9">
        <f t="shared" si="185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83"/>
        <v>1.6259999999999999</v>
      </c>
      <c r="P2224" s="10">
        <f t="shared" si="187"/>
        <v>27.1</v>
      </c>
      <c r="Q2224" t="s">
        <v>8339</v>
      </c>
      <c r="R2224" t="s">
        <v>8340</v>
      </c>
      <c r="S2224" s="9">
        <f t="shared" si="184"/>
        <v>40906.579247685186</v>
      </c>
      <c r="T2224" s="9">
        <f t="shared" si="185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83"/>
        <v>1.0580000000000001</v>
      </c>
      <c r="P2225" s="10">
        <f t="shared" si="187"/>
        <v>206.31</v>
      </c>
      <c r="Q2225" t="s">
        <v>8339</v>
      </c>
      <c r="R2225" t="s">
        <v>8340</v>
      </c>
      <c r="S2225" s="9">
        <f t="shared" si="184"/>
        <v>42152.432500000003</v>
      </c>
      <c r="T2225" s="9">
        <f t="shared" si="185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83"/>
        <v>2.4315000000000002</v>
      </c>
      <c r="P2226" s="10">
        <f t="shared" si="187"/>
        <v>82.145270270270274</v>
      </c>
      <c r="Q2226" t="s">
        <v>8339</v>
      </c>
      <c r="R2226" t="s">
        <v>8340</v>
      </c>
      <c r="S2226" s="9">
        <f t="shared" si="184"/>
        <v>42644.459201388883</v>
      </c>
      <c r="T2226" s="9">
        <f t="shared" si="185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83"/>
        <v>9.4483338095238096</v>
      </c>
      <c r="P2227" s="10">
        <f t="shared" si="187"/>
        <v>164.79651993355483</v>
      </c>
      <c r="Q2227" t="s">
        <v>8339</v>
      </c>
      <c r="R2227" t="s">
        <v>8340</v>
      </c>
      <c r="S2227" s="9">
        <f t="shared" si="184"/>
        <v>41873.583506944444</v>
      </c>
      <c r="T2227" s="9">
        <f t="shared" si="185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83"/>
        <v>1.0846283333333333</v>
      </c>
      <c r="P2228" s="10">
        <f t="shared" si="187"/>
        <v>60.820280373831778</v>
      </c>
      <c r="Q2228" t="s">
        <v>8339</v>
      </c>
      <c r="R2228" t="s">
        <v>8340</v>
      </c>
      <c r="S2228" s="9">
        <f t="shared" si="184"/>
        <v>42381.590532407405</v>
      </c>
      <c r="T2228" s="9">
        <f t="shared" si="185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83"/>
        <v>1.5737692307692308</v>
      </c>
      <c r="P2229" s="10">
        <f t="shared" si="187"/>
        <v>67.970099667774093</v>
      </c>
      <c r="Q2229" t="s">
        <v>8339</v>
      </c>
      <c r="R2229" t="s">
        <v>8340</v>
      </c>
      <c r="S2229" s="9">
        <f t="shared" si="184"/>
        <v>41561.599016203698</v>
      </c>
      <c r="T2229" s="9">
        <f t="shared" si="185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83"/>
        <v>11.744899999999999</v>
      </c>
      <c r="P2230" s="10">
        <f t="shared" si="187"/>
        <v>81.561805555555551</v>
      </c>
      <c r="Q2230" t="s">
        <v>8339</v>
      </c>
      <c r="R2230" t="s">
        <v>8340</v>
      </c>
      <c r="S2230" s="9">
        <f t="shared" si="184"/>
        <v>42202.069861111107</v>
      </c>
      <c r="T2230" s="9">
        <f t="shared" si="185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83"/>
        <v>1.7104755366949576</v>
      </c>
      <c r="P2231" s="10">
        <f t="shared" si="187"/>
        <v>25.42547309833024</v>
      </c>
      <c r="Q2231" t="s">
        <v>8339</v>
      </c>
      <c r="R2231" t="s">
        <v>8340</v>
      </c>
      <c r="S2231" s="9">
        <f t="shared" si="184"/>
        <v>41484.455914351849</v>
      </c>
      <c r="T2231" s="9">
        <f t="shared" si="185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83"/>
        <v>1.2595294117647058</v>
      </c>
      <c r="P2232" s="10">
        <f t="shared" si="187"/>
        <v>21.497991967871485</v>
      </c>
      <c r="Q2232" t="s">
        <v>8339</v>
      </c>
      <c r="R2232" t="s">
        <v>8340</v>
      </c>
      <c r="S2232" s="9">
        <f t="shared" si="184"/>
        <v>41724.672766203701</v>
      </c>
      <c r="T2232" s="9">
        <f t="shared" si="185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83"/>
        <v>12.121296000000001</v>
      </c>
      <c r="P2233" s="10">
        <f t="shared" si="187"/>
        <v>27.226630727762803</v>
      </c>
      <c r="Q2233" t="s">
        <v>8339</v>
      </c>
      <c r="R2233" t="s">
        <v>8340</v>
      </c>
      <c r="S2233" s="9">
        <f t="shared" si="184"/>
        <v>41423.702557870369</v>
      </c>
      <c r="T2233" s="9">
        <f t="shared" si="185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83"/>
        <v>4.9580000000000002</v>
      </c>
      <c r="P2234" s="10">
        <f t="shared" si="187"/>
        <v>25.091093117408906</v>
      </c>
      <c r="Q2234" t="s">
        <v>8339</v>
      </c>
      <c r="R2234" t="s">
        <v>8340</v>
      </c>
      <c r="S2234" s="9">
        <f t="shared" si="184"/>
        <v>41806.585740740738</v>
      </c>
      <c r="T2234" s="9">
        <f t="shared" si="185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83"/>
        <v>3.3203999999999998</v>
      </c>
      <c r="P2235" s="10">
        <f t="shared" si="187"/>
        <v>21.230179028132991</v>
      </c>
      <c r="Q2235" t="s">
        <v>8339</v>
      </c>
      <c r="R2235" t="s">
        <v>8340</v>
      </c>
      <c r="S2235" s="9">
        <f t="shared" si="184"/>
        <v>42331.170590277768</v>
      </c>
      <c r="T2235" s="9">
        <f t="shared" si="185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83"/>
        <v>11.65</v>
      </c>
      <c r="P2236" s="10">
        <f t="shared" si="187"/>
        <v>41.607142857142854</v>
      </c>
      <c r="Q2236" t="s">
        <v>8339</v>
      </c>
      <c r="R2236" t="s">
        <v>8340</v>
      </c>
      <c r="S2236" s="9">
        <f t="shared" si="184"/>
        <v>42710.616284722222</v>
      </c>
      <c r="T2236" s="9">
        <f t="shared" si="185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83"/>
        <v>1.5331538461538461</v>
      </c>
      <c r="P2237" s="10">
        <f t="shared" si="187"/>
        <v>135.58503401360545</v>
      </c>
      <c r="Q2237" t="s">
        <v>8339</v>
      </c>
      <c r="R2237" t="s">
        <v>8340</v>
      </c>
      <c r="S2237" s="9">
        <f t="shared" si="184"/>
        <v>42061.813784722217</v>
      </c>
      <c r="T2237" s="9">
        <f t="shared" si="185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83"/>
        <v>5.3710714285714287</v>
      </c>
      <c r="P2238" s="10">
        <f t="shared" si="187"/>
        <v>22.116176470588236</v>
      </c>
      <c r="Q2238" t="s">
        <v>8339</v>
      </c>
      <c r="R2238" t="s">
        <v>8340</v>
      </c>
      <c r="S2238" s="9">
        <f t="shared" si="184"/>
        <v>42371.408831018511</v>
      </c>
      <c r="T2238" s="9">
        <f t="shared" si="185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83"/>
        <v>3.5292777777777777</v>
      </c>
      <c r="P2239" s="10">
        <f t="shared" si="187"/>
        <v>64.625635808748726</v>
      </c>
      <c r="Q2239" t="s">
        <v>8339</v>
      </c>
      <c r="R2239" t="s">
        <v>8340</v>
      </c>
      <c r="S2239" s="9">
        <f t="shared" si="184"/>
        <v>41914.794942129629</v>
      </c>
      <c r="T2239" s="9">
        <f t="shared" si="185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83"/>
        <v>1.3740000000000001</v>
      </c>
      <c r="P2240" s="10">
        <f t="shared" si="187"/>
        <v>69.569620253164558</v>
      </c>
      <c r="Q2240" t="s">
        <v>8339</v>
      </c>
      <c r="R2240" t="s">
        <v>8340</v>
      </c>
      <c r="S2240" s="9">
        <f t="shared" si="184"/>
        <v>42774.41337962963</v>
      </c>
      <c r="T2240" s="9">
        <f t="shared" si="185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83"/>
        <v>1.2802667999999999</v>
      </c>
      <c r="P2241" s="10">
        <f t="shared" si="187"/>
        <v>75.133028169014082</v>
      </c>
      <c r="Q2241" t="s">
        <v>8339</v>
      </c>
      <c r="R2241" t="s">
        <v>8340</v>
      </c>
      <c r="S2241" s="9">
        <f t="shared" si="184"/>
        <v>41572.750162037039</v>
      </c>
      <c r="T2241" s="9">
        <f t="shared" si="185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88">E2242/D2242</f>
        <v>2.7067999999999999</v>
      </c>
      <c r="P2242" s="10">
        <f t="shared" si="187"/>
        <v>140.97916666666666</v>
      </c>
      <c r="Q2242" t="s">
        <v>8339</v>
      </c>
      <c r="R2242" t="s">
        <v>8340</v>
      </c>
      <c r="S2242" s="9">
        <f t="shared" ref="S2242:S2305" si="189">(((J2242/60)/60)/24)+DATE(1970,1,1)+(-5/24)</f>
        <v>42452.617407407401</v>
      </c>
      <c r="T2242" s="9">
        <f t="shared" ref="T2242:T2305" si="190">(((I2242/60)/60)/24)+DATE(1970,1,1)+(-5/24)</f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88"/>
        <v>8.0640000000000001</v>
      </c>
      <c r="P2243" s="10">
        <f t="shared" si="187"/>
        <v>49.472392638036808</v>
      </c>
      <c r="Q2243" t="s">
        <v>8339</v>
      </c>
      <c r="R2243" t="s">
        <v>8340</v>
      </c>
      <c r="S2243" s="9">
        <f t="shared" si="189"/>
        <v>42766.619212962956</v>
      </c>
      <c r="T2243" s="9">
        <f t="shared" si="190"/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88"/>
        <v>13.600976000000001</v>
      </c>
      <c r="P2244" s="10">
        <f t="shared" si="187"/>
        <v>53.865251485148519</v>
      </c>
      <c r="Q2244" t="s">
        <v>8339</v>
      </c>
      <c r="R2244" t="s">
        <v>8340</v>
      </c>
      <c r="S2244" s="9">
        <f t="shared" si="189"/>
        <v>41569.367280092592</v>
      </c>
      <c r="T2244" s="9">
        <f t="shared" si="190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88"/>
        <v>9302.5</v>
      </c>
      <c r="P2245" s="10">
        <f t="shared" si="187"/>
        <v>4.5712530712530715</v>
      </c>
      <c r="Q2245" t="s">
        <v>8339</v>
      </c>
      <c r="R2245" t="s">
        <v>8340</v>
      </c>
      <c r="S2245" s="9">
        <f t="shared" si="189"/>
        <v>42800.542708333327</v>
      </c>
      <c r="T2245" s="9">
        <f t="shared" si="190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88"/>
        <v>3.7702</v>
      </c>
      <c r="P2246" s="10">
        <f t="shared" si="187"/>
        <v>65.00344827586207</v>
      </c>
      <c r="Q2246" t="s">
        <v>8339</v>
      </c>
      <c r="R2246" t="s">
        <v>8340</v>
      </c>
      <c r="S2246" s="9">
        <f t="shared" si="189"/>
        <v>42647.610486111109</v>
      </c>
      <c r="T2246" s="9">
        <f t="shared" si="190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88"/>
        <v>26.47025</v>
      </c>
      <c r="P2247" s="10">
        <f t="shared" si="187"/>
        <v>53.475252525252522</v>
      </c>
      <c r="Q2247" t="s">
        <v>8339</v>
      </c>
      <c r="R2247" t="s">
        <v>8340</v>
      </c>
      <c r="S2247" s="9">
        <f t="shared" si="189"/>
        <v>41660.500196759262</v>
      </c>
      <c r="T2247" s="9">
        <f t="shared" si="190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88"/>
        <v>1.0012000000000001</v>
      </c>
      <c r="P2248" s="10">
        <f t="shared" ref="P2248:P2279" si="191">E2248/L2248</f>
        <v>43.912280701754383</v>
      </c>
      <c r="Q2248" t="s">
        <v>8339</v>
      </c>
      <c r="R2248" t="s">
        <v>8340</v>
      </c>
      <c r="S2248" s="9">
        <f t="shared" si="189"/>
        <v>42221.583449074074</v>
      </c>
      <c r="T2248" s="9">
        <f t="shared" si="190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88"/>
        <v>1.0445405405405406</v>
      </c>
      <c r="P2249" s="10">
        <f t="shared" si="191"/>
        <v>50.852631578947367</v>
      </c>
      <c r="Q2249" t="s">
        <v>8339</v>
      </c>
      <c r="R2249" t="s">
        <v>8340</v>
      </c>
      <c r="S2249" s="9">
        <f t="shared" si="189"/>
        <v>42200.457928240743</v>
      </c>
      <c r="T2249" s="9">
        <f t="shared" si="190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88"/>
        <v>1.0721428571428571</v>
      </c>
      <c r="P2250" s="10">
        <f t="shared" si="191"/>
        <v>58.6328125</v>
      </c>
      <c r="Q2250" t="s">
        <v>8339</v>
      </c>
      <c r="R2250" t="s">
        <v>8340</v>
      </c>
      <c r="S2250" s="9">
        <f t="shared" si="189"/>
        <v>42688.667569444442</v>
      </c>
      <c r="T2250" s="9">
        <f t="shared" si="190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88"/>
        <v>1.6877142857142857</v>
      </c>
      <c r="P2251" s="10">
        <f t="shared" si="191"/>
        <v>32.81666666666667</v>
      </c>
      <c r="Q2251" t="s">
        <v>8339</v>
      </c>
      <c r="R2251" t="s">
        <v>8340</v>
      </c>
      <c r="S2251" s="9">
        <f t="shared" si="189"/>
        <v>41336.494965277772</v>
      </c>
      <c r="T2251" s="9">
        <f t="shared" si="190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88"/>
        <v>9.7511200000000002</v>
      </c>
      <c r="P2252" s="10">
        <f t="shared" si="191"/>
        <v>426.93169877408059</v>
      </c>
      <c r="Q2252" t="s">
        <v>8339</v>
      </c>
      <c r="R2252" t="s">
        <v>8340</v>
      </c>
      <c r="S2252" s="9">
        <f t="shared" si="189"/>
        <v>42676.7971412037</v>
      </c>
      <c r="T2252" s="9">
        <f t="shared" si="190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88"/>
        <v>1.3444929411764706</v>
      </c>
      <c r="P2253" s="10">
        <f t="shared" si="191"/>
        <v>23.808729166666669</v>
      </c>
      <c r="Q2253" t="s">
        <v>8339</v>
      </c>
      <c r="R2253" t="s">
        <v>8340</v>
      </c>
      <c r="S2253" s="9">
        <f t="shared" si="189"/>
        <v>41846.137465277774</v>
      </c>
      <c r="T2253" s="9">
        <f t="shared" si="190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88"/>
        <v>2.722777777777778</v>
      </c>
      <c r="P2254" s="10">
        <f t="shared" si="191"/>
        <v>98.413654618473899</v>
      </c>
      <c r="Q2254" t="s">
        <v>8339</v>
      </c>
      <c r="R2254" t="s">
        <v>8340</v>
      </c>
      <c r="S2254" s="9">
        <f t="shared" si="189"/>
        <v>42573.119652777772</v>
      </c>
      <c r="T2254" s="9">
        <f t="shared" si="190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88"/>
        <v>1.1268750000000001</v>
      </c>
      <c r="P2255" s="10">
        <f t="shared" si="191"/>
        <v>107.32142857142857</v>
      </c>
      <c r="Q2255" t="s">
        <v>8339</v>
      </c>
      <c r="R2255" t="s">
        <v>8340</v>
      </c>
      <c r="S2255" s="9">
        <f t="shared" si="189"/>
        <v>42296.422997685186</v>
      </c>
      <c r="T2255" s="9">
        <f t="shared" si="190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88"/>
        <v>4.5979999999999999</v>
      </c>
      <c r="P2256" s="10">
        <f t="shared" si="191"/>
        <v>11.67005076142132</v>
      </c>
      <c r="Q2256" t="s">
        <v>8339</v>
      </c>
      <c r="R2256" t="s">
        <v>8340</v>
      </c>
      <c r="S2256" s="9">
        <f t="shared" si="189"/>
        <v>42752.439444444441</v>
      </c>
      <c r="T2256" s="9">
        <f t="shared" si="190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88"/>
        <v>2.8665822784810127</v>
      </c>
      <c r="P2257" s="10">
        <f t="shared" si="191"/>
        <v>41.782287822878232</v>
      </c>
      <c r="Q2257" t="s">
        <v>8339</v>
      </c>
      <c r="R2257" t="s">
        <v>8340</v>
      </c>
      <c r="S2257" s="9">
        <f t="shared" si="189"/>
        <v>42467.743645833332</v>
      </c>
      <c r="T2257" s="9">
        <f t="shared" si="190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88"/>
        <v>2.2270833333333333</v>
      </c>
      <c r="P2258" s="10">
        <f t="shared" si="191"/>
        <v>21.38</v>
      </c>
      <c r="Q2258" t="s">
        <v>8339</v>
      </c>
      <c r="R2258" t="s">
        <v>8340</v>
      </c>
      <c r="S2258" s="9">
        <f t="shared" si="189"/>
        <v>42682.243587962956</v>
      </c>
      <c r="T2258" s="9">
        <f t="shared" si="190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88"/>
        <v>6.3613999999999997</v>
      </c>
      <c r="P2259" s="10">
        <f t="shared" si="191"/>
        <v>94.103550295857985</v>
      </c>
      <c r="Q2259" t="s">
        <v>8339</v>
      </c>
      <c r="R2259" t="s">
        <v>8340</v>
      </c>
      <c r="S2259" s="9">
        <f t="shared" si="189"/>
        <v>42505.728344907409</v>
      </c>
      <c r="T2259" s="9">
        <f t="shared" si="190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88"/>
        <v>1.4650000000000001</v>
      </c>
      <c r="P2260" s="10">
        <f t="shared" si="191"/>
        <v>15.721951219512196</v>
      </c>
      <c r="Q2260" t="s">
        <v>8339</v>
      </c>
      <c r="R2260" t="s">
        <v>8340</v>
      </c>
      <c r="S2260" s="9">
        <f t="shared" si="189"/>
        <v>42136.542673611104</v>
      </c>
      <c r="T2260" s="9">
        <f t="shared" si="190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88"/>
        <v>18.670999999999999</v>
      </c>
      <c r="P2261" s="10">
        <f t="shared" si="191"/>
        <v>90.635922330097088</v>
      </c>
      <c r="Q2261" t="s">
        <v>8339</v>
      </c>
      <c r="R2261" t="s">
        <v>8340</v>
      </c>
      <c r="S2261" s="9">
        <f t="shared" si="189"/>
        <v>42702.59648148148</v>
      </c>
      <c r="T2261" s="9">
        <f t="shared" si="190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88"/>
        <v>3.2692000000000001</v>
      </c>
      <c r="P2262" s="10">
        <f t="shared" si="191"/>
        <v>97.297619047619051</v>
      </c>
      <c r="Q2262" t="s">
        <v>8339</v>
      </c>
      <c r="R2262" t="s">
        <v>8340</v>
      </c>
      <c r="S2262" s="9">
        <f t="shared" si="189"/>
        <v>41694.808449074073</v>
      </c>
      <c r="T2262" s="9">
        <f t="shared" si="190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88"/>
        <v>7.7949999999999999</v>
      </c>
      <c r="P2263" s="10">
        <f t="shared" si="191"/>
        <v>37.11904761904762</v>
      </c>
      <c r="Q2263" t="s">
        <v>8339</v>
      </c>
      <c r="R2263" t="s">
        <v>8340</v>
      </c>
      <c r="S2263" s="9">
        <f t="shared" si="189"/>
        <v>42759.516435185178</v>
      </c>
      <c r="T2263" s="9">
        <f t="shared" si="190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88"/>
        <v>1.5415151515151515</v>
      </c>
      <c r="P2264" s="10">
        <f t="shared" si="191"/>
        <v>28.104972375690608</v>
      </c>
      <c r="Q2264" t="s">
        <v>8339</v>
      </c>
      <c r="R2264" t="s">
        <v>8340</v>
      </c>
      <c r="S2264" s="9">
        <f t="shared" si="189"/>
        <v>41926.376828703702</v>
      </c>
      <c r="T2264" s="9">
        <f t="shared" si="190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88"/>
        <v>1.1554666666666666</v>
      </c>
      <c r="P2265" s="10">
        <f t="shared" si="191"/>
        <v>144.43333333333334</v>
      </c>
      <c r="Q2265" t="s">
        <v>8339</v>
      </c>
      <c r="R2265" t="s">
        <v>8340</v>
      </c>
      <c r="S2265" s="9">
        <f t="shared" si="189"/>
        <v>42014.623993055553</v>
      </c>
      <c r="T2265" s="9">
        <f t="shared" si="190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88"/>
        <v>1.8003333333333333</v>
      </c>
      <c r="P2266" s="10">
        <f t="shared" si="191"/>
        <v>24.274157303370785</v>
      </c>
      <c r="Q2266" t="s">
        <v>8339</v>
      </c>
      <c r="R2266" t="s">
        <v>8340</v>
      </c>
      <c r="S2266" s="9">
        <f t="shared" si="189"/>
        <v>42496.374004629623</v>
      </c>
      <c r="T2266" s="9">
        <f t="shared" si="190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88"/>
        <v>2.9849999999999999</v>
      </c>
      <c r="P2267" s="10">
        <f t="shared" si="191"/>
        <v>35.117647058823529</v>
      </c>
      <c r="Q2267" t="s">
        <v>8339</v>
      </c>
      <c r="R2267" t="s">
        <v>8340</v>
      </c>
      <c r="S2267" s="9">
        <f t="shared" si="189"/>
        <v>42689.644756944443</v>
      </c>
      <c r="T2267" s="9">
        <f t="shared" si="190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88"/>
        <v>3.2026666666666666</v>
      </c>
      <c r="P2268" s="10">
        <f t="shared" si="191"/>
        <v>24.762886597938145</v>
      </c>
      <c r="Q2268" t="s">
        <v>8339</v>
      </c>
      <c r="R2268" t="s">
        <v>8340</v>
      </c>
      <c r="S2268" s="9">
        <f t="shared" si="189"/>
        <v>42469.666574074072</v>
      </c>
      <c r="T2268" s="9">
        <f t="shared" si="190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88"/>
        <v>3.80525</v>
      </c>
      <c r="P2269" s="10">
        <f t="shared" si="191"/>
        <v>188.37871287128712</v>
      </c>
      <c r="Q2269" t="s">
        <v>8339</v>
      </c>
      <c r="R2269" t="s">
        <v>8340</v>
      </c>
      <c r="S2269" s="9">
        <f t="shared" si="189"/>
        <v>41968.621493055551</v>
      </c>
      <c r="T2269" s="9">
        <f t="shared" si="190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88"/>
        <v>1.026</v>
      </c>
      <c r="P2270" s="10">
        <f t="shared" si="191"/>
        <v>148.08247422680412</v>
      </c>
      <c r="Q2270" t="s">
        <v>8339</v>
      </c>
      <c r="R2270" t="s">
        <v>8340</v>
      </c>
      <c r="S2270" s="9">
        <f t="shared" si="189"/>
        <v>42775.874016203699</v>
      </c>
      <c r="T2270" s="9">
        <f t="shared" si="190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88"/>
        <v>18.016400000000001</v>
      </c>
      <c r="P2271" s="10">
        <f t="shared" si="191"/>
        <v>49.934589800443462</v>
      </c>
      <c r="Q2271" t="s">
        <v>8339</v>
      </c>
      <c r="R2271" t="s">
        <v>8340</v>
      </c>
      <c r="S2271" s="9">
        <f t="shared" si="189"/>
        <v>42776.496099537035</v>
      </c>
      <c r="T2271" s="9">
        <f t="shared" si="190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88"/>
        <v>7.2024800000000004</v>
      </c>
      <c r="P2272" s="10">
        <f t="shared" si="191"/>
        <v>107.82155688622754</v>
      </c>
      <c r="Q2272" t="s">
        <v>8339</v>
      </c>
      <c r="R2272" t="s">
        <v>8340</v>
      </c>
      <c r="S2272" s="9">
        <f t="shared" si="189"/>
        <v>42725.661030092589</v>
      </c>
      <c r="T2272" s="9">
        <f t="shared" si="190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88"/>
        <v>2.8309000000000002</v>
      </c>
      <c r="P2273" s="10">
        <f t="shared" si="191"/>
        <v>42.63403614457831</v>
      </c>
      <c r="Q2273" t="s">
        <v>8339</v>
      </c>
      <c r="R2273" t="s">
        <v>8340</v>
      </c>
      <c r="S2273" s="9">
        <f t="shared" si="189"/>
        <v>42683.791712962957</v>
      </c>
      <c r="T2273" s="9">
        <f t="shared" si="190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88"/>
        <v>13.566000000000001</v>
      </c>
      <c r="P2274" s="10">
        <f t="shared" si="191"/>
        <v>14.370762711864407</v>
      </c>
      <c r="Q2274" t="s">
        <v>8339</v>
      </c>
      <c r="R2274" t="s">
        <v>8340</v>
      </c>
      <c r="S2274" s="9">
        <f t="shared" si="189"/>
        <v>42315.491157407399</v>
      </c>
      <c r="T2274" s="9">
        <f t="shared" si="190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88"/>
        <v>2.2035999999999998</v>
      </c>
      <c r="P2275" s="10">
        <f t="shared" si="191"/>
        <v>37.476190476190474</v>
      </c>
      <c r="Q2275" t="s">
        <v>8339</v>
      </c>
      <c r="R2275" t="s">
        <v>8340</v>
      </c>
      <c r="S2275" s="9">
        <f t="shared" si="189"/>
        <v>42781.340763888882</v>
      </c>
      <c r="T2275" s="9">
        <f t="shared" si="190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88"/>
        <v>1.196</v>
      </c>
      <c r="P2276" s="10">
        <f t="shared" si="191"/>
        <v>30.202020202020201</v>
      </c>
      <c r="Q2276" t="s">
        <v>8339</v>
      </c>
      <c r="R2276" t="s">
        <v>8340</v>
      </c>
      <c r="S2276" s="9">
        <f t="shared" si="189"/>
        <v>41663.292326388888</v>
      </c>
      <c r="T2276" s="9">
        <f t="shared" si="190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88"/>
        <v>4.0776923076923079</v>
      </c>
      <c r="P2277" s="10">
        <f t="shared" si="191"/>
        <v>33.550632911392405</v>
      </c>
      <c r="Q2277" t="s">
        <v>8339</v>
      </c>
      <c r="R2277" t="s">
        <v>8340</v>
      </c>
      <c r="S2277" s="9">
        <f t="shared" si="189"/>
        <v>41965.408321759263</v>
      </c>
      <c r="T2277" s="9">
        <f t="shared" si="190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88"/>
        <v>1.0581826105905425</v>
      </c>
      <c r="P2278" s="10">
        <f t="shared" si="191"/>
        <v>64.74666666666667</v>
      </c>
      <c r="Q2278" t="s">
        <v>8339</v>
      </c>
      <c r="R2278" t="s">
        <v>8340</v>
      </c>
      <c r="S2278" s="9">
        <f t="shared" si="189"/>
        <v>41614.443159722221</v>
      </c>
      <c r="T2278" s="9">
        <f t="shared" si="190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88"/>
        <v>1.4108235294117648</v>
      </c>
      <c r="P2279" s="10">
        <f t="shared" si="191"/>
        <v>57.932367149758456</v>
      </c>
      <c r="Q2279" t="s">
        <v>8339</v>
      </c>
      <c r="R2279" t="s">
        <v>8340</v>
      </c>
      <c r="S2279" s="9">
        <f t="shared" si="189"/>
        <v>40936.470173611109</v>
      </c>
      <c r="T2279" s="9">
        <f t="shared" si="190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88"/>
        <v>2.7069999999999999</v>
      </c>
      <c r="P2280" s="10">
        <f t="shared" ref="P2280:P2311" si="192">E2280/L2280</f>
        <v>53.078431372549019</v>
      </c>
      <c r="Q2280" t="s">
        <v>8339</v>
      </c>
      <c r="R2280" t="s">
        <v>8340</v>
      </c>
      <c r="S2280" s="9">
        <f t="shared" si="189"/>
        <v>42338.500775462955</v>
      </c>
      <c r="T2280" s="9">
        <f t="shared" si="190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88"/>
        <v>1.538</v>
      </c>
      <c r="P2281" s="10">
        <f t="shared" si="192"/>
        <v>48.0625</v>
      </c>
      <c r="Q2281" t="s">
        <v>8339</v>
      </c>
      <c r="R2281" t="s">
        <v>8340</v>
      </c>
      <c r="S2281" s="9">
        <f t="shared" si="189"/>
        <v>42020.598368055551</v>
      </c>
      <c r="T2281" s="9">
        <f t="shared" si="190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88"/>
        <v>4.0357653061224488</v>
      </c>
      <c r="P2282" s="10">
        <f t="shared" si="192"/>
        <v>82.396874999999994</v>
      </c>
      <c r="Q2282" t="s">
        <v>8339</v>
      </c>
      <c r="R2282" t="s">
        <v>8340</v>
      </c>
      <c r="S2282" s="9">
        <f t="shared" si="189"/>
        <v>42234.416562499995</v>
      </c>
      <c r="T2282" s="9">
        <f t="shared" si="190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88"/>
        <v>1.85</v>
      </c>
      <c r="P2283" s="10">
        <f t="shared" si="192"/>
        <v>50.454545454545453</v>
      </c>
      <c r="Q2283" t="s">
        <v>8328</v>
      </c>
      <c r="R2283" t="s">
        <v>8338</v>
      </c>
      <c r="S2283" s="9">
        <f t="shared" si="189"/>
        <v>40687.077511574069</v>
      </c>
      <c r="T2283" s="9">
        <f t="shared" si="190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88"/>
        <v>1.8533333333333333</v>
      </c>
      <c r="P2284" s="10">
        <f t="shared" si="192"/>
        <v>115.83333333333333</v>
      </c>
      <c r="Q2284" t="s">
        <v>8328</v>
      </c>
      <c r="R2284" t="s">
        <v>8338</v>
      </c>
      <c r="S2284" s="9">
        <f t="shared" si="189"/>
        <v>42322.966273148144</v>
      </c>
      <c r="T2284" s="9">
        <f t="shared" si="190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88"/>
        <v>1.0085533333333332</v>
      </c>
      <c r="P2285" s="10">
        <f t="shared" si="192"/>
        <v>63.03458333333333</v>
      </c>
      <c r="Q2285" t="s">
        <v>8328</v>
      </c>
      <c r="R2285" t="s">
        <v>8338</v>
      </c>
      <c r="S2285" s="9">
        <f t="shared" si="189"/>
        <v>40977.916712962957</v>
      </c>
      <c r="T2285" s="9">
        <f t="shared" si="190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88"/>
        <v>1.0622116666666668</v>
      </c>
      <c r="P2286" s="10">
        <f t="shared" si="192"/>
        <v>108.02152542372882</v>
      </c>
      <c r="Q2286" t="s">
        <v>8328</v>
      </c>
      <c r="R2286" t="s">
        <v>8338</v>
      </c>
      <c r="S2286" s="9">
        <f t="shared" si="189"/>
        <v>40585.588483796295</v>
      </c>
      <c r="T2286" s="9">
        <f t="shared" si="190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88"/>
        <v>1.2136666666666667</v>
      </c>
      <c r="P2287" s="10">
        <f t="shared" si="192"/>
        <v>46.088607594936711</v>
      </c>
      <c r="Q2287" t="s">
        <v>8328</v>
      </c>
      <c r="R2287" t="s">
        <v>8338</v>
      </c>
      <c r="S2287" s="9">
        <f t="shared" si="189"/>
        <v>41058.977349537032</v>
      </c>
      <c r="T2287" s="9">
        <f t="shared" si="190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88"/>
        <v>1.0006666666666666</v>
      </c>
      <c r="P2288" s="10">
        <f t="shared" si="192"/>
        <v>107.21428571428571</v>
      </c>
      <c r="Q2288" t="s">
        <v>8328</v>
      </c>
      <c r="R2288" t="s">
        <v>8338</v>
      </c>
      <c r="S2288" s="9">
        <f t="shared" si="189"/>
        <v>41494.755254629628</v>
      </c>
      <c r="T2288" s="9">
        <f t="shared" si="190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88"/>
        <v>1.1997755555555556</v>
      </c>
      <c r="P2289" s="10">
        <f t="shared" si="192"/>
        <v>50.9338679245283</v>
      </c>
      <c r="Q2289" t="s">
        <v>8328</v>
      </c>
      <c r="R2289" t="s">
        <v>8338</v>
      </c>
      <c r="S2289" s="9">
        <f t="shared" si="189"/>
        <v>41792.459027777775</v>
      </c>
      <c r="T2289" s="9">
        <f t="shared" si="190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88"/>
        <v>1.0009999999999999</v>
      </c>
      <c r="P2290" s="10">
        <f t="shared" si="192"/>
        <v>40.04</v>
      </c>
      <c r="Q2290" t="s">
        <v>8328</v>
      </c>
      <c r="R2290" t="s">
        <v>8338</v>
      </c>
      <c r="S2290" s="9">
        <f t="shared" si="189"/>
        <v>41067.619085648148</v>
      </c>
      <c r="T2290" s="9">
        <f t="shared" si="190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88"/>
        <v>1.0740000000000001</v>
      </c>
      <c r="P2291" s="10">
        <f t="shared" si="192"/>
        <v>64.44</v>
      </c>
      <c r="Q2291" t="s">
        <v>8328</v>
      </c>
      <c r="R2291" t="s">
        <v>8338</v>
      </c>
      <c r="S2291" s="9">
        <f t="shared" si="189"/>
        <v>41571.790046296293</v>
      </c>
      <c r="T2291" s="9">
        <f t="shared" si="190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88"/>
        <v>1.0406666666666666</v>
      </c>
      <c r="P2292" s="10">
        <f t="shared" si="192"/>
        <v>53.827586206896555</v>
      </c>
      <c r="Q2292" t="s">
        <v>8328</v>
      </c>
      <c r="R2292" t="s">
        <v>8338</v>
      </c>
      <c r="S2292" s="9">
        <f t="shared" si="189"/>
        <v>40070.045486111107</v>
      </c>
      <c r="T2292" s="9">
        <f t="shared" si="190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88"/>
        <v>1.728</v>
      </c>
      <c r="P2293" s="10">
        <f t="shared" si="192"/>
        <v>100.46511627906976</v>
      </c>
      <c r="Q2293" t="s">
        <v>8328</v>
      </c>
      <c r="R2293" t="s">
        <v>8338</v>
      </c>
      <c r="S2293" s="9">
        <f t="shared" si="189"/>
        <v>40987.768726851849</v>
      </c>
      <c r="T2293" s="9">
        <f t="shared" si="190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88"/>
        <v>1.072505</v>
      </c>
      <c r="P2294" s="10">
        <f t="shared" si="192"/>
        <v>46.630652173913049</v>
      </c>
      <c r="Q2294" t="s">
        <v>8328</v>
      </c>
      <c r="R2294" t="s">
        <v>8338</v>
      </c>
      <c r="S2294" s="9">
        <f t="shared" si="189"/>
        <v>40987.489305555551</v>
      </c>
      <c r="T2294" s="9">
        <f t="shared" si="190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88"/>
        <v>1.0823529411764705</v>
      </c>
      <c r="P2295" s="10">
        <f t="shared" si="192"/>
        <v>34.074074074074076</v>
      </c>
      <c r="Q2295" t="s">
        <v>8328</v>
      </c>
      <c r="R2295" t="s">
        <v>8338</v>
      </c>
      <c r="S2295" s="9">
        <f t="shared" si="189"/>
        <v>41151.499988425923</v>
      </c>
      <c r="T2295" s="9">
        <f t="shared" si="190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88"/>
        <v>1.4608079999999999</v>
      </c>
      <c r="P2296" s="10">
        <f t="shared" si="192"/>
        <v>65.214642857142863</v>
      </c>
      <c r="Q2296" t="s">
        <v>8328</v>
      </c>
      <c r="R2296" t="s">
        <v>8338</v>
      </c>
      <c r="S2296" s="9">
        <f t="shared" si="189"/>
        <v>41264.514814814815</v>
      </c>
      <c r="T2296" s="9">
        <f t="shared" si="190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88"/>
        <v>1.2524999999999999</v>
      </c>
      <c r="P2297" s="10">
        <f t="shared" si="192"/>
        <v>44.205882352941174</v>
      </c>
      <c r="Q2297" t="s">
        <v>8328</v>
      </c>
      <c r="R2297" t="s">
        <v>8338</v>
      </c>
      <c r="S2297" s="9">
        <f t="shared" si="189"/>
        <v>41270.746018518512</v>
      </c>
      <c r="T2297" s="9">
        <f t="shared" si="190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88"/>
        <v>1.4907142857142857</v>
      </c>
      <c r="P2298" s="10">
        <f t="shared" si="192"/>
        <v>71.965517241379317</v>
      </c>
      <c r="Q2298" t="s">
        <v>8328</v>
      </c>
      <c r="R2298" t="s">
        <v>8338</v>
      </c>
      <c r="S2298" s="9">
        <f t="shared" si="189"/>
        <v>40927.52344907407</v>
      </c>
      <c r="T2298" s="9">
        <f t="shared" si="190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88"/>
        <v>1.006</v>
      </c>
      <c r="P2299" s="10">
        <f t="shared" si="192"/>
        <v>52.94736842105263</v>
      </c>
      <c r="Q2299" t="s">
        <v>8328</v>
      </c>
      <c r="R2299" t="s">
        <v>8338</v>
      </c>
      <c r="S2299" s="9">
        <f t="shared" si="189"/>
        <v>40947.83390046296</v>
      </c>
      <c r="T2299" s="9">
        <f t="shared" si="190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88"/>
        <v>1.0507333333333333</v>
      </c>
      <c r="P2300" s="10">
        <f t="shared" si="192"/>
        <v>109.45138888888889</v>
      </c>
      <c r="Q2300" t="s">
        <v>8328</v>
      </c>
      <c r="R2300" t="s">
        <v>8338</v>
      </c>
      <c r="S2300" s="9">
        <f t="shared" si="189"/>
        <v>41694.632326388884</v>
      </c>
      <c r="T2300" s="9">
        <f t="shared" si="190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88"/>
        <v>3.5016666666666665</v>
      </c>
      <c r="P2301" s="10">
        <f t="shared" si="192"/>
        <v>75.035714285714292</v>
      </c>
      <c r="Q2301" t="s">
        <v>8328</v>
      </c>
      <c r="R2301" t="s">
        <v>8338</v>
      </c>
      <c r="S2301" s="9">
        <f t="shared" si="189"/>
        <v>40564.824178240735</v>
      </c>
      <c r="T2301" s="9">
        <f t="shared" si="190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88"/>
        <v>1.0125</v>
      </c>
      <c r="P2302" s="10">
        <f t="shared" si="192"/>
        <v>115.71428571428571</v>
      </c>
      <c r="Q2302" t="s">
        <v>8328</v>
      </c>
      <c r="R2302" t="s">
        <v>8338</v>
      </c>
      <c r="S2302" s="9">
        <f t="shared" si="189"/>
        <v>41074.518703703703</v>
      </c>
      <c r="T2302" s="9">
        <f t="shared" si="190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88"/>
        <v>1.336044</v>
      </c>
      <c r="P2303" s="10">
        <f t="shared" si="192"/>
        <v>31.659810426540286</v>
      </c>
      <c r="Q2303" t="s">
        <v>8328</v>
      </c>
      <c r="R2303" t="s">
        <v>8329</v>
      </c>
      <c r="S2303" s="9">
        <f t="shared" si="189"/>
        <v>41415.938611111109</v>
      </c>
      <c r="T2303" s="9">
        <f t="shared" si="190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88"/>
        <v>1.7065217391304348</v>
      </c>
      <c r="P2304" s="10">
        <f t="shared" si="192"/>
        <v>46.176470588235297</v>
      </c>
      <c r="Q2304" t="s">
        <v>8328</v>
      </c>
      <c r="R2304" t="s">
        <v>8329</v>
      </c>
      <c r="S2304" s="9">
        <f t="shared" si="189"/>
        <v>41605.660115740735</v>
      </c>
      <c r="T2304" s="9">
        <f t="shared" si="190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88"/>
        <v>1.0935829457364341</v>
      </c>
      <c r="P2305" s="10">
        <f t="shared" si="192"/>
        <v>68.481650485436887</v>
      </c>
      <c r="Q2305" t="s">
        <v>8328</v>
      </c>
      <c r="R2305" t="s">
        <v>8329</v>
      </c>
      <c r="S2305" s="9">
        <f t="shared" si="189"/>
        <v>40849.902731481481</v>
      </c>
      <c r="T2305" s="9">
        <f t="shared" si="190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93">E2306/D2306</f>
        <v>1.0070033333333335</v>
      </c>
      <c r="P2306" s="10">
        <f t="shared" si="192"/>
        <v>53.469203539823013</v>
      </c>
      <c r="Q2306" t="s">
        <v>8328</v>
      </c>
      <c r="R2306" t="s">
        <v>8329</v>
      </c>
      <c r="S2306" s="9">
        <f t="shared" ref="S2306:S2369" si="194">(((J2306/60)/60)/24)+DATE(1970,1,1)+(-5/24)</f>
        <v>40502.607534722221</v>
      </c>
      <c r="T2306" s="9">
        <f t="shared" ref="T2306:T2369" si="195">(((I2306/60)/60)/24)+DATE(1970,1,1)+(-5/24)</f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93"/>
        <v>1.0122777777777778</v>
      </c>
      <c r="P2307" s="10">
        <f t="shared" si="192"/>
        <v>109.10778443113773</v>
      </c>
      <c r="Q2307" t="s">
        <v>8328</v>
      </c>
      <c r="R2307" t="s">
        <v>8329</v>
      </c>
      <c r="S2307" s="9">
        <f t="shared" si="194"/>
        <v>41834.486944444441</v>
      </c>
      <c r="T2307" s="9">
        <f t="shared" si="195"/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93"/>
        <v>1.0675857142857144</v>
      </c>
      <c r="P2308" s="10">
        <f t="shared" si="192"/>
        <v>51.185616438356163</v>
      </c>
      <c r="Q2308" t="s">
        <v>8328</v>
      </c>
      <c r="R2308" t="s">
        <v>8329</v>
      </c>
      <c r="S2308" s="9">
        <f t="shared" si="194"/>
        <v>40947.959826388884</v>
      </c>
      <c r="T2308" s="9">
        <f t="shared" si="195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93"/>
        <v>1.0665777537961894</v>
      </c>
      <c r="P2309" s="10">
        <f t="shared" si="192"/>
        <v>27.936800000000002</v>
      </c>
      <c r="Q2309" t="s">
        <v>8328</v>
      </c>
      <c r="R2309" t="s">
        <v>8329</v>
      </c>
      <c r="S2309" s="9">
        <f t="shared" si="194"/>
        <v>41004.594131944439</v>
      </c>
      <c r="T2309" s="9">
        <f t="shared" si="195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93"/>
        <v>1.0130622</v>
      </c>
      <c r="P2310" s="10">
        <f t="shared" si="192"/>
        <v>82.496921824104234</v>
      </c>
      <c r="Q2310" t="s">
        <v>8328</v>
      </c>
      <c r="R2310" t="s">
        <v>8329</v>
      </c>
      <c r="S2310" s="9">
        <f t="shared" si="194"/>
        <v>41851.754583333335</v>
      </c>
      <c r="T2310" s="9">
        <f t="shared" si="195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93"/>
        <v>1.0667450000000001</v>
      </c>
      <c r="P2311" s="10">
        <f t="shared" si="192"/>
        <v>59.817476635514019</v>
      </c>
      <c r="Q2311" t="s">
        <v>8328</v>
      </c>
      <c r="R2311" t="s">
        <v>8329</v>
      </c>
      <c r="S2311" s="9">
        <f t="shared" si="194"/>
        <v>41307.779363425921</v>
      </c>
      <c r="T2311" s="9">
        <f t="shared" si="195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93"/>
        <v>4.288397837837838</v>
      </c>
      <c r="P2312" s="10">
        <f t="shared" ref="P2312:P2342" si="196">E2312/L2312</f>
        <v>64.816470588235291</v>
      </c>
      <c r="Q2312" t="s">
        <v>8328</v>
      </c>
      <c r="R2312" t="s">
        <v>8329</v>
      </c>
      <c r="S2312" s="9">
        <f t="shared" si="194"/>
        <v>41324.585821759254</v>
      </c>
      <c r="T2312" s="9">
        <f t="shared" si="195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93"/>
        <v>1.0411111111111111</v>
      </c>
      <c r="P2313" s="10">
        <f t="shared" si="196"/>
        <v>90.09615384615384</v>
      </c>
      <c r="Q2313" t="s">
        <v>8328</v>
      </c>
      <c r="R2313" t="s">
        <v>8329</v>
      </c>
      <c r="S2313" s="9">
        <f t="shared" si="194"/>
        <v>41735.796168981477</v>
      </c>
      <c r="T2313" s="9">
        <f t="shared" si="195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93"/>
        <v>1.0786666666666667</v>
      </c>
      <c r="P2314" s="10">
        <f t="shared" si="196"/>
        <v>40.962025316455694</v>
      </c>
      <c r="Q2314" t="s">
        <v>8328</v>
      </c>
      <c r="R2314" t="s">
        <v>8329</v>
      </c>
      <c r="S2314" s="9">
        <f t="shared" si="194"/>
        <v>41716.424513888887</v>
      </c>
      <c r="T2314" s="9">
        <f t="shared" si="195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93"/>
        <v>1.7584040000000001</v>
      </c>
      <c r="P2315" s="10">
        <f t="shared" si="196"/>
        <v>56.000127388535034</v>
      </c>
      <c r="Q2315" t="s">
        <v>8328</v>
      </c>
      <c r="R2315" t="s">
        <v>8329</v>
      </c>
      <c r="S2315" s="9">
        <f t="shared" si="194"/>
        <v>41002.750300925924</v>
      </c>
      <c r="T2315" s="9">
        <f t="shared" si="195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93"/>
        <v>1.5697000000000001</v>
      </c>
      <c r="P2316" s="10">
        <f t="shared" si="196"/>
        <v>37.672800000000002</v>
      </c>
      <c r="Q2316" t="s">
        <v>8328</v>
      </c>
      <c r="R2316" t="s">
        <v>8329</v>
      </c>
      <c r="S2316" s="9">
        <f t="shared" si="194"/>
        <v>41037.343252314815</v>
      </c>
      <c r="T2316" s="9">
        <f t="shared" si="195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93"/>
        <v>1.026</v>
      </c>
      <c r="P2317" s="10">
        <f t="shared" si="196"/>
        <v>40.078125</v>
      </c>
      <c r="Q2317" t="s">
        <v>8328</v>
      </c>
      <c r="R2317" t="s">
        <v>8329</v>
      </c>
      <c r="S2317" s="9">
        <f t="shared" si="194"/>
        <v>41004.517858796295</v>
      </c>
      <c r="T2317" s="9">
        <f t="shared" si="195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93"/>
        <v>1.0404266666666666</v>
      </c>
      <c r="P2318" s="10">
        <f t="shared" si="196"/>
        <v>78.031999999999996</v>
      </c>
      <c r="Q2318" t="s">
        <v>8328</v>
      </c>
      <c r="R2318" t="s">
        <v>8329</v>
      </c>
      <c r="S2318" s="9">
        <f t="shared" si="194"/>
        <v>40079.516782407409</v>
      </c>
      <c r="T2318" s="9">
        <f t="shared" si="195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93"/>
        <v>1.04</v>
      </c>
      <c r="P2319" s="10">
        <f t="shared" si="196"/>
        <v>18.90909090909091</v>
      </c>
      <c r="Q2319" t="s">
        <v>8328</v>
      </c>
      <c r="R2319" t="s">
        <v>8329</v>
      </c>
      <c r="S2319" s="9">
        <f t="shared" si="194"/>
        <v>40192.33390046296</v>
      </c>
      <c r="T2319" s="9">
        <f t="shared" si="195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93"/>
        <v>1.2105999999999999</v>
      </c>
      <c r="P2320" s="10">
        <f t="shared" si="196"/>
        <v>37.134969325153371</v>
      </c>
      <c r="Q2320" t="s">
        <v>8328</v>
      </c>
      <c r="R2320" t="s">
        <v>8329</v>
      </c>
      <c r="S2320" s="9">
        <f t="shared" si="194"/>
        <v>40050.435347222221</v>
      </c>
      <c r="T2320" s="9">
        <f t="shared" si="195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93"/>
        <v>1.077</v>
      </c>
      <c r="P2321" s="10">
        <f t="shared" si="196"/>
        <v>41.961038961038959</v>
      </c>
      <c r="Q2321" t="s">
        <v>8328</v>
      </c>
      <c r="R2321" t="s">
        <v>8329</v>
      </c>
      <c r="S2321" s="9">
        <f t="shared" si="194"/>
        <v>41592.873668981476</v>
      </c>
      <c r="T2321" s="9">
        <f t="shared" si="195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93"/>
        <v>1.0866</v>
      </c>
      <c r="P2322" s="10">
        <f t="shared" si="196"/>
        <v>61.044943820224717</v>
      </c>
      <c r="Q2322" t="s">
        <v>8328</v>
      </c>
      <c r="R2322" t="s">
        <v>8329</v>
      </c>
      <c r="S2322" s="9">
        <f t="shared" si="194"/>
        <v>41696.608796296292</v>
      </c>
      <c r="T2322" s="9">
        <f t="shared" si="195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93"/>
        <v>0.39120962394619685</v>
      </c>
      <c r="P2323" s="10">
        <f t="shared" si="196"/>
        <v>64.53125</v>
      </c>
      <c r="Q2323" t="s">
        <v>8325</v>
      </c>
      <c r="R2323" t="s">
        <v>8347</v>
      </c>
      <c r="S2323" s="9">
        <f t="shared" si="194"/>
        <v>42799.052094907405</v>
      </c>
      <c r="T2323" s="9">
        <f t="shared" si="195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93"/>
        <v>3.1481481481481478E-2</v>
      </c>
      <c r="P2324" s="10">
        <f t="shared" si="196"/>
        <v>21.25</v>
      </c>
      <c r="Q2324" t="s">
        <v>8325</v>
      </c>
      <c r="R2324" t="s">
        <v>8347</v>
      </c>
      <c r="S2324" s="9">
        <f t="shared" si="194"/>
        <v>42804.687141203707</v>
      </c>
      <c r="T2324" s="9">
        <f t="shared" si="195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93"/>
        <v>0.48</v>
      </c>
      <c r="P2325" s="10">
        <f t="shared" si="196"/>
        <v>30</v>
      </c>
      <c r="Q2325" t="s">
        <v>8325</v>
      </c>
      <c r="R2325" t="s">
        <v>8347</v>
      </c>
      <c r="S2325" s="9">
        <f t="shared" si="194"/>
        <v>42807.54684027777</v>
      </c>
      <c r="T2325" s="9">
        <f t="shared" si="195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93"/>
        <v>0.20733333333333334</v>
      </c>
      <c r="P2326" s="10">
        <f t="shared" si="196"/>
        <v>25.491803278688526</v>
      </c>
      <c r="Q2326" t="s">
        <v>8325</v>
      </c>
      <c r="R2326" t="s">
        <v>8347</v>
      </c>
      <c r="S2326" s="9">
        <f t="shared" si="194"/>
        <v>42790.67690972222</v>
      </c>
      <c r="T2326" s="9">
        <f t="shared" si="195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93"/>
        <v>0.08</v>
      </c>
      <c r="P2327" s="10">
        <f t="shared" si="196"/>
        <v>11.428571428571429</v>
      </c>
      <c r="Q2327" t="s">
        <v>8325</v>
      </c>
      <c r="R2327" t="s">
        <v>8347</v>
      </c>
      <c r="S2327" s="9">
        <f t="shared" si="194"/>
        <v>42793.814016203702</v>
      </c>
      <c r="T2327" s="9">
        <f t="shared" si="195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93"/>
        <v>7.1999999999999998E-3</v>
      </c>
      <c r="P2328" s="10">
        <f t="shared" si="196"/>
        <v>108</v>
      </c>
      <c r="Q2328" t="s">
        <v>8325</v>
      </c>
      <c r="R2328" t="s">
        <v>8347</v>
      </c>
      <c r="S2328" s="9">
        <f t="shared" si="194"/>
        <v>42803.825787037036</v>
      </c>
      <c r="T2328" s="9">
        <f t="shared" si="195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93"/>
        <v>5.2609431428571432</v>
      </c>
      <c r="P2329" s="10">
        <f t="shared" si="196"/>
        <v>54.883162444113267</v>
      </c>
      <c r="Q2329" t="s">
        <v>8325</v>
      </c>
      <c r="R2329" t="s">
        <v>8347</v>
      </c>
      <c r="S2329" s="9">
        <f t="shared" si="194"/>
        <v>41842.708796296298</v>
      </c>
      <c r="T2329" s="9">
        <f t="shared" si="195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93"/>
        <v>2.5445000000000002</v>
      </c>
      <c r="P2330" s="10">
        <f t="shared" si="196"/>
        <v>47.383612662942269</v>
      </c>
      <c r="Q2330" t="s">
        <v>8325</v>
      </c>
      <c r="R2330" t="s">
        <v>8347</v>
      </c>
      <c r="S2330" s="9">
        <f t="shared" si="194"/>
        <v>42139.573344907411</v>
      </c>
      <c r="T2330" s="9">
        <f t="shared" si="195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93"/>
        <v>1.0591999999999999</v>
      </c>
      <c r="P2331" s="10">
        <f t="shared" si="196"/>
        <v>211.84</v>
      </c>
      <c r="Q2331" t="s">
        <v>8325</v>
      </c>
      <c r="R2331" t="s">
        <v>8347</v>
      </c>
      <c r="S2331" s="9">
        <f t="shared" si="194"/>
        <v>41807.416041666664</v>
      </c>
      <c r="T2331" s="9">
        <f t="shared" si="195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93"/>
        <v>1.0242285714285715</v>
      </c>
      <c r="P2332" s="10">
        <f t="shared" si="196"/>
        <v>219.92638036809817</v>
      </c>
      <c r="Q2332" t="s">
        <v>8325</v>
      </c>
      <c r="R2332" t="s">
        <v>8347</v>
      </c>
      <c r="S2332" s="9">
        <f t="shared" si="194"/>
        <v>42332.691469907404</v>
      </c>
      <c r="T2332" s="9">
        <f t="shared" si="195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93"/>
        <v>1.4431375</v>
      </c>
      <c r="P2333" s="10">
        <f t="shared" si="196"/>
        <v>40.795406360424032</v>
      </c>
      <c r="Q2333" t="s">
        <v>8325</v>
      </c>
      <c r="R2333" t="s">
        <v>8347</v>
      </c>
      <c r="S2333" s="9">
        <f t="shared" si="194"/>
        <v>41838.797337962962</v>
      </c>
      <c r="T2333" s="9">
        <f t="shared" si="195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93"/>
        <v>1.06308</v>
      </c>
      <c r="P2334" s="10">
        <f t="shared" si="196"/>
        <v>75.502840909090907</v>
      </c>
      <c r="Q2334" t="s">
        <v>8325</v>
      </c>
      <c r="R2334" t="s">
        <v>8347</v>
      </c>
      <c r="S2334" s="9">
        <f t="shared" si="194"/>
        <v>42011.419803240737</v>
      </c>
      <c r="T2334" s="9">
        <f t="shared" si="195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93"/>
        <v>2.1216666666666666</v>
      </c>
      <c r="P2335" s="10">
        <f t="shared" si="196"/>
        <v>13.542553191489361</v>
      </c>
      <c r="Q2335" t="s">
        <v>8325</v>
      </c>
      <c r="R2335" t="s">
        <v>8347</v>
      </c>
      <c r="S2335" s="9">
        <f t="shared" si="194"/>
        <v>41767.442013888889</v>
      </c>
      <c r="T2335" s="9">
        <f t="shared" si="195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93"/>
        <v>1.0195000000000001</v>
      </c>
      <c r="P2336" s="10">
        <f t="shared" si="196"/>
        <v>60.865671641791046</v>
      </c>
      <c r="Q2336" t="s">
        <v>8325</v>
      </c>
      <c r="R2336" t="s">
        <v>8347</v>
      </c>
      <c r="S2336" s="9">
        <f t="shared" si="194"/>
        <v>41918.461782407401</v>
      </c>
      <c r="T2336" s="9">
        <f t="shared" si="195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93"/>
        <v>1.0227200000000001</v>
      </c>
      <c r="P2337" s="10">
        <f t="shared" si="196"/>
        <v>115.69230769230769</v>
      </c>
      <c r="Q2337" t="s">
        <v>8325</v>
      </c>
      <c r="R2337" t="s">
        <v>8347</v>
      </c>
      <c r="S2337" s="9">
        <f t="shared" si="194"/>
        <v>41771.363923611112</v>
      </c>
      <c r="T2337" s="9">
        <f t="shared" si="195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93"/>
        <v>5.2073254999999996</v>
      </c>
      <c r="P2338" s="10">
        <f t="shared" si="196"/>
        <v>48.104623556581984</v>
      </c>
      <c r="Q2338" t="s">
        <v>8325</v>
      </c>
      <c r="R2338" t="s">
        <v>8347</v>
      </c>
      <c r="S2338" s="9">
        <f t="shared" si="194"/>
        <v>41666.716377314813</v>
      </c>
      <c r="T2338" s="9">
        <f t="shared" si="195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93"/>
        <v>1.1065833333333333</v>
      </c>
      <c r="P2339" s="10">
        <f t="shared" si="196"/>
        <v>74.184357541899445</v>
      </c>
      <c r="Q2339" t="s">
        <v>8325</v>
      </c>
      <c r="R2339" t="s">
        <v>8347</v>
      </c>
      <c r="S2339" s="9">
        <f t="shared" si="194"/>
        <v>41786.432210648149</v>
      </c>
      <c r="T2339" s="9">
        <f t="shared" si="195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93"/>
        <v>1.0114333333333334</v>
      </c>
      <c r="P2340" s="10">
        <f t="shared" si="196"/>
        <v>123.34552845528455</v>
      </c>
      <c r="Q2340" t="s">
        <v>8325</v>
      </c>
      <c r="R2340" t="s">
        <v>8347</v>
      </c>
      <c r="S2340" s="9">
        <f t="shared" si="194"/>
        <v>41789.688472222217</v>
      </c>
      <c r="T2340" s="9">
        <f t="shared" si="195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93"/>
        <v>2.9420799999999998</v>
      </c>
      <c r="P2341" s="10">
        <f t="shared" si="196"/>
        <v>66.623188405797094</v>
      </c>
      <c r="Q2341" t="s">
        <v>8325</v>
      </c>
      <c r="R2341" t="s">
        <v>8347</v>
      </c>
      <c r="S2341" s="9">
        <f t="shared" si="194"/>
        <v>42692.591539351844</v>
      </c>
      <c r="T2341" s="9">
        <f t="shared" si="195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93"/>
        <v>1.0577749999999999</v>
      </c>
      <c r="P2342" s="10">
        <f t="shared" si="196"/>
        <v>104.99007444168734</v>
      </c>
      <c r="Q2342" t="s">
        <v>8325</v>
      </c>
      <c r="R2342" t="s">
        <v>8347</v>
      </c>
      <c r="S2342" s="9">
        <f t="shared" si="194"/>
        <v>42643.434467592589</v>
      </c>
      <c r="T2342" s="9">
        <f t="shared" si="195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93"/>
        <v>0</v>
      </c>
      <c r="P2343" s="10">
        <v>0</v>
      </c>
      <c r="Q2343" t="s">
        <v>8310</v>
      </c>
      <c r="R2343" t="s">
        <v>8342</v>
      </c>
      <c r="S2343" s="9">
        <f t="shared" si="194"/>
        <v>42167.605370370373</v>
      </c>
      <c r="T2343" s="9">
        <f t="shared" si="195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93"/>
        <v>0</v>
      </c>
      <c r="P2344" s="10">
        <v>0</v>
      </c>
      <c r="Q2344" t="s">
        <v>8310</v>
      </c>
      <c r="R2344" t="s">
        <v>8342</v>
      </c>
      <c r="S2344" s="9">
        <f t="shared" si="194"/>
        <v>41897.49386574074</v>
      </c>
      <c r="T2344" s="9">
        <f t="shared" si="195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93"/>
        <v>0.03</v>
      </c>
      <c r="P2345" s="10">
        <f>E2345/L2345</f>
        <v>300</v>
      </c>
      <c r="Q2345" t="s">
        <v>8310</v>
      </c>
      <c r="R2345" t="s">
        <v>8342</v>
      </c>
      <c r="S2345" s="9">
        <f t="shared" si="194"/>
        <v>42327.616956018515</v>
      </c>
      <c r="T2345" s="9">
        <f t="shared" si="195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93"/>
        <v>1E-3</v>
      </c>
      <c r="P2346" s="10">
        <f>E2346/L2346</f>
        <v>1</v>
      </c>
      <c r="Q2346" t="s">
        <v>8310</v>
      </c>
      <c r="R2346" t="s">
        <v>8342</v>
      </c>
      <c r="S2346" s="9">
        <f t="shared" si="194"/>
        <v>42515.519317129627</v>
      </c>
      <c r="T2346" s="9">
        <f t="shared" si="195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93"/>
        <v>0</v>
      </c>
      <c r="P2347" s="10">
        <v>0</v>
      </c>
      <c r="Q2347" t="s">
        <v>8310</v>
      </c>
      <c r="R2347" t="s">
        <v>8342</v>
      </c>
      <c r="S2347" s="9">
        <f t="shared" si="194"/>
        <v>42059.79347222222</v>
      </c>
      <c r="T2347" s="9">
        <f t="shared" si="195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93"/>
        <v>6.4999999999999997E-4</v>
      </c>
      <c r="P2348" s="10">
        <f>E2348/L2348</f>
        <v>13</v>
      </c>
      <c r="Q2348" t="s">
        <v>8310</v>
      </c>
      <c r="R2348" t="s">
        <v>8342</v>
      </c>
      <c r="S2348" s="9">
        <f t="shared" si="194"/>
        <v>42615.590636574074</v>
      </c>
      <c r="T2348" s="9">
        <f t="shared" si="195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93"/>
        <v>1.4999999999999999E-2</v>
      </c>
      <c r="P2349" s="10">
        <f>E2349/L2349</f>
        <v>15</v>
      </c>
      <c r="Q2349" t="s">
        <v>8310</v>
      </c>
      <c r="R2349" t="s">
        <v>8342</v>
      </c>
      <c r="S2349" s="9">
        <f t="shared" si="194"/>
        <v>42577.399027777778</v>
      </c>
      <c r="T2349" s="9">
        <f t="shared" si="195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93"/>
        <v>3.8571428571428572E-3</v>
      </c>
      <c r="P2350" s="10">
        <f>E2350/L2350</f>
        <v>54</v>
      </c>
      <c r="Q2350" t="s">
        <v>8310</v>
      </c>
      <c r="R2350" t="s">
        <v>8342</v>
      </c>
      <c r="S2350" s="9">
        <f t="shared" si="194"/>
        <v>42360.723819444444</v>
      </c>
      <c r="T2350" s="9">
        <f t="shared" si="195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93"/>
        <v>0</v>
      </c>
      <c r="P2351" s="10">
        <v>0</v>
      </c>
      <c r="Q2351" t="s">
        <v>8310</v>
      </c>
      <c r="R2351" t="s">
        <v>8342</v>
      </c>
      <c r="S2351" s="9">
        <f t="shared" si="194"/>
        <v>42198.567453703705</v>
      </c>
      <c r="T2351" s="9">
        <f t="shared" si="195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93"/>
        <v>0</v>
      </c>
      <c r="P2352" s="10">
        <v>0</v>
      </c>
      <c r="Q2352" t="s">
        <v>8310</v>
      </c>
      <c r="R2352" t="s">
        <v>8342</v>
      </c>
      <c r="S2352" s="9">
        <f t="shared" si="194"/>
        <v>42708.633912037032</v>
      </c>
      <c r="T2352" s="9">
        <f t="shared" si="195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93"/>
        <v>5.7142857142857143E-3</v>
      </c>
      <c r="P2353" s="10">
        <f>E2353/L2353</f>
        <v>15.428571428571429</v>
      </c>
      <c r="Q2353" t="s">
        <v>8310</v>
      </c>
      <c r="R2353" t="s">
        <v>8342</v>
      </c>
      <c r="S2353" s="9">
        <f t="shared" si="194"/>
        <v>42093.892812500002</v>
      </c>
      <c r="T2353" s="9">
        <f t="shared" si="195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93"/>
        <v>0</v>
      </c>
      <c r="P2354" s="10">
        <v>0</v>
      </c>
      <c r="Q2354" t="s">
        <v>8310</v>
      </c>
      <c r="R2354" t="s">
        <v>8342</v>
      </c>
      <c r="S2354" s="9">
        <f t="shared" si="194"/>
        <v>42101.425370370365</v>
      </c>
      <c r="T2354" s="9">
        <f t="shared" si="195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93"/>
        <v>0</v>
      </c>
      <c r="P2355" s="10">
        <v>0</v>
      </c>
      <c r="Q2355" t="s">
        <v>8310</v>
      </c>
      <c r="R2355" t="s">
        <v>8342</v>
      </c>
      <c r="S2355" s="9">
        <f t="shared" si="194"/>
        <v>42103.467847222222</v>
      </c>
      <c r="T2355" s="9">
        <f t="shared" si="195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93"/>
        <v>7.1428571428571429E-4</v>
      </c>
      <c r="P2356" s="10">
        <f>E2356/L2356</f>
        <v>25</v>
      </c>
      <c r="Q2356" t="s">
        <v>8310</v>
      </c>
      <c r="R2356" t="s">
        <v>8342</v>
      </c>
      <c r="S2356" s="9">
        <f t="shared" si="194"/>
        <v>41954.51458333333</v>
      </c>
      <c r="T2356" s="9">
        <f t="shared" si="195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93"/>
        <v>6.875E-3</v>
      </c>
      <c r="P2357" s="10">
        <f>E2357/L2357</f>
        <v>27.5</v>
      </c>
      <c r="Q2357" t="s">
        <v>8310</v>
      </c>
      <c r="R2357" t="s">
        <v>8342</v>
      </c>
      <c r="S2357" s="9">
        <f t="shared" si="194"/>
        <v>42096.709907407399</v>
      </c>
      <c r="T2357" s="9">
        <f t="shared" si="195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93"/>
        <v>0</v>
      </c>
      <c r="P2358" s="10">
        <v>0</v>
      </c>
      <c r="Q2358" t="s">
        <v>8310</v>
      </c>
      <c r="R2358" t="s">
        <v>8342</v>
      </c>
      <c r="S2358" s="9">
        <f t="shared" si="194"/>
        <v>42130.575277777774</v>
      </c>
      <c r="T2358" s="9">
        <f t="shared" si="195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93"/>
        <v>0</v>
      </c>
      <c r="P2359" s="10">
        <v>0</v>
      </c>
      <c r="Q2359" t="s">
        <v>8310</v>
      </c>
      <c r="R2359" t="s">
        <v>8342</v>
      </c>
      <c r="S2359" s="9">
        <f t="shared" si="194"/>
        <v>42264.411782407398</v>
      </c>
      <c r="T2359" s="9">
        <f t="shared" si="195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93"/>
        <v>0</v>
      </c>
      <c r="P2360" s="10">
        <v>0</v>
      </c>
      <c r="Q2360" t="s">
        <v>8310</v>
      </c>
      <c r="R2360" t="s">
        <v>8342</v>
      </c>
      <c r="S2360" s="9">
        <f t="shared" si="194"/>
        <v>41978.722638888888</v>
      </c>
      <c r="T2360" s="9">
        <f t="shared" si="195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93"/>
        <v>0.14680000000000001</v>
      </c>
      <c r="P2361" s="10">
        <f>E2361/L2361</f>
        <v>367</v>
      </c>
      <c r="Q2361" t="s">
        <v>8310</v>
      </c>
      <c r="R2361" t="s">
        <v>8342</v>
      </c>
      <c r="S2361" s="9">
        <f t="shared" si="194"/>
        <v>42159.441249999996</v>
      </c>
      <c r="T2361" s="9">
        <f t="shared" si="195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93"/>
        <v>4.0000000000000002E-4</v>
      </c>
      <c r="P2362" s="10">
        <f>E2362/L2362</f>
        <v>2</v>
      </c>
      <c r="Q2362" t="s">
        <v>8310</v>
      </c>
      <c r="R2362" t="s">
        <v>8342</v>
      </c>
      <c r="S2362" s="9">
        <f t="shared" si="194"/>
        <v>42377.498611111114</v>
      </c>
      <c r="T2362" s="9">
        <f t="shared" si="195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93"/>
        <v>0</v>
      </c>
      <c r="P2363" s="10">
        <v>0</v>
      </c>
      <c r="Q2363" t="s">
        <v>8310</v>
      </c>
      <c r="R2363" t="s">
        <v>8342</v>
      </c>
      <c r="S2363" s="9">
        <f t="shared" si="194"/>
        <v>42466.650555555556</v>
      </c>
      <c r="T2363" s="9">
        <f t="shared" si="195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93"/>
        <v>0.2857142857142857</v>
      </c>
      <c r="P2364" s="10">
        <f>E2364/L2364</f>
        <v>60</v>
      </c>
      <c r="Q2364" t="s">
        <v>8310</v>
      </c>
      <c r="R2364" t="s">
        <v>8342</v>
      </c>
      <c r="S2364" s="9">
        <f t="shared" si="194"/>
        <v>41954.47997685185</v>
      </c>
      <c r="T2364" s="9">
        <f t="shared" si="195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93"/>
        <v>0</v>
      </c>
      <c r="P2365" s="10">
        <v>0</v>
      </c>
      <c r="Q2365" t="s">
        <v>8310</v>
      </c>
      <c r="R2365" t="s">
        <v>8342</v>
      </c>
      <c r="S2365" s="9">
        <f t="shared" si="194"/>
        <v>42321.803240740737</v>
      </c>
      <c r="T2365" s="9">
        <f t="shared" si="195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93"/>
        <v>0</v>
      </c>
      <c r="P2366" s="10">
        <v>0</v>
      </c>
      <c r="Q2366" t="s">
        <v>8310</v>
      </c>
      <c r="R2366" t="s">
        <v>8342</v>
      </c>
      <c r="S2366" s="9">
        <f t="shared" si="194"/>
        <v>42248.726342592585</v>
      </c>
      <c r="T2366" s="9">
        <f t="shared" si="195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93"/>
        <v>0</v>
      </c>
      <c r="P2367" s="10">
        <v>0</v>
      </c>
      <c r="Q2367" t="s">
        <v>8310</v>
      </c>
      <c r="R2367" t="s">
        <v>8342</v>
      </c>
      <c r="S2367" s="9">
        <f t="shared" si="194"/>
        <v>42346.528067129628</v>
      </c>
      <c r="T2367" s="9">
        <f t="shared" si="195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93"/>
        <v>0.1052</v>
      </c>
      <c r="P2368" s="10">
        <f>E2368/L2368</f>
        <v>97.407407407407405</v>
      </c>
      <c r="Q2368" t="s">
        <v>8310</v>
      </c>
      <c r="R2368" t="s">
        <v>8342</v>
      </c>
      <c r="S2368" s="9">
        <f t="shared" si="194"/>
        <v>42268.323298611103</v>
      </c>
      <c r="T2368" s="9">
        <f t="shared" si="195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93"/>
        <v>1.34E-2</v>
      </c>
      <c r="P2369" s="10">
        <f>E2369/L2369</f>
        <v>47.857142857142854</v>
      </c>
      <c r="Q2369" t="s">
        <v>8310</v>
      </c>
      <c r="R2369" t="s">
        <v>8342</v>
      </c>
      <c r="S2369" s="9">
        <f t="shared" si="194"/>
        <v>42425.761759259258</v>
      </c>
      <c r="T2369" s="9">
        <f t="shared" si="195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97">E2370/D2370</f>
        <v>2.5000000000000001E-3</v>
      </c>
      <c r="P2370" s="10">
        <f>E2370/L2370</f>
        <v>50</v>
      </c>
      <c r="Q2370" t="s">
        <v>8310</v>
      </c>
      <c r="R2370" t="s">
        <v>8342</v>
      </c>
      <c r="S2370" s="9">
        <f t="shared" ref="S2370:S2433" si="198">(((J2370/60)/60)/24)+DATE(1970,1,1)+(-5/24)</f>
        <v>42063.513483796291</v>
      </c>
      <c r="T2370" s="9">
        <f t="shared" ref="T2370:T2433" si="199">(((I2370/60)/60)/24)+DATE(1970,1,1)+(-5/24)</f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97"/>
        <v>0</v>
      </c>
      <c r="P2371" s="10">
        <v>0</v>
      </c>
      <c r="Q2371" t="s">
        <v>8310</v>
      </c>
      <c r="R2371" t="s">
        <v>8342</v>
      </c>
      <c r="S2371" s="9">
        <f t="shared" si="198"/>
        <v>42380.60429398148</v>
      </c>
      <c r="T2371" s="9">
        <f t="shared" si="199"/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97"/>
        <v>3.2799999999999999E-3</v>
      </c>
      <c r="P2372" s="10">
        <f>E2372/L2372</f>
        <v>20.5</v>
      </c>
      <c r="Q2372" t="s">
        <v>8310</v>
      </c>
      <c r="R2372" t="s">
        <v>8342</v>
      </c>
      <c r="S2372" s="9">
        <f t="shared" si="198"/>
        <v>41960.980798611105</v>
      </c>
      <c r="T2372" s="9">
        <f t="shared" si="199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97"/>
        <v>0</v>
      </c>
      <c r="P2373" s="10">
        <v>0</v>
      </c>
      <c r="Q2373" t="s">
        <v>8310</v>
      </c>
      <c r="R2373" t="s">
        <v>8342</v>
      </c>
      <c r="S2373" s="9">
        <f t="shared" si="198"/>
        <v>42150.569398148145</v>
      </c>
      <c r="T2373" s="9">
        <f t="shared" si="199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97"/>
        <v>3.272727272727273E-2</v>
      </c>
      <c r="P2374" s="10">
        <f>E2374/L2374</f>
        <v>30</v>
      </c>
      <c r="Q2374" t="s">
        <v>8310</v>
      </c>
      <c r="R2374" t="s">
        <v>8342</v>
      </c>
      <c r="S2374" s="9">
        <f t="shared" si="198"/>
        <v>42087.860775462956</v>
      </c>
      <c r="T2374" s="9">
        <f t="shared" si="199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97"/>
        <v>5.8823529411764708E-5</v>
      </c>
      <c r="P2375" s="10">
        <f>E2375/L2375</f>
        <v>50</v>
      </c>
      <c r="Q2375" t="s">
        <v>8310</v>
      </c>
      <c r="R2375" t="s">
        <v>8342</v>
      </c>
      <c r="S2375" s="9">
        <f t="shared" si="198"/>
        <v>42215.453981481485</v>
      </c>
      <c r="T2375" s="9">
        <f t="shared" si="199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97"/>
        <v>4.5454545454545455E-4</v>
      </c>
      <c r="P2376" s="10">
        <f>E2376/L2376</f>
        <v>10</v>
      </c>
      <c r="Q2376" t="s">
        <v>8310</v>
      </c>
      <c r="R2376" t="s">
        <v>8342</v>
      </c>
      <c r="S2376" s="9">
        <f t="shared" si="198"/>
        <v>42017.634953703695</v>
      </c>
      <c r="T2376" s="9">
        <f t="shared" si="199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97"/>
        <v>0</v>
      </c>
      <c r="P2377" s="10">
        <v>0</v>
      </c>
      <c r="Q2377" t="s">
        <v>8310</v>
      </c>
      <c r="R2377" t="s">
        <v>8342</v>
      </c>
      <c r="S2377" s="9">
        <f t="shared" si="198"/>
        <v>42592.627743055556</v>
      </c>
      <c r="T2377" s="9">
        <f t="shared" si="199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97"/>
        <v>0.10877666666666666</v>
      </c>
      <c r="P2378" s="10">
        <f>E2378/L2378</f>
        <v>81.582499999999996</v>
      </c>
      <c r="Q2378" t="s">
        <v>8310</v>
      </c>
      <c r="R2378" t="s">
        <v>8342</v>
      </c>
      <c r="S2378" s="9">
        <f t="shared" si="198"/>
        <v>42318.717199074068</v>
      </c>
      <c r="T2378" s="9">
        <f t="shared" si="199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97"/>
        <v>0</v>
      </c>
      <c r="P2379" s="10">
        <v>0</v>
      </c>
      <c r="Q2379" t="s">
        <v>8310</v>
      </c>
      <c r="R2379" t="s">
        <v>8342</v>
      </c>
      <c r="S2379" s="9">
        <f t="shared" si="198"/>
        <v>42669.661840277775</v>
      </c>
      <c r="T2379" s="9">
        <f t="shared" si="199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97"/>
        <v>0</v>
      </c>
      <c r="P2380" s="10">
        <v>0</v>
      </c>
      <c r="Q2380" t="s">
        <v>8310</v>
      </c>
      <c r="R2380" t="s">
        <v>8342</v>
      </c>
      <c r="S2380" s="9">
        <f t="shared" si="198"/>
        <v>42212.804745370369</v>
      </c>
      <c r="T2380" s="9">
        <f t="shared" si="199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97"/>
        <v>0</v>
      </c>
      <c r="P2381" s="10">
        <v>0</v>
      </c>
      <c r="Q2381" t="s">
        <v>8310</v>
      </c>
      <c r="R2381" t="s">
        <v>8342</v>
      </c>
      <c r="S2381" s="9">
        <f t="shared" si="198"/>
        <v>42236.808055555557</v>
      </c>
      <c r="T2381" s="9">
        <f t="shared" si="199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97"/>
        <v>3.6666666666666666E-3</v>
      </c>
      <c r="P2382" s="10">
        <f t="shared" ref="P2382:P2387" si="200">E2382/L2382</f>
        <v>18.333333333333332</v>
      </c>
      <c r="Q2382" t="s">
        <v>8310</v>
      </c>
      <c r="R2382" t="s">
        <v>8342</v>
      </c>
      <c r="S2382" s="9">
        <f t="shared" si="198"/>
        <v>42248.584976851846</v>
      </c>
      <c r="T2382" s="9">
        <f t="shared" si="199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97"/>
        <v>1.8193398957730169E-2</v>
      </c>
      <c r="P2383" s="10">
        <f t="shared" si="200"/>
        <v>224.42857142857142</v>
      </c>
      <c r="Q2383" t="s">
        <v>8310</v>
      </c>
      <c r="R2383" t="s">
        <v>8342</v>
      </c>
      <c r="S2383" s="9">
        <f t="shared" si="198"/>
        <v>42074.727407407401</v>
      </c>
      <c r="T2383" s="9">
        <f t="shared" si="199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97"/>
        <v>2.5000000000000001E-2</v>
      </c>
      <c r="P2384" s="10">
        <f t="shared" si="200"/>
        <v>37.5</v>
      </c>
      <c r="Q2384" t="s">
        <v>8310</v>
      </c>
      <c r="R2384" t="s">
        <v>8342</v>
      </c>
      <c r="S2384" s="9">
        <f t="shared" si="198"/>
        <v>42194.979201388887</v>
      </c>
      <c r="T2384" s="9">
        <f t="shared" si="199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97"/>
        <v>4.3499999999999997E-2</v>
      </c>
      <c r="P2385" s="10">
        <f t="shared" si="200"/>
        <v>145</v>
      </c>
      <c r="Q2385" t="s">
        <v>8310</v>
      </c>
      <c r="R2385" t="s">
        <v>8342</v>
      </c>
      <c r="S2385" s="9">
        <f t="shared" si="198"/>
        <v>42026.848460648143</v>
      </c>
      <c r="T2385" s="9">
        <f t="shared" si="199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97"/>
        <v>8.0000000000000002E-3</v>
      </c>
      <c r="P2386" s="10">
        <f t="shared" si="200"/>
        <v>1</v>
      </c>
      <c r="Q2386" t="s">
        <v>8310</v>
      </c>
      <c r="R2386" t="s">
        <v>8342</v>
      </c>
      <c r="S2386" s="9">
        <f t="shared" si="198"/>
        <v>41926.859293981477</v>
      </c>
      <c r="T2386" s="9">
        <f t="shared" si="199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97"/>
        <v>1.2123076923076924E-2</v>
      </c>
      <c r="P2387" s="10">
        <f t="shared" si="200"/>
        <v>112.57142857142857</v>
      </c>
      <c r="Q2387" t="s">
        <v>8310</v>
      </c>
      <c r="R2387" t="s">
        <v>8342</v>
      </c>
      <c r="S2387" s="9">
        <f t="shared" si="198"/>
        <v>42191.493425925924</v>
      </c>
      <c r="T2387" s="9">
        <f t="shared" si="199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97"/>
        <v>0</v>
      </c>
      <c r="P2388" s="10">
        <v>0</v>
      </c>
      <c r="Q2388" t="s">
        <v>8310</v>
      </c>
      <c r="R2388" t="s">
        <v>8342</v>
      </c>
      <c r="S2388" s="9">
        <f t="shared" si="198"/>
        <v>41954.629907407405</v>
      </c>
      <c r="T2388" s="9">
        <f t="shared" si="199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97"/>
        <v>6.8399999999999997E-3</v>
      </c>
      <c r="P2389" s="10">
        <f>E2389/L2389</f>
        <v>342</v>
      </c>
      <c r="Q2389" t="s">
        <v>8310</v>
      </c>
      <c r="R2389" t="s">
        <v>8342</v>
      </c>
      <c r="S2389" s="9">
        <f t="shared" si="198"/>
        <v>42528.418287037035</v>
      </c>
      <c r="T2389" s="9">
        <f t="shared" si="199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97"/>
        <v>1.2513513513513513E-2</v>
      </c>
      <c r="P2390" s="10">
        <f>E2390/L2390</f>
        <v>57.875</v>
      </c>
      <c r="Q2390" t="s">
        <v>8310</v>
      </c>
      <c r="R2390" t="s">
        <v>8342</v>
      </c>
      <c r="S2390" s="9">
        <f t="shared" si="198"/>
        <v>41989.645358796297</v>
      </c>
      <c r="T2390" s="9">
        <f t="shared" si="199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97"/>
        <v>1.8749999999999999E-3</v>
      </c>
      <c r="P2391" s="10">
        <f>E2391/L2391</f>
        <v>30</v>
      </c>
      <c r="Q2391" t="s">
        <v>8310</v>
      </c>
      <c r="R2391" t="s">
        <v>8342</v>
      </c>
      <c r="S2391" s="9">
        <f t="shared" si="198"/>
        <v>42179.445046296292</v>
      </c>
      <c r="T2391" s="9">
        <f t="shared" si="199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97"/>
        <v>0</v>
      </c>
      <c r="P2392" s="10">
        <v>0</v>
      </c>
      <c r="Q2392" t="s">
        <v>8310</v>
      </c>
      <c r="R2392" t="s">
        <v>8342</v>
      </c>
      <c r="S2392" s="9">
        <f t="shared" si="198"/>
        <v>41968.053981481477</v>
      </c>
      <c r="T2392" s="9">
        <f t="shared" si="199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97"/>
        <v>1.25E-3</v>
      </c>
      <c r="P2393" s="10">
        <f>E2393/L2393</f>
        <v>25</v>
      </c>
      <c r="Q2393" t="s">
        <v>8310</v>
      </c>
      <c r="R2393" t="s">
        <v>8342</v>
      </c>
      <c r="S2393" s="9">
        <f t="shared" si="198"/>
        <v>42064.586157407401</v>
      </c>
      <c r="T2393" s="9">
        <f t="shared" si="199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97"/>
        <v>0</v>
      </c>
      <c r="P2394" s="10">
        <v>0</v>
      </c>
      <c r="Q2394" t="s">
        <v>8310</v>
      </c>
      <c r="R2394" t="s">
        <v>8342</v>
      </c>
      <c r="S2394" s="9">
        <f t="shared" si="198"/>
        <v>42275.912303240737</v>
      </c>
      <c r="T2394" s="9">
        <f t="shared" si="199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97"/>
        <v>5.0000000000000001E-4</v>
      </c>
      <c r="P2395" s="10">
        <f>E2395/L2395</f>
        <v>50</v>
      </c>
      <c r="Q2395" t="s">
        <v>8310</v>
      </c>
      <c r="R2395" t="s">
        <v>8342</v>
      </c>
      <c r="S2395" s="9">
        <f t="shared" si="198"/>
        <v>42194.440011574072</v>
      </c>
      <c r="T2395" s="9">
        <f t="shared" si="199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97"/>
        <v>5.9999999999999995E-4</v>
      </c>
      <c r="P2396" s="10">
        <f>E2396/L2396</f>
        <v>1.5</v>
      </c>
      <c r="Q2396" t="s">
        <v>8310</v>
      </c>
      <c r="R2396" t="s">
        <v>8342</v>
      </c>
      <c r="S2396" s="9">
        <f t="shared" si="198"/>
        <v>42031.15385416666</v>
      </c>
      <c r="T2396" s="9">
        <f t="shared" si="199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97"/>
        <v>0</v>
      </c>
      <c r="P2397" s="10">
        <v>0</v>
      </c>
      <c r="Q2397" t="s">
        <v>8310</v>
      </c>
      <c r="R2397" t="s">
        <v>8342</v>
      </c>
      <c r="S2397" s="9">
        <f t="shared" si="198"/>
        <v>42716.913043981483</v>
      </c>
      <c r="T2397" s="9">
        <f t="shared" si="199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97"/>
        <v>2E-3</v>
      </c>
      <c r="P2398" s="10">
        <f>E2398/L2398</f>
        <v>10</v>
      </c>
      <c r="Q2398" t="s">
        <v>8310</v>
      </c>
      <c r="R2398" t="s">
        <v>8342</v>
      </c>
      <c r="S2398" s="9">
        <f t="shared" si="198"/>
        <v>42262.640717592592</v>
      </c>
      <c r="T2398" s="9">
        <f t="shared" si="199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97"/>
        <v>0</v>
      </c>
      <c r="P2399" s="10">
        <v>0</v>
      </c>
      <c r="Q2399" t="s">
        <v>8310</v>
      </c>
      <c r="R2399" t="s">
        <v>8342</v>
      </c>
      <c r="S2399" s="9">
        <f t="shared" si="198"/>
        <v>41976.676574074074</v>
      </c>
      <c r="T2399" s="9">
        <f t="shared" si="199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97"/>
        <v>0</v>
      </c>
      <c r="P2400" s="10">
        <v>0</v>
      </c>
      <c r="Q2400" t="s">
        <v>8310</v>
      </c>
      <c r="R2400" t="s">
        <v>8342</v>
      </c>
      <c r="S2400" s="9">
        <f t="shared" si="198"/>
        <v>42157.708148148151</v>
      </c>
      <c r="T2400" s="9">
        <f t="shared" si="199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97"/>
        <v>0</v>
      </c>
      <c r="P2401" s="10">
        <v>0</v>
      </c>
      <c r="Q2401" t="s">
        <v>8310</v>
      </c>
      <c r="R2401" t="s">
        <v>8342</v>
      </c>
      <c r="S2401" s="9">
        <f t="shared" si="198"/>
        <v>41956.644745370366</v>
      </c>
      <c r="T2401" s="9">
        <f t="shared" si="199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97"/>
        <v>0</v>
      </c>
      <c r="P2402" s="10">
        <v>0</v>
      </c>
      <c r="Q2402" t="s">
        <v>8310</v>
      </c>
      <c r="R2402" t="s">
        <v>8342</v>
      </c>
      <c r="S2402" s="9">
        <f t="shared" si="198"/>
        <v>42444.059768518513</v>
      </c>
      <c r="T2402" s="9">
        <f t="shared" si="199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97"/>
        <v>7.1785714285714283E-3</v>
      </c>
      <c r="P2403" s="10">
        <f>E2403/L2403</f>
        <v>22.333333333333332</v>
      </c>
      <c r="Q2403" t="s">
        <v>8325</v>
      </c>
      <c r="R2403" t="s">
        <v>8326</v>
      </c>
      <c r="S2403" s="9">
        <f t="shared" si="198"/>
        <v>42374.614537037036</v>
      </c>
      <c r="T2403" s="9">
        <f t="shared" si="199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97"/>
        <v>4.3333333333333331E-3</v>
      </c>
      <c r="P2404" s="10">
        <f>E2404/L2404</f>
        <v>52</v>
      </c>
      <c r="Q2404" t="s">
        <v>8325</v>
      </c>
      <c r="R2404" t="s">
        <v>8326</v>
      </c>
      <c r="S2404" s="9">
        <f t="shared" si="198"/>
        <v>42107.47142361111</v>
      </c>
      <c r="T2404" s="9">
        <f t="shared" si="199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97"/>
        <v>0.16833333333333333</v>
      </c>
      <c r="P2405" s="10">
        <f>E2405/L2405</f>
        <v>16.833333333333332</v>
      </c>
      <c r="Q2405" t="s">
        <v>8325</v>
      </c>
      <c r="R2405" t="s">
        <v>8326</v>
      </c>
      <c r="S2405" s="9">
        <f t="shared" si="198"/>
        <v>42399.674282407403</v>
      </c>
      <c r="T2405" s="9">
        <f t="shared" si="199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97"/>
        <v>0</v>
      </c>
      <c r="P2406" s="10">
        <v>0</v>
      </c>
      <c r="Q2406" t="s">
        <v>8325</v>
      </c>
      <c r="R2406" t="s">
        <v>8326</v>
      </c>
      <c r="S2406" s="9">
        <f t="shared" si="198"/>
        <v>42341.831099537034</v>
      </c>
      <c r="T2406" s="9">
        <f t="shared" si="199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97"/>
        <v>0.22520000000000001</v>
      </c>
      <c r="P2407" s="10">
        <f>E2407/L2407</f>
        <v>56.3</v>
      </c>
      <c r="Q2407" t="s">
        <v>8325</v>
      </c>
      <c r="R2407" t="s">
        <v>8326</v>
      </c>
      <c r="S2407" s="9">
        <f t="shared" si="198"/>
        <v>42595.377025462956</v>
      </c>
      <c r="T2407" s="9">
        <f t="shared" si="199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97"/>
        <v>0.41384615384615386</v>
      </c>
      <c r="P2408" s="10">
        <f>E2408/L2408</f>
        <v>84.0625</v>
      </c>
      <c r="Q2408" t="s">
        <v>8325</v>
      </c>
      <c r="R2408" t="s">
        <v>8326</v>
      </c>
      <c r="S2408" s="9">
        <f t="shared" si="198"/>
        <v>41982.902662037035</v>
      </c>
      <c r="T2408" s="9">
        <f t="shared" si="199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97"/>
        <v>0.25259090909090909</v>
      </c>
      <c r="P2409" s="10">
        <f>E2409/L2409</f>
        <v>168.39393939393941</v>
      </c>
      <c r="Q2409" t="s">
        <v>8325</v>
      </c>
      <c r="R2409" t="s">
        <v>8326</v>
      </c>
      <c r="S2409" s="9">
        <f t="shared" si="198"/>
        <v>42082.367222222216</v>
      </c>
      <c r="T2409" s="9">
        <f t="shared" si="199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97"/>
        <v>2E-3</v>
      </c>
      <c r="P2410" s="10">
        <f>E2410/L2410</f>
        <v>15</v>
      </c>
      <c r="Q2410" t="s">
        <v>8325</v>
      </c>
      <c r="R2410" t="s">
        <v>8326</v>
      </c>
      <c r="S2410" s="9">
        <f t="shared" si="198"/>
        <v>41918.93237268518</v>
      </c>
      <c r="T2410" s="9">
        <f t="shared" si="199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97"/>
        <v>1.84E-2</v>
      </c>
      <c r="P2411" s="10">
        <f>E2411/L2411</f>
        <v>76.666666666666671</v>
      </c>
      <c r="Q2411" t="s">
        <v>8325</v>
      </c>
      <c r="R2411" t="s">
        <v>8326</v>
      </c>
      <c r="S2411" s="9">
        <f t="shared" si="198"/>
        <v>42204.667534722219</v>
      </c>
      <c r="T2411" s="9">
        <f t="shared" si="199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97"/>
        <v>0</v>
      </c>
      <c r="P2412" s="10">
        <v>0</v>
      </c>
      <c r="Q2412" t="s">
        <v>8325</v>
      </c>
      <c r="R2412" t="s">
        <v>8326</v>
      </c>
      <c r="S2412" s="9">
        <f t="shared" si="198"/>
        <v>42224.199942129628</v>
      </c>
      <c r="T2412" s="9">
        <f t="shared" si="199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97"/>
        <v>6.0400000000000002E-3</v>
      </c>
      <c r="P2413" s="10">
        <f>E2413/L2413</f>
        <v>50.333333333333336</v>
      </c>
      <c r="Q2413" t="s">
        <v>8325</v>
      </c>
      <c r="R2413" t="s">
        <v>8326</v>
      </c>
      <c r="S2413" s="9">
        <f t="shared" si="198"/>
        <v>42211.524097222216</v>
      </c>
      <c r="T2413" s="9">
        <f t="shared" si="199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97"/>
        <v>0</v>
      </c>
      <c r="P2414" s="10">
        <v>0</v>
      </c>
      <c r="Q2414" t="s">
        <v>8325</v>
      </c>
      <c r="R2414" t="s">
        <v>8326</v>
      </c>
      <c r="S2414" s="9">
        <f t="shared" si="198"/>
        <v>42655.528622685182</v>
      </c>
      <c r="T2414" s="9">
        <f t="shared" si="199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97"/>
        <v>8.3333333333333332E-3</v>
      </c>
      <c r="P2415" s="10">
        <f>E2415/L2415</f>
        <v>8.3333333333333339</v>
      </c>
      <c r="Q2415" t="s">
        <v>8325</v>
      </c>
      <c r="R2415" t="s">
        <v>8326</v>
      </c>
      <c r="S2415" s="9">
        <f t="shared" si="198"/>
        <v>41759.901412037034</v>
      </c>
      <c r="T2415" s="9">
        <f t="shared" si="199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97"/>
        <v>3.0666666666666665E-2</v>
      </c>
      <c r="P2416" s="10">
        <f>E2416/L2416</f>
        <v>35.384615384615387</v>
      </c>
      <c r="Q2416" t="s">
        <v>8325</v>
      </c>
      <c r="R2416" t="s">
        <v>8326</v>
      </c>
      <c r="S2416" s="9">
        <f t="shared" si="198"/>
        <v>42198.486805555549</v>
      </c>
      <c r="T2416" s="9">
        <f t="shared" si="199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97"/>
        <v>5.5833333333333334E-3</v>
      </c>
      <c r="P2417" s="10">
        <f>E2417/L2417</f>
        <v>55.833333333333336</v>
      </c>
      <c r="Q2417" t="s">
        <v>8325</v>
      </c>
      <c r="R2417" t="s">
        <v>8326</v>
      </c>
      <c r="S2417" s="9">
        <f t="shared" si="198"/>
        <v>42536.654467592591</v>
      </c>
      <c r="T2417" s="9">
        <f t="shared" si="199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97"/>
        <v>2.5000000000000001E-4</v>
      </c>
      <c r="P2418" s="10">
        <f>E2418/L2418</f>
        <v>5</v>
      </c>
      <c r="Q2418" t="s">
        <v>8325</v>
      </c>
      <c r="R2418" t="s">
        <v>8326</v>
      </c>
      <c r="S2418" s="9">
        <f t="shared" si="198"/>
        <v>42019.529432870368</v>
      </c>
      <c r="T2418" s="9">
        <f t="shared" si="199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97"/>
        <v>0</v>
      </c>
      <c r="P2419" s="10">
        <v>0</v>
      </c>
      <c r="Q2419" t="s">
        <v>8325</v>
      </c>
      <c r="R2419" t="s">
        <v>8326</v>
      </c>
      <c r="S2419" s="9">
        <f t="shared" si="198"/>
        <v>41831.675775462958</v>
      </c>
      <c r="T2419" s="9">
        <f t="shared" si="199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97"/>
        <v>2.0000000000000001E-4</v>
      </c>
      <c r="P2420" s="10">
        <f>E2420/L2420</f>
        <v>1</v>
      </c>
      <c r="Q2420" t="s">
        <v>8325</v>
      </c>
      <c r="R2420" t="s">
        <v>8326</v>
      </c>
      <c r="S2420" s="9">
        <f t="shared" si="198"/>
        <v>42027.648657407401</v>
      </c>
      <c r="T2420" s="9">
        <f t="shared" si="199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97"/>
        <v>0</v>
      </c>
      <c r="P2421" s="10">
        <v>0</v>
      </c>
      <c r="Q2421" t="s">
        <v>8325</v>
      </c>
      <c r="R2421" t="s">
        <v>8326</v>
      </c>
      <c r="S2421" s="9">
        <f t="shared" si="198"/>
        <v>41993.529965277768</v>
      </c>
      <c r="T2421" s="9">
        <f t="shared" si="199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97"/>
        <v>0.14825133372851215</v>
      </c>
      <c r="P2422" s="10">
        <f t="shared" ref="P2422:P2427" si="201">E2422/L2422</f>
        <v>69.472222222222229</v>
      </c>
      <c r="Q2422" t="s">
        <v>8325</v>
      </c>
      <c r="R2422" t="s">
        <v>8326</v>
      </c>
      <c r="S2422" s="9">
        <f t="shared" si="198"/>
        <v>41892.820543981477</v>
      </c>
      <c r="T2422" s="9">
        <f t="shared" si="199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97"/>
        <v>1.6666666666666666E-4</v>
      </c>
      <c r="P2423" s="10">
        <f t="shared" si="201"/>
        <v>1</v>
      </c>
      <c r="Q2423" t="s">
        <v>8325</v>
      </c>
      <c r="R2423" t="s">
        <v>8326</v>
      </c>
      <c r="S2423" s="9">
        <f t="shared" si="198"/>
        <v>42026.479120370372</v>
      </c>
      <c r="T2423" s="9">
        <f t="shared" si="199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97"/>
        <v>2E-3</v>
      </c>
      <c r="P2424" s="10">
        <f t="shared" si="201"/>
        <v>1</v>
      </c>
      <c r="Q2424" t="s">
        <v>8325</v>
      </c>
      <c r="R2424" t="s">
        <v>8326</v>
      </c>
      <c r="S2424" s="9">
        <f t="shared" si="198"/>
        <v>42044.516620370363</v>
      </c>
      <c r="T2424" s="9">
        <f t="shared" si="199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97"/>
        <v>1.3333333333333334E-4</v>
      </c>
      <c r="P2425" s="10">
        <f t="shared" si="201"/>
        <v>8</v>
      </c>
      <c r="Q2425" t="s">
        <v>8325</v>
      </c>
      <c r="R2425" t="s">
        <v>8326</v>
      </c>
      <c r="S2425" s="9">
        <f t="shared" si="198"/>
        <v>41974.496412037035</v>
      </c>
      <c r="T2425" s="9">
        <f t="shared" si="199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97"/>
        <v>1.24E-2</v>
      </c>
      <c r="P2426" s="10">
        <f t="shared" si="201"/>
        <v>34.444444444444443</v>
      </c>
      <c r="Q2426" t="s">
        <v>8325</v>
      </c>
      <c r="R2426" t="s">
        <v>8326</v>
      </c>
      <c r="S2426" s="9">
        <f t="shared" si="198"/>
        <v>41909.684120370366</v>
      </c>
      <c r="T2426" s="9">
        <f t="shared" si="199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97"/>
        <v>2.8571428571428574E-4</v>
      </c>
      <c r="P2427" s="10">
        <f t="shared" si="201"/>
        <v>1</v>
      </c>
      <c r="Q2427" t="s">
        <v>8325</v>
      </c>
      <c r="R2427" t="s">
        <v>8326</v>
      </c>
      <c r="S2427" s="9">
        <f t="shared" si="198"/>
        <v>42502.705428240741</v>
      </c>
      <c r="T2427" s="9">
        <f t="shared" si="199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97"/>
        <v>0</v>
      </c>
      <c r="P2428" s="10">
        <v>0</v>
      </c>
      <c r="Q2428" t="s">
        <v>8325</v>
      </c>
      <c r="R2428" t="s">
        <v>8326</v>
      </c>
      <c r="S2428" s="9">
        <f t="shared" si="198"/>
        <v>42163.961712962955</v>
      </c>
      <c r="T2428" s="9">
        <f t="shared" si="199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97"/>
        <v>2.0000000000000002E-5</v>
      </c>
      <c r="P2429" s="10">
        <f t="shared" ref="P2429:P2434" si="202">E2429/L2429</f>
        <v>1</v>
      </c>
      <c r="Q2429" t="s">
        <v>8325</v>
      </c>
      <c r="R2429" t="s">
        <v>8326</v>
      </c>
      <c r="S2429" s="9">
        <f t="shared" si="198"/>
        <v>42412.11033564814</v>
      </c>
      <c r="T2429" s="9">
        <f t="shared" si="199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97"/>
        <v>2.8571428571428571E-5</v>
      </c>
      <c r="P2430" s="10">
        <f t="shared" si="202"/>
        <v>1</v>
      </c>
      <c r="Q2430" t="s">
        <v>8325</v>
      </c>
      <c r="R2430" t="s">
        <v>8326</v>
      </c>
      <c r="S2430" s="9">
        <f t="shared" si="198"/>
        <v>42045.575821759259</v>
      </c>
      <c r="T2430" s="9">
        <f t="shared" si="199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97"/>
        <v>1.4321428571428572E-2</v>
      </c>
      <c r="P2431" s="10">
        <f t="shared" si="202"/>
        <v>501.25</v>
      </c>
      <c r="Q2431" t="s">
        <v>8325</v>
      </c>
      <c r="R2431" t="s">
        <v>8326</v>
      </c>
      <c r="S2431" s="9">
        <f t="shared" si="198"/>
        <v>42734.670902777776</v>
      </c>
      <c r="T2431" s="9">
        <f t="shared" si="199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97"/>
        <v>7.0000000000000001E-3</v>
      </c>
      <c r="P2432" s="10">
        <f t="shared" si="202"/>
        <v>10.5</v>
      </c>
      <c r="Q2432" t="s">
        <v>8325</v>
      </c>
      <c r="R2432" t="s">
        <v>8326</v>
      </c>
      <c r="S2432" s="9">
        <f t="shared" si="198"/>
        <v>42381.922499999993</v>
      </c>
      <c r="T2432" s="9">
        <f t="shared" si="199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97"/>
        <v>2.0000000000000002E-5</v>
      </c>
      <c r="P2433" s="10">
        <f t="shared" si="202"/>
        <v>1</v>
      </c>
      <c r="Q2433" t="s">
        <v>8325</v>
      </c>
      <c r="R2433" t="s">
        <v>8326</v>
      </c>
      <c r="S2433" s="9">
        <f t="shared" si="198"/>
        <v>42488.891354166662</v>
      </c>
      <c r="T2433" s="9">
        <f t="shared" si="199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03">E2434/D2434</f>
        <v>1.4285714285714287E-4</v>
      </c>
      <c r="P2434" s="10">
        <f t="shared" si="202"/>
        <v>1</v>
      </c>
      <c r="Q2434" t="s">
        <v>8325</v>
      </c>
      <c r="R2434" t="s">
        <v>8326</v>
      </c>
      <c r="S2434" s="9">
        <f t="shared" ref="S2434:S2497" si="204">(((J2434/60)/60)/24)+DATE(1970,1,1)+(-5/24)</f>
        <v>42041.010381944441</v>
      </c>
      <c r="T2434" s="9">
        <f t="shared" ref="T2434:T2497" si="205">(((I2434/60)/60)/24)+DATE(1970,1,1)+(-5/24)</f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03"/>
        <v>0</v>
      </c>
      <c r="P2435" s="10">
        <v>0</v>
      </c>
      <c r="Q2435" t="s">
        <v>8325</v>
      </c>
      <c r="R2435" t="s">
        <v>8326</v>
      </c>
      <c r="S2435" s="9">
        <f t="shared" si="204"/>
        <v>42397.691469907404</v>
      </c>
      <c r="T2435" s="9">
        <f t="shared" si="205"/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03"/>
        <v>1.2999999999999999E-3</v>
      </c>
      <c r="P2436" s="10">
        <f>E2436/L2436</f>
        <v>13</v>
      </c>
      <c r="Q2436" t="s">
        <v>8325</v>
      </c>
      <c r="R2436" t="s">
        <v>8326</v>
      </c>
      <c r="S2436" s="9">
        <f t="shared" si="204"/>
        <v>42179.977708333325</v>
      </c>
      <c r="T2436" s="9">
        <f t="shared" si="205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03"/>
        <v>4.8960000000000002E-3</v>
      </c>
      <c r="P2437" s="10">
        <f>E2437/L2437</f>
        <v>306</v>
      </c>
      <c r="Q2437" t="s">
        <v>8325</v>
      </c>
      <c r="R2437" t="s">
        <v>8326</v>
      </c>
      <c r="S2437" s="9">
        <f t="shared" si="204"/>
        <v>42252.069282407399</v>
      </c>
      <c r="T2437" s="9">
        <f t="shared" si="205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03"/>
        <v>3.8461538461538462E-4</v>
      </c>
      <c r="P2438" s="10">
        <f>E2438/L2438</f>
        <v>22.5</v>
      </c>
      <c r="Q2438" t="s">
        <v>8325</v>
      </c>
      <c r="R2438" t="s">
        <v>8326</v>
      </c>
      <c r="S2438" s="9">
        <f t="shared" si="204"/>
        <v>42338.407060185178</v>
      </c>
      <c r="T2438" s="9">
        <f t="shared" si="20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03"/>
        <v>0</v>
      </c>
      <c r="P2439" s="10">
        <v>0</v>
      </c>
      <c r="Q2439" t="s">
        <v>8325</v>
      </c>
      <c r="R2439" t="s">
        <v>8326</v>
      </c>
      <c r="S2439" s="9">
        <f t="shared" si="204"/>
        <v>42031.756805555553</v>
      </c>
      <c r="T2439" s="9">
        <f t="shared" si="20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03"/>
        <v>3.3333333333333335E-3</v>
      </c>
      <c r="P2440" s="10">
        <f>E2440/L2440</f>
        <v>50</v>
      </c>
      <c r="Q2440" t="s">
        <v>8325</v>
      </c>
      <c r="R2440" t="s">
        <v>8326</v>
      </c>
      <c r="S2440" s="9">
        <f t="shared" si="204"/>
        <v>42285.706736111104</v>
      </c>
      <c r="T2440" s="9">
        <f t="shared" si="20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03"/>
        <v>0</v>
      </c>
      <c r="P2441" s="10">
        <v>0</v>
      </c>
      <c r="Q2441" t="s">
        <v>8325</v>
      </c>
      <c r="R2441" t="s">
        <v>8326</v>
      </c>
      <c r="S2441" s="9">
        <f t="shared" si="204"/>
        <v>42265.610289351847</v>
      </c>
      <c r="T2441" s="9">
        <f t="shared" si="20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03"/>
        <v>2E-3</v>
      </c>
      <c r="P2442" s="10">
        <f t="shared" ref="P2442:P2473" si="206">E2442/L2442</f>
        <v>5</v>
      </c>
      <c r="Q2442" t="s">
        <v>8325</v>
      </c>
      <c r="R2442" t="s">
        <v>8326</v>
      </c>
      <c r="S2442" s="9">
        <f t="shared" si="204"/>
        <v>42383.691122685181</v>
      </c>
      <c r="T2442" s="9">
        <f t="shared" si="205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03"/>
        <v>1.0788</v>
      </c>
      <c r="P2443" s="10">
        <f t="shared" si="206"/>
        <v>74.22935779816514</v>
      </c>
      <c r="Q2443" t="s">
        <v>8325</v>
      </c>
      <c r="R2443" t="s">
        <v>8347</v>
      </c>
      <c r="S2443" s="9">
        <f t="shared" si="204"/>
        <v>42186.917291666665</v>
      </c>
      <c r="T2443" s="9">
        <f t="shared" si="20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03"/>
        <v>1.2594166666666666</v>
      </c>
      <c r="P2444" s="10">
        <f t="shared" si="206"/>
        <v>81.252688172043008</v>
      </c>
      <c r="Q2444" t="s">
        <v>8325</v>
      </c>
      <c r="R2444" t="s">
        <v>8347</v>
      </c>
      <c r="S2444" s="9">
        <f t="shared" si="204"/>
        <v>42052.458657407398</v>
      </c>
      <c r="T2444" s="9">
        <f t="shared" si="20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03"/>
        <v>2.0251494999999999</v>
      </c>
      <c r="P2445" s="10">
        <f t="shared" si="206"/>
        <v>130.23469453376205</v>
      </c>
      <c r="Q2445" t="s">
        <v>8325</v>
      </c>
      <c r="R2445" t="s">
        <v>8347</v>
      </c>
      <c r="S2445" s="9">
        <f t="shared" si="204"/>
        <v>41836.416921296295</v>
      </c>
      <c r="T2445" s="9">
        <f t="shared" si="20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03"/>
        <v>1.0860000000000001</v>
      </c>
      <c r="P2446" s="10">
        <f t="shared" si="206"/>
        <v>53.409836065573771</v>
      </c>
      <c r="Q2446" t="s">
        <v>8325</v>
      </c>
      <c r="R2446" t="s">
        <v>8347</v>
      </c>
      <c r="S2446" s="9">
        <f t="shared" si="204"/>
        <v>42485.54619212963</v>
      </c>
      <c r="T2446" s="9">
        <f t="shared" si="20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03"/>
        <v>1.728</v>
      </c>
      <c r="P2447" s="10">
        <f t="shared" si="206"/>
        <v>75.130434782608702</v>
      </c>
      <c r="Q2447" t="s">
        <v>8325</v>
      </c>
      <c r="R2447" t="s">
        <v>8347</v>
      </c>
      <c r="S2447" s="9">
        <f t="shared" si="204"/>
        <v>42242.981724537036</v>
      </c>
      <c r="T2447" s="9">
        <f t="shared" si="20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03"/>
        <v>1.6798</v>
      </c>
      <c r="P2448" s="10">
        <f t="shared" si="206"/>
        <v>75.666666666666671</v>
      </c>
      <c r="Q2448" t="s">
        <v>8325</v>
      </c>
      <c r="R2448" t="s">
        <v>8347</v>
      </c>
      <c r="S2448" s="9">
        <f t="shared" si="204"/>
        <v>42670.394340277773</v>
      </c>
      <c r="T2448" s="9">
        <f t="shared" si="20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03"/>
        <v>4.2720000000000002</v>
      </c>
      <c r="P2449" s="10">
        <f t="shared" si="206"/>
        <v>31.691394658753708</v>
      </c>
      <c r="Q2449" t="s">
        <v>8325</v>
      </c>
      <c r="R2449" t="s">
        <v>8347</v>
      </c>
      <c r="S2449" s="9">
        <f t="shared" si="204"/>
        <v>42654.26149305555</v>
      </c>
      <c r="T2449" s="9">
        <f t="shared" si="20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03"/>
        <v>1.075</v>
      </c>
      <c r="P2450" s="10">
        <f t="shared" si="206"/>
        <v>47.777777777777779</v>
      </c>
      <c r="Q2450" t="s">
        <v>8325</v>
      </c>
      <c r="R2450" t="s">
        <v>8347</v>
      </c>
      <c r="S2450" s="9">
        <f t="shared" si="204"/>
        <v>42607.107789351845</v>
      </c>
      <c r="T2450" s="9">
        <f t="shared" si="20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03"/>
        <v>1.08</v>
      </c>
      <c r="P2451" s="10">
        <f t="shared" si="206"/>
        <v>90</v>
      </c>
      <c r="Q2451" t="s">
        <v>8325</v>
      </c>
      <c r="R2451" t="s">
        <v>8347</v>
      </c>
      <c r="S2451" s="9">
        <f t="shared" si="204"/>
        <v>41942.934201388889</v>
      </c>
      <c r="T2451" s="9">
        <f t="shared" si="20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03"/>
        <v>1.0153353333333335</v>
      </c>
      <c r="P2452" s="10">
        <f t="shared" si="206"/>
        <v>149.31401960784314</v>
      </c>
      <c r="Q2452" t="s">
        <v>8325</v>
      </c>
      <c r="R2452" t="s">
        <v>8347</v>
      </c>
      <c r="S2452" s="9">
        <f t="shared" si="204"/>
        <v>41901.864074074074</v>
      </c>
      <c r="T2452" s="9">
        <f t="shared" si="20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03"/>
        <v>1.1545000000000001</v>
      </c>
      <c r="P2453" s="10">
        <f t="shared" si="206"/>
        <v>62.06989247311828</v>
      </c>
      <c r="Q2453" t="s">
        <v>8325</v>
      </c>
      <c r="R2453" t="s">
        <v>8347</v>
      </c>
      <c r="S2453" s="9">
        <f t="shared" si="204"/>
        <v>42779.700115740743</v>
      </c>
      <c r="T2453" s="9">
        <f t="shared" si="20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03"/>
        <v>1.335</v>
      </c>
      <c r="P2454" s="10">
        <f t="shared" si="206"/>
        <v>53.4</v>
      </c>
      <c r="Q2454" t="s">
        <v>8325</v>
      </c>
      <c r="R2454" t="s">
        <v>8347</v>
      </c>
      <c r="S2454" s="9">
        <f t="shared" si="204"/>
        <v>42338.635416666664</v>
      </c>
      <c r="T2454" s="9">
        <f t="shared" si="20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03"/>
        <v>1.5469999999999999</v>
      </c>
      <c r="P2455" s="10">
        <f t="shared" si="206"/>
        <v>69.268656716417908</v>
      </c>
      <c r="Q2455" t="s">
        <v>8325</v>
      </c>
      <c r="R2455" t="s">
        <v>8347</v>
      </c>
      <c r="S2455" s="9">
        <f t="shared" si="204"/>
        <v>42738.483900462961</v>
      </c>
      <c r="T2455" s="9">
        <f t="shared" si="20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03"/>
        <v>1.0084571428571429</v>
      </c>
      <c r="P2456" s="10">
        <f t="shared" si="206"/>
        <v>271.50769230769231</v>
      </c>
      <c r="Q2456" t="s">
        <v>8325</v>
      </c>
      <c r="R2456" t="s">
        <v>8347</v>
      </c>
      <c r="S2456" s="9">
        <f t="shared" si="204"/>
        <v>42769.99314814814</v>
      </c>
      <c r="T2456" s="9">
        <f t="shared" si="205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03"/>
        <v>1.82</v>
      </c>
      <c r="P2457" s="10">
        <f t="shared" si="206"/>
        <v>34.125</v>
      </c>
      <c r="Q2457" t="s">
        <v>8325</v>
      </c>
      <c r="R2457" t="s">
        <v>8347</v>
      </c>
      <c r="S2457" s="9">
        <f t="shared" si="204"/>
        <v>42452.573495370372</v>
      </c>
      <c r="T2457" s="9">
        <f t="shared" si="20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03"/>
        <v>1.8086666666666666</v>
      </c>
      <c r="P2458" s="10">
        <f t="shared" si="206"/>
        <v>40.492537313432834</v>
      </c>
      <c r="Q2458" t="s">
        <v>8325</v>
      </c>
      <c r="R2458" t="s">
        <v>8347</v>
      </c>
      <c r="S2458" s="9">
        <f t="shared" si="204"/>
        <v>42761.752766203703</v>
      </c>
      <c r="T2458" s="9">
        <f t="shared" si="20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03"/>
        <v>1.0230434782608695</v>
      </c>
      <c r="P2459" s="10">
        <f t="shared" si="206"/>
        <v>189.75806451612902</v>
      </c>
      <c r="Q2459" t="s">
        <v>8325</v>
      </c>
      <c r="R2459" t="s">
        <v>8347</v>
      </c>
      <c r="S2459" s="9">
        <f t="shared" si="204"/>
        <v>42423.394166666665</v>
      </c>
      <c r="T2459" s="9">
        <f t="shared" si="20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03"/>
        <v>1.1017999999999999</v>
      </c>
      <c r="P2460" s="10">
        <f t="shared" si="206"/>
        <v>68.862499999999997</v>
      </c>
      <c r="Q2460" t="s">
        <v>8325</v>
      </c>
      <c r="R2460" t="s">
        <v>8347</v>
      </c>
      <c r="S2460" s="9">
        <f t="shared" si="204"/>
        <v>42495.663402777776</v>
      </c>
      <c r="T2460" s="9">
        <f t="shared" si="20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03"/>
        <v>1.0225</v>
      </c>
      <c r="P2461" s="10">
        <f t="shared" si="206"/>
        <v>108.77659574468085</v>
      </c>
      <c r="Q2461" t="s">
        <v>8325</v>
      </c>
      <c r="R2461" t="s">
        <v>8347</v>
      </c>
      <c r="S2461" s="9">
        <f t="shared" si="204"/>
        <v>42407.429224537038</v>
      </c>
      <c r="T2461" s="9">
        <f t="shared" si="20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03"/>
        <v>1.0078823529411765</v>
      </c>
      <c r="P2462" s="10">
        <f t="shared" si="206"/>
        <v>125.98529411764706</v>
      </c>
      <c r="Q2462" t="s">
        <v>8325</v>
      </c>
      <c r="R2462" t="s">
        <v>8347</v>
      </c>
      <c r="S2462" s="9">
        <f t="shared" si="204"/>
        <v>42703.978784722225</v>
      </c>
      <c r="T2462" s="9">
        <f t="shared" si="20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03"/>
        <v>1.038</v>
      </c>
      <c r="P2463" s="10">
        <f t="shared" si="206"/>
        <v>90.523255813953483</v>
      </c>
      <c r="Q2463" t="s">
        <v>8328</v>
      </c>
      <c r="R2463" t="s">
        <v>8329</v>
      </c>
      <c r="S2463" s="9">
        <f t="shared" si="204"/>
        <v>40783.804363425923</v>
      </c>
      <c r="T2463" s="9">
        <f t="shared" si="20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03"/>
        <v>1.1070833333333334</v>
      </c>
      <c r="P2464" s="10">
        <f t="shared" si="206"/>
        <v>28.880434782608695</v>
      </c>
      <c r="Q2464" t="s">
        <v>8328</v>
      </c>
      <c r="R2464" t="s">
        <v>8329</v>
      </c>
      <c r="S2464" s="9">
        <f t="shared" si="204"/>
        <v>41088.977962962963</v>
      </c>
      <c r="T2464" s="9">
        <f t="shared" si="20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03"/>
        <v>1.1625000000000001</v>
      </c>
      <c r="P2465" s="10">
        <f t="shared" si="206"/>
        <v>31</v>
      </c>
      <c r="Q2465" t="s">
        <v>8328</v>
      </c>
      <c r="R2465" t="s">
        <v>8329</v>
      </c>
      <c r="S2465" s="9">
        <f t="shared" si="204"/>
        <v>41340.903067129628</v>
      </c>
      <c r="T2465" s="9">
        <f t="shared" si="20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03"/>
        <v>1.111</v>
      </c>
      <c r="P2466" s="10">
        <f t="shared" si="206"/>
        <v>51.674418604651166</v>
      </c>
      <c r="Q2466" t="s">
        <v>8328</v>
      </c>
      <c r="R2466" t="s">
        <v>8329</v>
      </c>
      <c r="S2466" s="9">
        <f t="shared" si="204"/>
        <v>42248.692094907405</v>
      </c>
      <c r="T2466" s="9">
        <f t="shared" si="20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03"/>
        <v>1.8014285714285714</v>
      </c>
      <c r="P2467" s="10">
        <f t="shared" si="206"/>
        <v>26.270833333333332</v>
      </c>
      <c r="Q2467" t="s">
        <v>8328</v>
      </c>
      <c r="R2467" t="s">
        <v>8329</v>
      </c>
      <c r="S2467" s="9">
        <f t="shared" si="204"/>
        <v>41145.510972222219</v>
      </c>
      <c r="T2467" s="9">
        <f t="shared" si="20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03"/>
        <v>1</v>
      </c>
      <c r="P2468" s="10">
        <f t="shared" si="206"/>
        <v>48.07692307692308</v>
      </c>
      <c r="Q2468" t="s">
        <v>8328</v>
      </c>
      <c r="R2468" t="s">
        <v>8329</v>
      </c>
      <c r="S2468" s="9">
        <f t="shared" si="204"/>
        <v>41372.894131944442</v>
      </c>
      <c r="T2468" s="9">
        <f t="shared" si="20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03"/>
        <v>1.1850000000000001</v>
      </c>
      <c r="P2469" s="10">
        <f t="shared" si="206"/>
        <v>27.558139534883722</v>
      </c>
      <c r="Q2469" t="s">
        <v>8328</v>
      </c>
      <c r="R2469" t="s">
        <v>8329</v>
      </c>
      <c r="S2469" s="9">
        <f t="shared" si="204"/>
        <v>41025.665868055556</v>
      </c>
      <c r="T2469" s="9">
        <f t="shared" si="20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03"/>
        <v>1.0721700000000001</v>
      </c>
      <c r="P2470" s="10">
        <f t="shared" si="206"/>
        <v>36.97137931034483</v>
      </c>
      <c r="Q2470" t="s">
        <v>8328</v>
      </c>
      <c r="R2470" t="s">
        <v>8329</v>
      </c>
      <c r="S2470" s="9">
        <f t="shared" si="204"/>
        <v>41173.945844907401</v>
      </c>
      <c r="T2470" s="9">
        <f t="shared" si="20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03"/>
        <v>1.1366666666666667</v>
      </c>
      <c r="P2471" s="10">
        <f t="shared" si="206"/>
        <v>29.021276595744681</v>
      </c>
      <c r="Q2471" t="s">
        <v>8328</v>
      </c>
      <c r="R2471" t="s">
        <v>8329</v>
      </c>
      <c r="S2471" s="9">
        <f t="shared" si="204"/>
        <v>40557.221400462957</v>
      </c>
      <c r="T2471" s="9">
        <f t="shared" si="20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03"/>
        <v>1.0316400000000001</v>
      </c>
      <c r="P2472" s="10">
        <f t="shared" si="206"/>
        <v>28.65666666666667</v>
      </c>
      <c r="Q2472" t="s">
        <v>8328</v>
      </c>
      <c r="R2472" t="s">
        <v>8329</v>
      </c>
      <c r="S2472" s="9">
        <f t="shared" si="204"/>
        <v>41022.866377314815</v>
      </c>
      <c r="T2472" s="9">
        <f t="shared" si="20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03"/>
        <v>1.28</v>
      </c>
      <c r="P2473" s="10">
        <f t="shared" si="206"/>
        <v>37.647058823529413</v>
      </c>
      <c r="Q2473" t="s">
        <v>8328</v>
      </c>
      <c r="R2473" t="s">
        <v>8329</v>
      </c>
      <c r="S2473" s="9">
        <f t="shared" si="204"/>
        <v>40893.784629629627</v>
      </c>
      <c r="T2473" s="9">
        <f t="shared" si="20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03"/>
        <v>1.3576026666666667</v>
      </c>
      <c r="P2474" s="10">
        <f t="shared" ref="P2474:P2504" si="207">E2474/L2474</f>
        <v>97.904038461538462</v>
      </c>
      <c r="Q2474" t="s">
        <v>8328</v>
      </c>
      <c r="R2474" t="s">
        <v>8329</v>
      </c>
      <c r="S2474" s="9">
        <f t="shared" si="204"/>
        <v>40353.907175925924</v>
      </c>
      <c r="T2474" s="9">
        <f t="shared" si="20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03"/>
        <v>1</v>
      </c>
      <c r="P2475" s="10">
        <f t="shared" si="207"/>
        <v>42.553191489361701</v>
      </c>
      <c r="Q2475" t="s">
        <v>8328</v>
      </c>
      <c r="R2475" t="s">
        <v>8329</v>
      </c>
      <c r="S2475" s="9">
        <f t="shared" si="204"/>
        <v>41193.540150462963</v>
      </c>
      <c r="T2475" s="9">
        <f t="shared" si="20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03"/>
        <v>1.0000360000000001</v>
      </c>
      <c r="P2476" s="10">
        <f t="shared" si="207"/>
        <v>131.58368421052631</v>
      </c>
      <c r="Q2476" t="s">
        <v>8328</v>
      </c>
      <c r="R2476" t="s">
        <v>8329</v>
      </c>
      <c r="S2476" s="9">
        <f t="shared" si="204"/>
        <v>40416.80296296296</v>
      </c>
      <c r="T2476" s="9">
        <f t="shared" si="20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03"/>
        <v>1.0471999999999999</v>
      </c>
      <c r="P2477" s="10">
        <f t="shared" si="207"/>
        <v>32.320987654320987</v>
      </c>
      <c r="Q2477" t="s">
        <v>8328</v>
      </c>
      <c r="R2477" t="s">
        <v>8329</v>
      </c>
      <c r="S2477" s="9">
        <f t="shared" si="204"/>
        <v>40310.079340277778</v>
      </c>
      <c r="T2477" s="9">
        <f t="shared" si="20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03"/>
        <v>1.050225</v>
      </c>
      <c r="P2478" s="10">
        <f t="shared" si="207"/>
        <v>61.103999999999999</v>
      </c>
      <c r="Q2478" t="s">
        <v>8328</v>
      </c>
      <c r="R2478" t="s">
        <v>8329</v>
      </c>
      <c r="S2478" s="9">
        <f t="shared" si="204"/>
        <v>41913.120023148142</v>
      </c>
      <c r="T2478" s="9">
        <f t="shared" si="20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03"/>
        <v>1.7133333333333334</v>
      </c>
      <c r="P2479" s="10">
        <f t="shared" si="207"/>
        <v>31.341463414634145</v>
      </c>
      <c r="Q2479" t="s">
        <v>8328</v>
      </c>
      <c r="R2479" t="s">
        <v>8329</v>
      </c>
      <c r="S2479" s="9">
        <f t="shared" si="204"/>
        <v>41088.483159722222</v>
      </c>
      <c r="T2479" s="9">
        <f t="shared" si="20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03"/>
        <v>1.2749999999999999</v>
      </c>
      <c r="P2480" s="10">
        <f t="shared" si="207"/>
        <v>129.1139240506329</v>
      </c>
      <c r="Q2480" t="s">
        <v>8328</v>
      </c>
      <c r="R2480" t="s">
        <v>8329</v>
      </c>
      <c r="S2480" s="9">
        <f t="shared" si="204"/>
        <v>41257.742048611108</v>
      </c>
      <c r="T2480" s="9">
        <f t="shared" si="20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03"/>
        <v>1.3344333333333334</v>
      </c>
      <c r="P2481" s="10">
        <f t="shared" si="207"/>
        <v>25.020624999999999</v>
      </c>
      <c r="Q2481" t="s">
        <v>8328</v>
      </c>
      <c r="R2481" t="s">
        <v>8329</v>
      </c>
      <c r="S2481" s="9">
        <f t="shared" si="204"/>
        <v>41107.518449074072</v>
      </c>
      <c r="T2481" s="9">
        <f t="shared" si="20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03"/>
        <v>1</v>
      </c>
      <c r="P2482" s="10">
        <f t="shared" si="207"/>
        <v>250</v>
      </c>
      <c r="Q2482" t="s">
        <v>8328</v>
      </c>
      <c r="R2482" t="s">
        <v>8329</v>
      </c>
      <c r="S2482" s="9">
        <f t="shared" si="204"/>
        <v>42227.727824074071</v>
      </c>
      <c r="T2482" s="9">
        <f t="shared" si="20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03"/>
        <v>1.1291099999999998</v>
      </c>
      <c r="P2483" s="10">
        <f t="shared" si="207"/>
        <v>47.541473684210523</v>
      </c>
      <c r="Q2483" t="s">
        <v>8328</v>
      </c>
      <c r="R2483" t="s">
        <v>8329</v>
      </c>
      <c r="S2483" s="9">
        <f t="shared" si="204"/>
        <v>40999.437592592592</v>
      </c>
      <c r="T2483" s="9">
        <f t="shared" si="20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03"/>
        <v>1.0009999999999999</v>
      </c>
      <c r="P2484" s="10">
        <f t="shared" si="207"/>
        <v>40.04</v>
      </c>
      <c r="Q2484" t="s">
        <v>8328</v>
      </c>
      <c r="R2484" t="s">
        <v>8329</v>
      </c>
      <c r="S2484" s="9">
        <f t="shared" si="204"/>
        <v>40711.573877314811</v>
      </c>
      <c r="T2484" s="9">
        <f t="shared" si="20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03"/>
        <v>1.1372727272727272</v>
      </c>
      <c r="P2485" s="10">
        <f t="shared" si="207"/>
        <v>65.84210526315789</v>
      </c>
      <c r="Q2485" t="s">
        <v>8328</v>
      </c>
      <c r="R2485" t="s">
        <v>8329</v>
      </c>
      <c r="S2485" s="9">
        <f t="shared" si="204"/>
        <v>40970.541701388887</v>
      </c>
      <c r="T2485" s="9">
        <f t="shared" si="20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03"/>
        <v>1.1931742857142855</v>
      </c>
      <c r="P2486" s="10">
        <f t="shared" si="207"/>
        <v>46.401222222222216</v>
      </c>
      <c r="Q2486" t="s">
        <v>8328</v>
      </c>
      <c r="R2486" t="s">
        <v>8329</v>
      </c>
      <c r="S2486" s="9">
        <f t="shared" si="204"/>
        <v>40771.708368055552</v>
      </c>
      <c r="T2486" s="9">
        <f t="shared" si="20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03"/>
        <v>1.0325</v>
      </c>
      <c r="P2487" s="10">
        <f t="shared" si="207"/>
        <v>50.365853658536587</v>
      </c>
      <c r="Q2487" t="s">
        <v>8328</v>
      </c>
      <c r="R2487" t="s">
        <v>8329</v>
      </c>
      <c r="S2487" s="9">
        <f t="shared" si="204"/>
        <v>40793.790266203701</v>
      </c>
      <c r="T2487" s="9">
        <f t="shared" si="20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03"/>
        <v>2.6566666666666667</v>
      </c>
      <c r="P2488" s="10">
        <f t="shared" si="207"/>
        <v>26.566666666666666</v>
      </c>
      <c r="Q2488" t="s">
        <v>8328</v>
      </c>
      <c r="R2488" t="s">
        <v>8329</v>
      </c>
      <c r="S2488" s="9">
        <f t="shared" si="204"/>
        <v>40991.499722222223</v>
      </c>
      <c r="T2488" s="9">
        <f t="shared" si="20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03"/>
        <v>1.0005066666666667</v>
      </c>
      <c r="P2489" s="10">
        <f t="shared" si="207"/>
        <v>39.493684210526318</v>
      </c>
      <c r="Q2489" t="s">
        <v>8328</v>
      </c>
      <c r="R2489" t="s">
        <v>8329</v>
      </c>
      <c r="S2489" s="9">
        <f t="shared" si="204"/>
        <v>41025.874965277777</v>
      </c>
      <c r="T2489" s="9">
        <f t="shared" si="20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03"/>
        <v>1.0669999999999999</v>
      </c>
      <c r="P2490" s="10">
        <f t="shared" si="207"/>
        <v>49.246153846153845</v>
      </c>
      <c r="Q2490" t="s">
        <v>8328</v>
      </c>
      <c r="R2490" t="s">
        <v>8329</v>
      </c>
      <c r="S2490" s="9">
        <f t="shared" si="204"/>
        <v>40833.424861111111</v>
      </c>
      <c r="T2490" s="9">
        <f t="shared" si="20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03"/>
        <v>1.3367142857142857</v>
      </c>
      <c r="P2491" s="10">
        <f t="shared" si="207"/>
        <v>62.38</v>
      </c>
      <c r="Q2491" t="s">
        <v>8328</v>
      </c>
      <c r="R2491" t="s">
        <v>8329</v>
      </c>
      <c r="S2491" s="9">
        <f t="shared" si="204"/>
        <v>41373.481932870367</v>
      </c>
      <c r="T2491" s="9">
        <f t="shared" si="20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03"/>
        <v>1.214</v>
      </c>
      <c r="P2492" s="10">
        <f t="shared" si="207"/>
        <v>37.9375</v>
      </c>
      <c r="Q2492" t="s">
        <v>8328</v>
      </c>
      <c r="R2492" t="s">
        <v>8329</v>
      </c>
      <c r="S2492" s="9">
        <f t="shared" si="204"/>
        <v>41023.019398148142</v>
      </c>
      <c r="T2492" s="9">
        <f t="shared" si="205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03"/>
        <v>1.032</v>
      </c>
      <c r="P2493" s="10">
        <f t="shared" si="207"/>
        <v>51.6</v>
      </c>
      <c r="Q2493" t="s">
        <v>8328</v>
      </c>
      <c r="R2493" t="s">
        <v>8329</v>
      </c>
      <c r="S2493" s="9">
        <f t="shared" si="204"/>
        <v>40542.630949074075</v>
      </c>
      <c r="T2493" s="9">
        <f t="shared" si="205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03"/>
        <v>1.25</v>
      </c>
      <c r="P2494" s="10">
        <f t="shared" si="207"/>
        <v>27.777777777777779</v>
      </c>
      <c r="Q2494" t="s">
        <v>8328</v>
      </c>
      <c r="R2494" t="s">
        <v>8329</v>
      </c>
      <c r="S2494" s="9">
        <f t="shared" si="204"/>
        <v>41024.777638888889</v>
      </c>
      <c r="T2494" s="9">
        <f t="shared" si="20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03"/>
        <v>1.2869999999999999</v>
      </c>
      <c r="P2495" s="10">
        <f t="shared" si="207"/>
        <v>99.382239382239376</v>
      </c>
      <c r="Q2495" t="s">
        <v>8328</v>
      </c>
      <c r="R2495" t="s">
        <v>8329</v>
      </c>
      <c r="S2495" s="9">
        <f t="shared" si="204"/>
        <v>41347.959953703699</v>
      </c>
      <c r="T2495" s="9">
        <f t="shared" si="20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03"/>
        <v>1.0100533333333332</v>
      </c>
      <c r="P2496" s="10">
        <f t="shared" si="207"/>
        <v>38.848205128205123</v>
      </c>
      <c r="Q2496" t="s">
        <v>8328</v>
      </c>
      <c r="R2496" t="s">
        <v>8329</v>
      </c>
      <c r="S2496" s="9">
        <f t="shared" si="204"/>
        <v>41022.436851851846</v>
      </c>
      <c r="T2496" s="9">
        <f t="shared" si="205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03"/>
        <v>1.2753666666666665</v>
      </c>
      <c r="P2497" s="10">
        <f t="shared" si="207"/>
        <v>45.548809523809524</v>
      </c>
      <c r="Q2497" t="s">
        <v>8328</v>
      </c>
      <c r="R2497" t="s">
        <v>8329</v>
      </c>
      <c r="S2497" s="9">
        <f t="shared" si="204"/>
        <v>41036.738136574073</v>
      </c>
      <c r="T2497" s="9">
        <f t="shared" si="20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08">E2498/D2498</f>
        <v>1</v>
      </c>
      <c r="P2498" s="10">
        <f t="shared" si="207"/>
        <v>600</v>
      </c>
      <c r="Q2498" t="s">
        <v>8328</v>
      </c>
      <c r="R2498" t="s">
        <v>8329</v>
      </c>
      <c r="S2498" s="9">
        <f t="shared" ref="S2498:S2561" si="209">(((J2498/60)/60)/24)+DATE(1970,1,1)+(-5/24)</f>
        <v>41327.788101851853</v>
      </c>
      <c r="T2498" s="9">
        <f t="shared" ref="T2498:T2561" si="210">(((I2498/60)/60)/24)+DATE(1970,1,1)+(-5/24)</f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08"/>
        <v>1.127715</v>
      </c>
      <c r="P2499" s="10">
        <f t="shared" si="207"/>
        <v>80.551071428571419</v>
      </c>
      <c r="Q2499" t="s">
        <v>8328</v>
      </c>
      <c r="R2499" t="s">
        <v>8329</v>
      </c>
      <c r="S2499" s="9">
        <f t="shared" si="209"/>
        <v>40730.670578703699</v>
      </c>
      <c r="T2499" s="9">
        <f t="shared" si="210"/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08"/>
        <v>1.056</v>
      </c>
      <c r="P2500" s="10">
        <f t="shared" si="207"/>
        <v>52.8</v>
      </c>
      <c r="Q2500" t="s">
        <v>8328</v>
      </c>
      <c r="R2500" t="s">
        <v>8329</v>
      </c>
      <c r="S2500" s="9">
        <f t="shared" si="209"/>
        <v>42017.759108796294</v>
      </c>
      <c r="T2500" s="9">
        <f t="shared" si="210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08"/>
        <v>2.0262500000000001</v>
      </c>
      <c r="P2501" s="10">
        <f t="shared" si="207"/>
        <v>47.676470588235297</v>
      </c>
      <c r="Q2501" t="s">
        <v>8328</v>
      </c>
      <c r="R2501" t="s">
        <v>8329</v>
      </c>
      <c r="S2501" s="9">
        <f t="shared" si="209"/>
        <v>41226.440243055549</v>
      </c>
      <c r="T2501" s="9">
        <f t="shared" si="210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08"/>
        <v>1.1333333333333333</v>
      </c>
      <c r="P2502" s="10">
        <f t="shared" si="207"/>
        <v>23.448275862068964</v>
      </c>
      <c r="Q2502" t="s">
        <v>8328</v>
      </c>
      <c r="R2502" t="s">
        <v>8329</v>
      </c>
      <c r="S2502" s="9">
        <f t="shared" si="209"/>
        <v>41053.564525462964</v>
      </c>
      <c r="T2502" s="9">
        <f t="shared" si="210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08"/>
        <v>2.5545454545454545E-2</v>
      </c>
      <c r="P2503" s="10">
        <f t="shared" si="207"/>
        <v>40.142857142857146</v>
      </c>
      <c r="Q2503" t="s">
        <v>8325</v>
      </c>
      <c r="R2503" t="s">
        <v>8357</v>
      </c>
      <c r="S2503" s="9">
        <f t="shared" si="209"/>
        <v>42244.568333333329</v>
      </c>
      <c r="T2503" s="9">
        <f t="shared" si="210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08"/>
        <v>7.8181818181818181E-4</v>
      </c>
      <c r="P2504" s="10">
        <f t="shared" si="207"/>
        <v>17.2</v>
      </c>
      <c r="Q2504" t="s">
        <v>8325</v>
      </c>
      <c r="R2504" t="s">
        <v>8357</v>
      </c>
      <c r="S2504" s="9">
        <f t="shared" si="209"/>
        <v>41858.617106481477</v>
      </c>
      <c r="T2504" s="9">
        <f t="shared" si="210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08"/>
        <v>0</v>
      </c>
      <c r="P2505" s="10">
        <v>0</v>
      </c>
      <c r="Q2505" t="s">
        <v>8325</v>
      </c>
      <c r="R2505" t="s">
        <v>8357</v>
      </c>
      <c r="S2505" s="9">
        <f t="shared" si="209"/>
        <v>42498.691064814811</v>
      </c>
      <c r="T2505" s="9">
        <f t="shared" si="210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08"/>
        <v>0</v>
      </c>
      <c r="P2506" s="10">
        <v>0</v>
      </c>
      <c r="Q2506" t="s">
        <v>8325</v>
      </c>
      <c r="R2506" t="s">
        <v>8357</v>
      </c>
      <c r="S2506" s="9">
        <f t="shared" si="209"/>
        <v>41927.807106481479</v>
      </c>
      <c r="T2506" s="9">
        <f t="shared" si="210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08"/>
        <v>0</v>
      </c>
      <c r="P2507" s="10">
        <v>0</v>
      </c>
      <c r="Q2507" t="s">
        <v>8325</v>
      </c>
      <c r="R2507" t="s">
        <v>8357</v>
      </c>
      <c r="S2507" s="9">
        <f t="shared" si="209"/>
        <v>42046.847407407404</v>
      </c>
      <c r="T2507" s="9">
        <f t="shared" si="210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08"/>
        <v>6.0000000000000001E-3</v>
      </c>
      <c r="P2508" s="10">
        <f>E2508/L2508</f>
        <v>15</v>
      </c>
      <c r="Q2508" t="s">
        <v>8325</v>
      </c>
      <c r="R2508" t="s">
        <v>8357</v>
      </c>
      <c r="S2508" s="9">
        <f t="shared" si="209"/>
        <v>42258.088761574072</v>
      </c>
      <c r="T2508" s="9">
        <f t="shared" si="210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08"/>
        <v>0</v>
      </c>
      <c r="P2509" s="10">
        <v>0</v>
      </c>
      <c r="Q2509" t="s">
        <v>8325</v>
      </c>
      <c r="R2509" t="s">
        <v>8357</v>
      </c>
      <c r="S2509" s="9">
        <f t="shared" si="209"/>
        <v>42104.864629629628</v>
      </c>
      <c r="T2509" s="9">
        <f t="shared" si="210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08"/>
        <v>0</v>
      </c>
      <c r="P2510" s="10">
        <v>0</v>
      </c>
      <c r="Q2510" t="s">
        <v>8325</v>
      </c>
      <c r="R2510" t="s">
        <v>8357</v>
      </c>
      <c r="S2510" s="9">
        <f t="shared" si="209"/>
        <v>41835.743449074071</v>
      </c>
      <c r="T2510" s="9">
        <f t="shared" si="210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08"/>
        <v>1.0526315789473684E-2</v>
      </c>
      <c r="P2511" s="10">
        <f>E2511/L2511</f>
        <v>35.714285714285715</v>
      </c>
      <c r="Q2511" t="s">
        <v>8325</v>
      </c>
      <c r="R2511" t="s">
        <v>8357</v>
      </c>
      <c r="S2511" s="9">
        <f t="shared" si="209"/>
        <v>42058.601261574069</v>
      </c>
      <c r="T2511" s="9">
        <f t="shared" si="210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08"/>
        <v>1.5E-3</v>
      </c>
      <c r="P2512" s="10">
        <f>E2512/L2512</f>
        <v>37.5</v>
      </c>
      <c r="Q2512" t="s">
        <v>8325</v>
      </c>
      <c r="R2512" t="s">
        <v>8357</v>
      </c>
      <c r="S2512" s="9">
        <f t="shared" si="209"/>
        <v>42078.78902777777</v>
      </c>
      <c r="T2512" s="9">
        <f t="shared" si="210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08"/>
        <v>0</v>
      </c>
      <c r="P2513" s="10">
        <v>0</v>
      </c>
      <c r="Q2513" t="s">
        <v>8325</v>
      </c>
      <c r="R2513" t="s">
        <v>8357</v>
      </c>
      <c r="S2513" s="9">
        <f t="shared" si="209"/>
        <v>42371.238576388881</v>
      </c>
      <c r="T2513" s="9">
        <f t="shared" si="210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08"/>
        <v>0</v>
      </c>
      <c r="P2514" s="10">
        <v>0</v>
      </c>
      <c r="Q2514" t="s">
        <v>8325</v>
      </c>
      <c r="R2514" t="s">
        <v>8357</v>
      </c>
      <c r="S2514" s="9">
        <f t="shared" si="209"/>
        <v>41971.668530092589</v>
      </c>
      <c r="T2514" s="9">
        <f t="shared" si="210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08"/>
        <v>0</v>
      </c>
      <c r="P2515" s="10">
        <v>0</v>
      </c>
      <c r="Q2515" t="s">
        <v>8325</v>
      </c>
      <c r="R2515" t="s">
        <v>8357</v>
      </c>
      <c r="S2515" s="9">
        <f t="shared" si="209"/>
        <v>42731.798483796294</v>
      </c>
      <c r="T2515" s="9">
        <f t="shared" si="210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08"/>
        <v>1.7500000000000002E-2</v>
      </c>
      <c r="P2516" s="10">
        <f>E2516/L2516</f>
        <v>52.5</v>
      </c>
      <c r="Q2516" t="s">
        <v>8325</v>
      </c>
      <c r="R2516" t="s">
        <v>8357</v>
      </c>
      <c r="S2516" s="9">
        <f t="shared" si="209"/>
        <v>41854.181446759256</v>
      </c>
      <c r="T2516" s="9">
        <f t="shared" si="210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08"/>
        <v>0.186</v>
      </c>
      <c r="P2517" s="10">
        <f>E2517/L2517</f>
        <v>77.5</v>
      </c>
      <c r="Q2517" t="s">
        <v>8325</v>
      </c>
      <c r="R2517" t="s">
        <v>8357</v>
      </c>
      <c r="S2517" s="9">
        <f t="shared" si="209"/>
        <v>42027.63140046296</v>
      </c>
      <c r="T2517" s="9">
        <f t="shared" si="210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08"/>
        <v>0</v>
      </c>
      <c r="P2518" s="10">
        <v>0</v>
      </c>
      <c r="Q2518" t="s">
        <v>8325</v>
      </c>
      <c r="R2518" t="s">
        <v>8357</v>
      </c>
      <c r="S2518" s="9">
        <f t="shared" si="209"/>
        <v>41942.445046296292</v>
      </c>
      <c r="T2518" s="9">
        <f t="shared" si="210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08"/>
        <v>9.8166666666666666E-2</v>
      </c>
      <c r="P2519" s="10">
        <f>E2519/L2519</f>
        <v>53.545454545454547</v>
      </c>
      <c r="Q2519" t="s">
        <v>8325</v>
      </c>
      <c r="R2519" t="s">
        <v>8357</v>
      </c>
      <c r="S2519" s="9">
        <f t="shared" si="209"/>
        <v>42052.594097222223</v>
      </c>
      <c r="T2519" s="9">
        <f t="shared" si="210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08"/>
        <v>0</v>
      </c>
      <c r="P2520" s="10">
        <v>0</v>
      </c>
      <c r="Q2520" t="s">
        <v>8325</v>
      </c>
      <c r="R2520" t="s">
        <v>8357</v>
      </c>
      <c r="S2520" s="9">
        <f t="shared" si="209"/>
        <v>41926.472546296296</v>
      </c>
      <c r="T2520" s="9">
        <f t="shared" si="210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08"/>
        <v>4.3333333333333331E-4</v>
      </c>
      <c r="P2521" s="10">
        <f>E2521/L2521</f>
        <v>16.25</v>
      </c>
      <c r="Q2521" t="s">
        <v>8325</v>
      </c>
      <c r="R2521" t="s">
        <v>8357</v>
      </c>
      <c r="S2521" s="9">
        <f t="shared" si="209"/>
        <v>41808.946805555555</v>
      </c>
      <c r="T2521" s="9">
        <f t="shared" si="210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08"/>
        <v>0</v>
      </c>
      <c r="P2522" s="10">
        <v>0</v>
      </c>
      <c r="Q2522" t="s">
        <v>8325</v>
      </c>
      <c r="R2522" t="s">
        <v>8357</v>
      </c>
      <c r="S2522" s="9">
        <f t="shared" si="209"/>
        <v>42612.392187500001</v>
      </c>
      <c r="T2522" s="9">
        <f t="shared" si="210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08"/>
        <v>1.0948792000000001</v>
      </c>
      <c r="P2523" s="10">
        <f t="shared" ref="P2523:P2562" si="211">E2523/L2523</f>
        <v>103.68174242424243</v>
      </c>
      <c r="Q2523" t="s">
        <v>8328</v>
      </c>
      <c r="R2523" t="s">
        <v>8348</v>
      </c>
      <c r="S2523" s="9">
        <f t="shared" si="209"/>
        <v>42269.75950231481</v>
      </c>
      <c r="T2523" s="9">
        <f t="shared" si="210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08"/>
        <v>1</v>
      </c>
      <c r="P2524" s="10">
        <f t="shared" si="211"/>
        <v>185.18518518518519</v>
      </c>
      <c r="Q2524" t="s">
        <v>8328</v>
      </c>
      <c r="R2524" t="s">
        <v>8348</v>
      </c>
      <c r="S2524" s="9">
        <f t="shared" si="209"/>
        <v>42460.365277777775</v>
      </c>
      <c r="T2524" s="9">
        <f t="shared" si="210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08"/>
        <v>1.5644444444444445</v>
      </c>
      <c r="P2525" s="10">
        <f t="shared" si="211"/>
        <v>54.153846153846153</v>
      </c>
      <c r="Q2525" t="s">
        <v>8328</v>
      </c>
      <c r="R2525" t="s">
        <v>8348</v>
      </c>
      <c r="S2525" s="9">
        <f t="shared" si="209"/>
        <v>41930.767268518517</v>
      </c>
      <c r="T2525" s="9">
        <f t="shared" si="210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08"/>
        <v>1.016</v>
      </c>
      <c r="P2526" s="10">
        <f t="shared" si="211"/>
        <v>177.2093023255814</v>
      </c>
      <c r="Q2526" t="s">
        <v>8328</v>
      </c>
      <c r="R2526" t="s">
        <v>8348</v>
      </c>
      <c r="S2526" s="9">
        <f t="shared" si="209"/>
        <v>41961.599039351851</v>
      </c>
      <c r="T2526" s="9">
        <f t="shared" si="210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08"/>
        <v>1.00325</v>
      </c>
      <c r="P2527" s="10">
        <f t="shared" si="211"/>
        <v>100.325</v>
      </c>
      <c r="Q2527" t="s">
        <v>8328</v>
      </c>
      <c r="R2527" t="s">
        <v>8348</v>
      </c>
      <c r="S2527" s="9">
        <f t="shared" si="209"/>
        <v>41058.636238425926</v>
      </c>
      <c r="T2527" s="9">
        <f t="shared" si="210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08"/>
        <v>1.1294999999999999</v>
      </c>
      <c r="P2528" s="10">
        <f t="shared" si="211"/>
        <v>136.90909090909091</v>
      </c>
      <c r="Q2528" t="s">
        <v>8328</v>
      </c>
      <c r="R2528" t="s">
        <v>8348</v>
      </c>
      <c r="S2528" s="9">
        <f t="shared" si="209"/>
        <v>41952.882800925923</v>
      </c>
      <c r="T2528" s="9">
        <f t="shared" si="210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08"/>
        <v>1.02125</v>
      </c>
      <c r="P2529" s="10">
        <f t="shared" si="211"/>
        <v>57.535211267605632</v>
      </c>
      <c r="Q2529" t="s">
        <v>8328</v>
      </c>
      <c r="R2529" t="s">
        <v>8348</v>
      </c>
      <c r="S2529" s="9">
        <f t="shared" si="209"/>
        <v>41546.542719907404</v>
      </c>
      <c r="T2529" s="9">
        <f t="shared" si="210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08"/>
        <v>1.0724974999999999</v>
      </c>
      <c r="P2530" s="10">
        <f t="shared" si="211"/>
        <v>52.962839506172834</v>
      </c>
      <c r="Q2530" t="s">
        <v>8328</v>
      </c>
      <c r="R2530" t="s">
        <v>8348</v>
      </c>
      <c r="S2530" s="9">
        <f t="shared" si="209"/>
        <v>42217.626192129632</v>
      </c>
      <c r="T2530" s="9">
        <f t="shared" si="210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08"/>
        <v>1.0428333333333333</v>
      </c>
      <c r="P2531" s="10">
        <f t="shared" si="211"/>
        <v>82.328947368421055</v>
      </c>
      <c r="Q2531" t="s">
        <v>8328</v>
      </c>
      <c r="R2531" t="s">
        <v>8348</v>
      </c>
      <c r="S2531" s="9">
        <f t="shared" si="209"/>
        <v>40947.872395833328</v>
      </c>
      <c r="T2531" s="9">
        <f t="shared" si="210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08"/>
        <v>1</v>
      </c>
      <c r="P2532" s="10">
        <f t="shared" si="211"/>
        <v>135.41666666666666</v>
      </c>
      <c r="Q2532" t="s">
        <v>8328</v>
      </c>
      <c r="R2532" t="s">
        <v>8348</v>
      </c>
      <c r="S2532" s="9">
        <f t="shared" si="209"/>
        <v>42081.656307870369</v>
      </c>
      <c r="T2532" s="9">
        <f t="shared" si="210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08"/>
        <v>1.004</v>
      </c>
      <c r="P2533" s="10">
        <f t="shared" si="211"/>
        <v>74.06557377049181</v>
      </c>
      <c r="Q2533" t="s">
        <v>8328</v>
      </c>
      <c r="R2533" t="s">
        <v>8348</v>
      </c>
      <c r="S2533" s="9">
        <f t="shared" si="209"/>
        <v>42208.471689814811</v>
      </c>
      <c r="T2533" s="9">
        <f t="shared" si="210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08"/>
        <v>1.26125</v>
      </c>
      <c r="P2534" s="10">
        <f t="shared" si="211"/>
        <v>84.083333333333329</v>
      </c>
      <c r="Q2534" t="s">
        <v>8328</v>
      </c>
      <c r="R2534" t="s">
        <v>8348</v>
      </c>
      <c r="S2534" s="9">
        <f t="shared" si="209"/>
        <v>41107.640810185185</v>
      </c>
      <c r="T2534" s="9">
        <f t="shared" si="210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08"/>
        <v>1.1066666666666667</v>
      </c>
      <c r="P2535" s="10">
        <f t="shared" si="211"/>
        <v>61.029411764705884</v>
      </c>
      <c r="Q2535" t="s">
        <v>8328</v>
      </c>
      <c r="R2535" t="s">
        <v>8348</v>
      </c>
      <c r="S2535" s="9">
        <f t="shared" si="209"/>
        <v>41304.542951388888</v>
      </c>
      <c r="T2535" s="9">
        <f t="shared" si="210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08"/>
        <v>1.05</v>
      </c>
      <c r="P2536" s="10">
        <f t="shared" si="211"/>
        <v>150</v>
      </c>
      <c r="Q2536" t="s">
        <v>8328</v>
      </c>
      <c r="R2536" t="s">
        <v>8348</v>
      </c>
      <c r="S2536" s="9">
        <f t="shared" si="209"/>
        <v>40127.492037037038</v>
      </c>
      <c r="T2536" s="9">
        <f t="shared" si="210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08"/>
        <v>1.03775</v>
      </c>
      <c r="P2537" s="10">
        <f t="shared" si="211"/>
        <v>266.08974358974359</v>
      </c>
      <c r="Q2537" t="s">
        <v>8328</v>
      </c>
      <c r="R2537" t="s">
        <v>8348</v>
      </c>
      <c r="S2537" s="9">
        <f t="shared" si="209"/>
        <v>41943.582696759258</v>
      </c>
      <c r="T2537" s="9">
        <f t="shared" si="210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08"/>
        <v>1.1599999999999999</v>
      </c>
      <c r="P2538" s="10">
        <f t="shared" si="211"/>
        <v>7.25</v>
      </c>
      <c r="Q2538" t="s">
        <v>8328</v>
      </c>
      <c r="R2538" t="s">
        <v>8348</v>
      </c>
      <c r="S2538" s="9">
        <f t="shared" si="209"/>
        <v>41463.89775462963</v>
      </c>
      <c r="T2538" s="9">
        <f t="shared" si="210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08"/>
        <v>1.1000000000000001</v>
      </c>
      <c r="P2539" s="10">
        <f t="shared" si="211"/>
        <v>100</v>
      </c>
      <c r="Q2539" t="s">
        <v>8328</v>
      </c>
      <c r="R2539" t="s">
        <v>8348</v>
      </c>
      <c r="S2539" s="9">
        <f t="shared" si="209"/>
        <v>40696.440451388888</v>
      </c>
      <c r="T2539" s="9">
        <f t="shared" si="210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08"/>
        <v>1.130176111111111</v>
      </c>
      <c r="P2540" s="10">
        <f t="shared" si="211"/>
        <v>109.96308108108107</v>
      </c>
      <c r="Q2540" t="s">
        <v>8328</v>
      </c>
      <c r="R2540" t="s">
        <v>8348</v>
      </c>
      <c r="S2540" s="9">
        <f t="shared" si="209"/>
        <v>41298.301631944443</v>
      </c>
      <c r="T2540" s="9">
        <f t="shared" si="210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08"/>
        <v>1.0024999999999999</v>
      </c>
      <c r="P2541" s="10">
        <f t="shared" si="211"/>
        <v>169.91525423728814</v>
      </c>
      <c r="Q2541" t="s">
        <v>8328</v>
      </c>
      <c r="R2541" t="s">
        <v>8348</v>
      </c>
      <c r="S2541" s="9">
        <f t="shared" si="209"/>
        <v>41977.693888888891</v>
      </c>
      <c r="T2541" s="9">
        <f t="shared" si="210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08"/>
        <v>1.034</v>
      </c>
      <c r="P2542" s="10">
        <f t="shared" si="211"/>
        <v>95.740740740740748</v>
      </c>
      <c r="Q2542" t="s">
        <v>8328</v>
      </c>
      <c r="R2542" t="s">
        <v>8348</v>
      </c>
      <c r="S2542" s="9">
        <f t="shared" si="209"/>
        <v>40785.466678240737</v>
      </c>
      <c r="T2542" s="9">
        <f t="shared" si="210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08"/>
        <v>1.0702857142857143</v>
      </c>
      <c r="P2543" s="10">
        <f t="shared" si="211"/>
        <v>59.460317460317462</v>
      </c>
      <c r="Q2543" t="s">
        <v>8328</v>
      </c>
      <c r="R2543" t="s">
        <v>8348</v>
      </c>
      <c r="S2543" s="9">
        <f t="shared" si="209"/>
        <v>41483.240949074068</v>
      </c>
      <c r="T2543" s="9">
        <f t="shared" si="210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08"/>
        <v>1.0357142857142858</v>
      </c>
      <c r="P2544" s="10">
        <f t="shared" si="211"/>
        <v>55.769230769230766</v>
      </c>
      <c r="Q2544" t="s">
        <v>8328</v>
      </c>
      <c r="R2544" t="s">
        <v>8348</v>
      </c>
      <c r="S2544" s="9">
        <f t="shared" si="209"/>
        <v>41509.218252314815</v>
      </c>
      <c r="T2544" s="9">
        <f t="shared" si="210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08"/>
        <v>1.5640000000000001</v>
      </c>
      <c r="P2545" s="10">
        <f t="shared" si="211"/>
        <v>30.076923076923077</v>
      </c>
      <c r="Q2545" t="s">
        <v>8328</v>
      </c>
      <c r="R2545" t="s">
        <v>8348</v>
      </c>
      <c r="S2545" s="9">
        <f t="shared" si="209"/>
        <v>40513.899282407401</v>
      </c>
      <c r="T2545" s="9">
        <f t="shared" si="210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08"/>
        <v>1.0082</v>
      </c>
      <c r="P2546" s="10">
        <f t="shared" si="211"/>
        <v>88.438596491228068</v>
      </c>
      <c r="Q2546" t="s">
        <v>8328</v>
      </c>
      <c r="R2546" t="s">
        <v>8348</v>
      </c>
      <c r="S2546" s="9">
        <f t="shared" si="209"/>
        <v>41068.3121412037</v>
      </c>
      <c r="T2546" s="9">
        <f t="shared" si="210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08"/>
        <v>1.9530000000000001</v>
      </c>
      <c r="P2547" s="10">
        <f t="shared" si="211"/>
        <v>64.032786885245898</v>
      </c>
      <c r="Q2547" t="s">
        <v>8328</v>
      </c>
      <c r="R2547" t="s">
        <v>8348</v>
      </c>
      <c r="S2547" s="9">
        <f t="shared" si="209"/>
        <v>42026.929837962954</v>
      </c>
      <c r="T2547" s="9">
        <f t="shared" si="210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08"/>
        <v>1.1171428571428572</v>
      </c>
      <c r="P2548" s="10">
        <f t="shared" si="211"/>
        <v>60.153846153846153</v>
      </c>
      <c r="Q2548" t="s">
        <v>8328</v>
      </c>
      <c r="R2548" t="s">
        <v>8348</v>
      </c>
      <c r="S2548" s="9">
        <f t="shared" si="209"/>
        <v>41524.650219907402</v>
      </c>
      <c r="T2548" s="9">
        <f t="shared" si="210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08"/>
        <v>1.1985454545454546</v>
      </c>
      <c r="P2549" s="10">
        <f t="shared" si="211"/>
        <v>49.194029850746269</v>
      </c>
      <c r="Q2549" t="s">
        <v>8328</v>
      </c>
      <c r="R2549" t="s">
        <v>8348</v>
      </c>
      <c r="S2549" s="9">
        <f t="shared" si="209"/>
        <v>40973.564849537033</v>
      </c>
      <c r="T2549" s="9">
        <f t="shared" si="210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08"/>
        <v>1.0185</v>
      </c>
      <c r="P2550" s="10">
        <f t="shared" si="211"/>
        <v>165.16216216216216</v>
      </c>
      <c r="Q2550" t="s">
        <v>8328</v>
      </c>
      <c r="R2550" t="s">
        <v>8348</v>
      </c>
      <c r="S2550" s="9">
        <f t="shared" si="209"/>
        <v>42618.417094907411</v>
      </c>
      <c r="T2550" s="9">
        <f t="shared" si="210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08"/>
        <v>1.0280254777070064</v>
      </c>
      <c r="P2551" s="10">
        <f t="shared" si="211"/>
        <v>43.621621621621621</v>
      </c>
      <c r="Q2551" t="s">
        <v>8328</v>
      </c>
      <c r="R2551" t="s">
        <v>8348</v>
      </c>
      <c r="S2551" s="9">
        <f t="shared" si="209"/>
        <v>41390.549421296295</v>
      </c>
      <c r="T2551" s="9">
        <f t="shared" si="210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08"/>
        <v>1.0084615384615385</v>
      </c>
      <c r="P2552" s="10">
        <f t="shared" si="211"/>
        <v>43.7</v>
      </c>
      <c r="Q2552" t="s">
        <v>8328</v>
      </c>
      <c r="R2552" t="s">
        <v>8348</v>
      </c>
      <c r="S2552" s="9">
        <f t="shared" si="209"/>
        <v>42228.425995370366</v>
      </c>
      <c r="T2552" s="9">
        <f t="shared" si="210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08"/>
        <v>1.0273469387755103</v>
      </c>
      <c r="P2553" s="10">
        <f t="shared" si="211"/>
        <v>67.419642857142861</v>
      </c>
      <c r="Q2553" t="s">
        <v>8328</v>
      </c>
      <c r="R2553" t="s">
        <v>8348</v>
      </c>
      <c r="S2553" s="9">
        <f t="shared" si="209"/>
        <v>40961.043807870366</v>
      </c>
      <c r="T2553" s="9">
        <f t="shared" si="210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08"/>
        <v>1.0649999999999999</v>
      </c>
      <c r="P2554" s="10">
        <f t="shared" si="211"/>
        <v>177.5</v>
      </c>
      <c r="Q2554" t="s">
        <v>8328</v>
      </c>
      <c r="R2554" t="s">
        <v>8348</v>
      </c>
      <c r="S2554" s="9">
        <f t="shared" si="209"/>
        <v>42769.601631944439</v>
      </c>
      <c r="T2554" s="9">
        <f t="shared" si="210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08"/>
        <v>1.5553333333333332</v>
      </c>
      <c r="P2555" s="10">
        <f t="shared" si="211"/>
        <v>38.883333333333333</v>
      </c>
      <c r="Q2555" t="s">
        <v>8328</v>
      </c>
      <c r="R2555" t="s">
        <v>8348</v>
      </c>
      <c r="S2555" s="9">
        <f t="shared" si="209"/>
        <v>41112.99082175926</v>
      </c>
      <c r="T2555" s="9">
        <f t="shared" si="210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08"/>
        <v>1.228</v>
      </c>
      <c r="P2556" s="10">
        <f t="shared" si="211"/>
        <v>54.985074626865675</v>
      </c>
      <c r="Q2556" t="s">
        <v>8328</v>
      </c>
      <c r="R2556" t="s">
        <v>8348</v>
      </c>
      <c r="S2556" s="9">
        <f t="shared" si="209"/>
        <v>42124.869942129626</v>
      </c>
      <c r="T2556" s="9">
        <f t="shared" si="210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08"/>
        <v>1.0734999999999999</v>
      </c>
      <c r="P2557" s="10">
        <f t="shared" si="211"/>
        <v>61.342857142857142</v>
      </c>
      <c r="Q2557" t="s">
        <v>8328</v>
      </c>
      <c r="R2557" t="s">
        <v>8348</v>
      </c>
      <c r="S2557" s="9">
        <f t="shared" si="209"/>
        <v>41026.44667824074</v>
      </c>
      <c r="T2557" s="9">
        <f t="shared" si="210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08"/>
        <v>1.0550335570469798</v>
      </c>
      <c r="P2558" s="10">
        <f t="shared" si="211"/>
        <v>23.117647058823529</v>
      </c>
      <c r="Q2558" t="s">
        <v>8328</v>
      </c>
      <c r="R2558" t="s">
        <v>8348</v>
      </c>
      <c r="S2558" s="9">
        <f t="shared" si="209"/>
        <v>41222.783067129625</v>
      </c>
      <c r="T2558" s="9">
        <f t="shared" si="210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08"/>
        <v>1.1844444444444444</v>
      </c>
      <c r="P2559" s="10">
        <f t="shared" si="211"/>
        <v>29.611111111111111</v>
      </c>
      <c r="Q2559" t="s">
        <v>8328</v>
      </c>
      <c r="R2559" t="s">
        <v>8348</v>
      </c>
      <c r="S2559" s="9">
        <f t="shared" si="209"/>
        <v>41744.536874999998</v>
      </c>
      <c r="T2559" s="9">
        <f t="shared" si="210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08"/>
        <v>1.0888</v>
      </c>
      <c r="P2560" s="10">
        <f t="shared" si="211"/>
        <v>75.611111111111114</v>
      </c>
      <c r="Q2560" t="s">
        <v>8328</v>
      </c>
      <c r="R2560" t="s">
        <v>8348</v>
      </c>
      <c r="S2560" s="9">
        <f t="shared" si="209"/>
        <v>42093.651689814818</v>
      </c>
      <c r="T2560" s="9">
        <f t="shared" si="210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08"/>
        <v>1.1125</v>
      </c>
      <c r="P2561" s="10">
        <f t="shared" si="211"/>
        <v>35.6</v>
      </c>
      <c r="Q2561" t="s">
        <v>8328</v>
      </c>
      <c r="R2561" t="s">
        <v>8348</v>
      </c>
      <c r="S2561" s="9">
        <f t="shared" si="209"/>
        <v>40829.665324074071</v>
      </c>
      <c r="T2561" s="9">
        <f t="shared" si="210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12">E2562/D2562</f>
        <v>1.0009999999999999</v>
      </c>
      <c r="P2562" s="10">
        <f t="shared" si="211"/>
        <v>143</v>
      </c>
      <c r="Q2562" t="s">
        <v>8328</v>
      </c>
      <c r="R2562" t="s">
        <v>8348</v>
      </c>
      <c r="S2562" s="9">
        <f t="shared" ref="S2562:S2625" si="213">(((J2562/60)/60)/24)+DATE(1970,1,1)+(-5/24)</f>
        <v>42039.742754629631</v>
      </c>
      <c r="T2562" s="9">
        <f t="shared" ref="T2562:T2625" si="214">(((I2562/60)/60)/24)+DATE(1970,1,1)+(-5/24)</f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12"/>
        <v>0</v>
      </c>
      <c r="P2563" s="10">
        <v>0</v>
      </c>
      <c r="Q2563" t="s">
        <v>8325</v>
      </c>
      <c r="R2563" t="s">
        <v>8326</v>
      </c>
      <c r="S2563" s="9">
        <f t="shared" si="213"/>
        <v>42260.320474537039</v>
      </c>
      <c r="T2563" s="9">
        <f t="shared" si="214"/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12"/>
        <v>7.4999999999999997E-3</v>
      </c>
      <c r="P2564" s="10">
        <f>E2564/L2564</f>
        <v>25</v>
      </c>
      <c r="Q2564" t="s">
        <v>8325</v>
      </c>
      <c r="R2564" t="s">
        <v>8326</v>
      </c>
      <c r="S2564" s="9">
        <f t="shared" si="213"/>
        <v>42594.316423611112</v>
      </c>
      <c r="T2564" s="9">
        <f t="shared" si="214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12"/>
        <v>0</v>
      </c>
      <c r="P2565" s="10">
        <v>0</v>
      </c>
      <c r="Q2565" t="s">
        <v>8325</v>
      </c>
      <c r="R2565" t="s">
        <v>8326</v>
      </c>
      <c r="S2565" s="9">
        <f t="shared" si="213"/>
        <v>42154.931145833332</v>
      </c>
      <c r="T2565" s="9">
        <f t="shared" si="214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12"/>
        <v>0</v>
      </c>
      <c r="P2566" s="10">
        <v>0</v>
      </c>
      <c r="Q2566" t="s">
        <v>8325</v>
      </c>
      <c r="R2566" t="s">
        <v>8326</v>
      </c>
      <c r="S2566" s="9">
        <f t="shared" si="213"/>
        <v>41821.83216435185</v>
      </c>
      <c r="T2566" s="9">
        <f t="shared" si="214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12"/>
        <v>0.01</v>
      </c>
      <c r="P2567" s="10">
        <f>E2567/L2567</f>
        <v>100</v>
      </c>
      <c r="Q2567" t="s">
        <v>8325</v>
      </c>
      <c r="R2567" t="s">
        <v>8326</v>
      </c>
      <c r="S2567" s="9">
        <f t="shared" si="213"/>
        <v>42440.442002314812</v>
      </c>
      <c r="T2567" s="9">
        <f t="shared" si="214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12"/>
        <v>0</v>
      </c>
      <c r="P2568" s="10">
        <v>0</v>
      </c>
      <c r="Q2568" t="s">
        <v>8325</v>
      </c>
      <c r="R2568" t="s">
        <v>8326</v>
      </c>
      <c r="S2568" s="9">
        <f t="shared" si="213"/>
        <v>41842.772546296292</v>
      </c>
      <c r="T2568" s="9">
        <f t="shared" si="214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12"/>
        <v>2.6666666666666666E-3</v>
      </c>
      <c r="P2569" s="10">
        <f>E2569/L2569</f>
        <v>60</v>
      </c>
      <c r="Q2569" t="s">
        <v>8325</v>
      </c>
      <c r="R2569" t="s">
        <v>8326</v>
      </c>
      <c r="S2569" s="9">
        <f t="shared" si="213"/>
        <v>42087.670578703699</v>
      </c>
      <c r="T2569" s="9">
        <f t="shared" si="214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12"/>
        <v>5.0000000000000001E-3</v>
      </c>
      <c r="P2570" s="10">
        <f>E2570/L2570</f>
        <v>50</v>
      </c>
      <c r="Q2570" t="s">
        <v>8325</v>
      </c>
      <c r="R2570" t="s">
        <v>8326</v>
      </c>
      <c r="S2570" s="9">
        <f t="shared" si="213"/>
        <v>42584.45826388889</v>
      </c>
      <c r="T2570" s="9">
        <f t="shared" si="214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12"/>
        <v>2.2307692307692306E-2</v>
      </c>
      <c r="P2571" s="10">
        <f>E2571/L2571</f>
        <v>72.5</v>
      </c>
      <c r="Q2571" t="s">
        <v>8325</v>
      </c>
      <c r="R2571" t="s">
        <v>8326</v>
      </c>
      <c r="S2571" s="9">
        <f t="shared" si="213"/>
        <v>42233.897129629629</v>
      </c>
      <c r="T2571" s="9">
        <f t="shared" si="214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12"/>
        <v>8.4285714285714294E-3</v>
      </c>
      <c r="P2572" s="10">
        <f>E2572/L2572</f>
        <v>29.5</v>
      </c>
      <c r="Q2572" t="s">
        <v>8325</v>
      </c>
      <c r="R2572" t="s">
        <v>8326</v>
      </c>
      <c r="S2572" s="9">
        <f t="shared" si="213"/>
        <v>42744.694849537038</v>
      </c>
      <c r="T2572" s="9">
        <f t="shared" si="214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12"/>
        <v>2.5000000000000001E-3</v>
      </c>
      <c r="P2573" s="10">
        <f>E2573/L2573</f>
        <v>62.5</v>
      </c>
      <c r="Q2573" t="s">
        <v>8325</v>
      </c>
      <c r="R2573" t="s">
        <v>8326</v>
      </c>
      <c r="S2573" s="9">
        <f t="shared" si="213"/>
        <v>42449.133344907408</v>
      </c>
      <c r="T2573" s="9">
        <f t="shared" si="214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12"/>
        <v>0</v>
      </c>
      <c r="P2574" s="10">
        <v>0</v>
      </c>
      <c r="Q2574" t="s">
        <v>8325</v>
      </c>
      <c r="R2574" t="s">
        <v>8326</v>
      </c>
      <c r="S2574" s="9">
        <f t="shared" si="213"/>
        <v>42076.911076388882</v>
      </c>
      <c r="T2574" s="9">
        <f t="shared" si="214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12"/>
        <v>0</v>
      </c>
      <c r="P2575" s="10">
        <v>0</v>
      </c>
      <c r="Q2575" t="s">
        <v>8325</v>
      </c>
      <c r="R2575" t="s">
        <v>8326</v>
      </c>
      <c r="S2575" s="9">
        <f t="shared" si="213"/>
        <v>41829.383668981478</v>
      </c>
      <c r="T2575" s="9">
        <f t="shared" si="214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12"/>
        <v>0</v>
      </c>
      <c r="P2576" s="10">
        <v>0</v>
      </c>
      <c r="Q2576" t="s">
        <v>8325</v>
      </c>
      <c r="R2576" t="s">
        <v>8326</v>
      </c>
      <c r="S2576" s="9">
        <f t="shared" si="213"/>
        <v>42487.617418981477</v>
      </c>
      <c r="T2576" s="9">
        <f t="shared" si="214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12"/>
        <v>0</v>
      </c>
      <c r="P2577" s="10">
        <v>0</v>
      </c>
      <c r="Q2577" t="s">
        <v>8325</v>
      </c>
      <c r="R2577" t="s">
        <v>8326</v>
      </c>
      <c r="S2577" s="9">
        <f t="shared" si="213"/>
        <v>41985.90039351851</v>
      </c>
      <c r="T2577" s="9">
        <f t="shared" si="214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12"/>
        <v>0</v>
      </c>
      <c r="P2578" s="10">
        <v>0</v>
      </c>
      <c r="Q2578" t="s">
        <v>8325</v>
      </c>
      <c r="R2578" t="s">
        <v>8326</v>
      </c>
      <c r="S2578" s="9">
        <f t="shared" si="213"/>
        <v>42059.801469907405</v>
      </c>
      <c r="T2578" s="9">
        <f t="shared" si="214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12"/>
        <v>0</v>
      </c>
      <c r="P2579" s="10">
        <v>0</v>
      </c>
      <c r="Q2579" t="s">
        <v>8325</v>
      </c>
      <c r="R2579" t="s">
        <v>8326</v>
      </c>
      <c r="S2579" s="9">
        <f t="shared" si="213"/>
        <v>41830.612233796295</v>
      </c>
      <c r="T2579" s="9">
        <f t="shared" si="214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12"/>
        <v>0</v>
      </c>
      <c r="P2580" s="10">
        <v>0</v>
      </c>
      <c r="Q2580" t="s">
        <v>8325</v>
      </c>
      <c r="R2580" t="s">
        <v>8326</v>
      </c>
      <c r="S2580" s="9">
        <f t="shared" si="213"/>
        <v>42237.814571759263</v>
      </c>
      <c r="T2580" s="9">
        <f t="shared" si="214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12"/>
        <v>1.3849999999999999E-3</v>
      </c>
      <c r="P2581" s="10">
        <f>E2581/L2581</f>
        <v>23.083333333333332</v>
      </c>
      <c r="Q2581" t="s">
        <v>8325</v>
      </c>
      <c r="R2581" t="s">
        <v>8326</v>
      </c>
      <c r="S2581" s="9">
        <f t="shared" si="213"/>
        <v>41837.621562499997</v>
      </c>
      <c r="T2581" s="9">
        <f t="shared" si="214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12"/>
        <v>6.0000000000000001E-3</v>
      </c>
      <c r="P2582" s="10">
        <f>E2582/L2582</f>
        <v>25.5</v>
      </c>
      <c r="Q2582" t="s">
        <v>8325</v>
      </c>
      <c r="R2582" t="s">
        <v>8326</v>
      </c>
      <c r="S2582" s="9">
        <f t="shared" si="213"/>
        <v>42110.118090277778</v>
      </c>
      <c r="T2582" s="9">
        <f t="shared" si="214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12"/>
        <v>0.106</v>
      </c>
      <c r="P2583" s="10">
        <f>E2583/L2583</f>
        <v>48.18181818181818</v>
      </c>
      <c r="Q2583" t="s">
        <v>8325</v>
      </c>
      <c r="R2583" t="s">
        <v>8326</v>
      </c>
      <c r="S2583" s="9">
        <f t="shared" si="213"/>
        <v>42294.420115740737</v>
      </c>
      <c r="T2583" s="9">
        <f t="shared" si="214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12"/>
        <v>1.1111111111111112E-5</v>
      </c>
      <c r="P2584" s="10">
        <f>E2584/L2584</f>
        <v>1</v>
      </c>
      <c r="Q2584" t="s">
        <v>8325</v>
      </c>
      <c r="R2584" t="s">
        <v>8326</v>
      </c>
      <c r="S2584" s="9">
        <f t="shared" si="213"/>
        <v>42642.780486111107</v>
      </c>
      <c r="T2584" s="9">
        <f t="shared" si="214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12"/>
        <v>5.0000000000000001E-3</v>
      </c>
      <c r="P2585" s="10">
        <f>E2585/L2585</f>
        <v>1</v>
      </c>
      <c r="Q2585" t="s">
        <v>8325</v>
      </c>
      <c r="R2585" t="s">
        <v>8326</v>
      </c>
      <c r="S2585" s="9">
        <f t="shared" si="213"/>
        <v>42019.561111111114</v>
      </c>
      <c r="T2585" s="9">
        <f t="shared" si="214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12"/>
        <v>0</v>
      </c>
      <c r="P2586" s="10">
        <v>0</v>
      </c>
      <c r="Q2586" t="s">
        <v>8325</v>
      </c>
      <c r="R2586" t="s">
        <v>8326</v>
      </c>
      <c r="S2586" s="9">
        <f t="shared" si="213"/>
        <v>42139.964918981481</v>
      </c>
      <c r="T2586" s="9">
        <f t="shared" si="214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12"/>
        <v>1.6666666666666668E-3</v>
      </c>
      <c r="P2587" s="10">
        <f>E2587/L2587</f>
        <v>50</v>
      </c>
      <c r="Q2587" t="s">
        <v>8325</v>
      </c>
      <c r="R2587" t="s">
        <v>8326</v>
      </c>
      <c r="S2587" s="9">
        <f t="shared" si="213"/>
        <v>41795.754999999997</v>
      </c>
      <c r="T2587" s="9">
        <f t="shared" si="214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12"/>
        <v>1.6666666666666668E-3</v>
      </c>
      <c r="P2588" s="10">
        <f>E2588/L2588</f>
        <v>5</v>
      </c>
      <c r="Q2588" t="s">
        <v>8325</v>
      </c>
      <c r="R2588" t="s">
        <v>8326</v>
      </c>
      <c r="S2588" s="9">
        <f t="shared" si="213"/>
        <v>42333.121944444443</v>
      </c>
      <c r="T2588" s="9">
        <f t="shared" si="214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12"/>
        <v>2.4340000000000001E-2</v>
      </c>
      <c r="P2589" s="10">
        <f>E2589/L2589</f>
        <v>202.83333333333334</v>
      </c>
      <c r="Q2589" t="s">
        <v>8325</v>
      </c>
      <c r="R2589" t="s">
        <v>8326</v>
      </c>
      <c r="S2589" s="9">
        <f t="shared" si="213"/>
        <v>42338.467048611106</v>
      </c>
      <c r="T2589" s="9">
        <f t="shared" si="214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12"/>
        <v>3.8833333333333331E-2</v>
      </c>
      <c r="P2590" s="10">
        <f>E2590/L2590</f>
        <v>29.125</v>
      </c>
      <c r="Q2590" t="s">
        <v>8325</v>
      </c>
      <c r="R2590" t="s">
        <v>8326</v>
      </c>
      <c r="S2590" s="9">
        <f t="shared" si="213"/>
        <v>42042.467893518515</v>
      </c>
      <c r="T2590" s="9">
        <f t="shared" si="214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12"/>
        <v>1E-4</v>
      </c>
      <c r="P2591" s="10">
        <f>E2591/L2591</f>
        <v>5</v>
      </c>
      <c r="Q2591" t="s">
        <v>8325</v>
      </c>
      <c r="R2591" t="s">
        <v>8326</v>
      </c>
      <c r="S2591" s="9">
        <f t="shared" si="213"/>
        <v>42422.327858796292</v>
      </c>
      <c r="T2591" s="9">
        <f t="shared" si="214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12"/>
        <v>0</v>
      </c>
      <c r="P2592" s="10">
        <v>0</v>
      </c>
      <c r="Q2592" t="s">
        <v>8325</v>
      </c>
      <c r="R2592" t="s">
        <v>8326</v>
      </c>
      <c r="S2592" s="9">
        <f t="shared" si="213"/>
        <v>42388.380752314813</v>
      </c>
      <c r="T2592" s="9">
        <f t="shared" si="214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12"/>
        <v>1.7333333333333333E-2</v>
      </c>
      <c r="P2593" s="10">
        <f>E2593/L2593</f>
        <v>13</v>
      </c>
      <c r="Q2593" t="s">
        <v>8325</v>
      </c>
      <c r="R2593" t="s">
        <v>8326</v>
      </c>
      <c r="S2593" s="9">
        <f t="shared" si="213"/>
        <v>42382.698194444441</v>
      </c>
      <c r="T2593" s="9">
        <f t="shared" si="214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12"/>
        <v>1.6666666666666668E-3</v>
      </c>
      <c r="P2594" s="10">
        <f>E2594/L2594</f>
        <v>50</v>
      </c>
      <c r="Q2594" t="s">
        <v>8325</v>
      </c>
      <c r="R2594" t="s">
        <v>8326</v>
      </c>
      <c r="S2594" s="9">
        <f t="shared" si="213"/>
        <v>41887.592835648145</v>
      </c>
      <c r="T2594" s="9">
        <f t="shared" si="214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12"/>
        <v>0</v>
      </c>
      <c r="P2595" s="10">
        <v>0</v>
      </c>
      <c r="Q2595" t="s">
        <v>8325</v>
      </c>
      <c r="R2595" t="s">
        <v>8326</v>
      </c>
      <c r="S2595" s="9">
        <f t="shared" si="213"/>
        <v>42089.636875000004</v>
      </c>
      <c r="T2595" s="9">
        <f t="shared" si="214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12"/>
        <v>1.2500000000000001E-5</v>
      </c>
      <c r="P2596" s="10">
        <f t="shared" ref="P2596:P2643" si="215">E2596/L2596</f>
        <v>1</v>
      </c>
      <c r="Q2596" t="s">
        <v>8325</v>
      </c>
      <c r="R2596" t="s">
        <v>8326</v>
      </c>
      <c r="S2596" s="9">
        <f t="shared" si="213"/>
        <v>41828.759583333333</v>
      </c>
      <c r="T2596" s="9">
        <f t="shared" si="214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12"/>
        <v>0.12166666666666667</v>
      </c>
      <c r="P2597" s="10">
        <f t="shared" si="215"/>
        <v>96.05263157894737</v>
      </c>
      <c r="Q2597" t="s">
        <v>8325</v>
      </c>
      <c r="R2597" t="s">
        <v>8326</v>
      </c>
      <c r="S2597" s="9">
        <f t="shared" si="213"/>
        <v>42760.035879629628</v>
      </c>
      <c r="T2597" s="9">
        <f t="shared" si="214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12"/>
        <v>0.23588571428571428</v>
      </c>
      <c r="P2598" s="10">
        <f t="shared" si="215"/>
        <v>305.77777777777777</v>
      </c>
      <c r="Q2598" t="s">
        <v>8325</v>
      </c>
      <c r="R2598" t="s">
        <v>8326</v>
      </c>
      <c r="S2598" s="9">
        <f t="shared" si="213"/>
        <v>41828.45612268518</v>
      </c>
      <c r="T2598" s="9">
        <f t="shared" si="214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12"/>
        <v>5.6666666666666664E-2</v>
      </c>
      <c r="P2599" s="10">
        <f t="shared" si="215"/>
        <v>12.142857142857142</v>
      </c>
      <c r="Q2599" t="s">
        <v>8325</v>
      </c>
      <c r="R2599" t="s">
        <v>8326</v>
      </c>
      <c r="S2599" s="9">
        <f t="shared" si="213"/>
        <v>42510.133298611108</v>
      </c>
      <c r="T2599" s="9">
        <f t="shared" si="214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12"/>
        <v>0.39</v>
      </c>
      <c r="P2600" s="10">
        <f t="shared" si="215"/>
        <v>83.571428571428569</v>
      </c>
      <c r="Q2600" t="s">
        <v>8325</v>
      </c>
      <c r="R2600" t="s">
        <v>8326</v>
      </c>
      <c r="S2600" s="9">
        <f t="shared" si="213"/>
        <v>42240.631956018515</v>
      </c>
      <c r="T2600" s="9">
        <f t="shared" si="214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12"/>
        <v>9.9546510341776348E-3</v>
      </c>
      <c r="P2601" s="10">
        <f t="shared" si="215"/>
        <v>18</v>
      </c>
      <c r="Q2601" t="s">
        <v>8325</v>
      </c>
      <c r="R2601" t="s">
        <v>8326</v>
      </c>
      <c r="S2601" s="9">
        <f t="shared" si="213"/>
        <v>41809.545682870368</v>
      </c>
      <c r="T2601" s="9">
        <f t="shared" si="214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12"/>
        <v>6.9320000000000007E-2</v>
      </c>
      <c r="P2602" s="10">
        <f t="shared" si="215"/>
        <v>115.53333333333333</v>
      </c>
      <c r="Q2602" t="s">
        <v>8325</v>
      </c>
      <c r="R2602" t="s">
        <v>8326</v>
      </c>
      <c r="S2602" s="9">
        <f t="shared" si="213"/>
        <v>42394.692129629628</v>
      </c>
      <c r="T2602" s="9">
        <f t="shared" si="214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12"/>
        <v>6.6139999999999999</v>
      </c>
      <c r="P2603" s="10">
        <f t="shared" si="215"/>
        <v>21.900662251655628</v>
      </c>
      <c r="Q2603" t="s">
        <v>8310</v>
      </c>
      <c r="R2603" t="s">
        <v>8346</v>
      </c>
      <c r="S2603" s="9">
        <f t="shared" si="213"/>
        <v>41150.69385416666</v>
      </c>
      <c r="T2603" s="9">
        <f t="shared" si="214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12"/>
        <v>3.2609166666666667</v>
      </c>
      <c r="P2604" s="10">
        <f t="shared" si="215"/>
        <v>80.022494887525568</v>
      </c>
      <c r="Q2604" t="s">
        <v>8310</v>
      </c>
      <c r="R2604" t="s">
        <v>8346</v>
      </c>
      <c r="S2604" s="9">
        <f t="shared" si="213"/>
        <v>41915.538981481477</v>
      </c>
      <c r="T2604" s="9">
        <f t="shared" si="214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12"/>
        <v>1.0148571428571429</v>
      </c>
      <c r="P2605" s="10">
        <f t="shared" si="215"/>
        <v>35.520000000000003</v>
      </c>
      <c r="Q2605" t="s">
        <v>8310</v>
      </c>
      <c r="R2605" t="s">
        <v>8346</v>
      </c>
      <c r="S2605" s="9">
        <f t="shared" si="213"/>
        <v>41617.704328703701</v>
      </c>
      <c r="T2605" s="9">
        <f t="shared" si="214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12"/>
        <v>1.0421799999999999</v>
      </c>
      <c r="P2606" s="10">
        <f t="shared" si="215"/>
        <v>64.933333333333323</v>
      </c>
      <c r="Q2606" t="s">
        <v>8310</v>
      </c>
      <c r="R2606" t="s">
        <v>8346</v>
      </c>
      <c r="S2606" s="9">
        <f t="shared" si="213"/>
        <v>40997.842858796292</v>
      </c>
      <c r="T2606" s="9">
        <f t="shared" si="214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12"/>
        <v>1.0742157000000001</v>
      </c>
      <c r="P2607" s="10">
        <f t="shared" si="215"/>
        <v>60.965703745743475</v>
      </c>
      <c r="Q2607" t="s">
        <v>8310</v>
      </c>
      <c r="R2607" t="s">
        <v>8346</v>
      </c>
      <c r="S2607" s="9">
        <f t="shared" si="213"/>
        <v>42508.33321759259</v>
      </c>
      <c r="T2607" s="9">
        <f t="shared" si="214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12"/>
        <v>1.1005454545454545</v>
      </c>
      <c r="P2608" s="10">
        <f t="shared" si="215"/>
        <v>31.444155844155844</v>
      </c>
      <c r="Q2608" t="s">
        <v>8310</v>
      </c>
      <c r="R2608" t="s">
        <v>8346</v>
      </c>
      <c r="S2608" s="9">
        <f t="shared" si="213"/>
        <v>41726.504421296297</v>
      </c>
      <c r="T2608" s="9">
        <f t="shared" si="214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12"/>
        <v>4.077</v>
      </c>
      <c r="P2609" s="10">
        <f t="shared" si="215"/>
        <v>81.949748743718587</v>
      </c>
      <c r="Q2609" t="s">
        <v>8310</v>
      </c>
      <c r="R2609" t="s">
        <v>8346</v>
      </c>
      <c r="S2609" s="9">
        <f t="shared" si="213"/>
        <v>42184.666342592587</v>
      </c>
      <c r="T2609" s="9">
        <f t="shared" si="214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12"/>
        <v>2.2392500000000002</v>
      </c>
      <c r="P2610" s="10">
        <f t="shared" si="215"/>
        <v>58.92763157894737</v>
      </c>
      <c r="Q2610" t="s">
        <v>8310</v>
      </c>
      <c r="R2610" t="s">
        <v>8346</v>
      </c>
      <c r="S2610" s="9">
        <f t="shared" si="213"/>
        <v>42767.593379629623</v>
      </c>
      <c r="T2610" s="9">
        <f t="shared" si="214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12"/>
        <v>3.038011142857143</v>
      </c>
      <c r="P2611" s="10">
        <f t="shared" si="215"/>
        <v>157.29347633136095</v>
      </c>
      <c r="Q2611" t="s">
        <v>8310</v>
      </c>
      <c r="R2611" t="s">
        <v>8346</v>
      </c>
      <c r="S2611" s="9">
        <f t="shared" si="213"/>
        <v>41075.02952546296</v>
      </c>
      <c r="T2611" s="9">
        <f t="shared" si="214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12"/>
        <v>1.4132510432681749</v>
      </c>
      <c r="P2612" s="10">
        <f t="shared" si="215"/>
        <v>55.758509532062391</v>
      </c>
      <c r="Q2612" t="s">
        <v>8310</v>
      </c>
      <c r="R2612" t="s">
        <v>8346</v>
      </c>
      <c r="S2612" s="9">
        <f t="shared" si="213"/>
        <v>42564.672743055555</v>
      </c>
      <c r="T2612" s="9">
        <f t="shared" si="214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12"/>
        <v>27.906363636363636</v>
      </c>
      <c r="P2613" s="10">
        <f t="shared" si="215"/>
        <v>83.802893802893806</v>
      </c>
      <c r="Q2613" t="s">
        <v>8310</v>
      </c>
      <c r="R2613" t="s">
        <v>8346</v>
      </c>
      <c r="S2613" s="9">
        <f t="shared" si="213"/>
        <v>42704.127476851849</v>
      </c>
      <c r="T2613" s="9">
        <f t="shared" si="214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12"/>
        <v>1.7176130000000001</v>
      </c>
      <c r="P2614" s="10">
        <f t="shared" si="215"/>
        <v>58.422210884353746</v>
      </c>
      <c r="Q2614" t="s">
        <v>8310</v>
      </c>
      <c r="R2614" t="s">
        <v>8346</v>
      </c>
      <c r="S2614" s="9">
        <f t="shared" si="213"/>
        <v>41981.934837962959</v>
      </c>
      <c r="T2614" s="9">
        <f t="shared" si="214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12"/>
        <v>1.0101333333333333</v>
      </c>
      <c r="P2615" s="10">
        <f t="shared" si="215"/>
        <v>270.57142857142856</v>
      </c>
      <c r="Q2615" t="s">
        <v>8310</v>
      </c>
      <c r="R2615" t="s">
        <v>8346</v>
      </c>
      <c r="S2615" s="9">
        <f t="shared" si="213"/>
        <v>41143.609884259255</v>
      </c>
      <c r="T2615" s="9">
        <f t="shared" si="214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12"/>
        <v>1.02</v>
      </c>
      <c r="P2616" s="10">
        <f t="shared" si="215"/>
        <v>107.1</v>
      </c>
      <c r="Q2616" t="s">
        <v>8310</v>
      </c>
      <c r="R2616" t="s">
        <v>8346</v>
      </c>
      <c r="S2616" s="9">
        <f t="shared" si="213"/>
        <v>41730.500138888885</v>
      </c>
      <c r="T2616" s="9">
        <f t="shared" si="214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12"/>
        <v>1.6976511744127936</v>
      </c>
      <c r="P2617" s="10">
        <f t="shared" si="215"/>
        <v>47.180555555555557</v>
      </c>
      <c r="Q2617" t="s">
        <v>8310</v>
      </c>
      <c r="R2617" t="s">
        <v>8346</v>
      </c>
      <c r="S2617" s="9">
        <f t="shared" si="213"/>
        <v>42453.288935185185</v>
      </c>
      <c r="T2617" s="9">
        <f t="shared" si="214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12"/>
        <v>1.14534</v>
      </c>
      <c r="P2618" s="10">
        <f t="shared" si="215"/>
        <v>120.30882352941177</v>
      </c>
      <c r="Q2618" t="s">
        <v>8310</v>
      </c>
      <c r="R2618" t="s">
        <v>8346</v>
      </c>
      <c r="S2618" s="9">
        <f t="shared" si="213"/>
        <v>42211.786215277774</v>
      </c>
      <c r="T2618" s="9">
        <f t="shared" si="214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12"/>
        <v>8.7759999999999998</v>
      </c>
      <c r="P2619" s="10">
        <f t="shared" si="215"/>
        <v>27.59748427672956</v>
      </c>
      <c r="Q2619" t="s">
        <v>8310</v>
      </c>
      <c r="R2619" t="s">
        <v>8346</v>
      </c>
      <c r="S2619" s="9">
        <f t="shared" si="213"/>
        <v>41902.666099537033</v>
      </c>
      <c r="T2619" s="9">
        <f t="shared" si="214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12"/>
        <v>1.0538666666666667</v>
      </c>
      <c r="P2620" s="10">
        <f t="shared" si="215"/>
        <v>205.2987012987013</v>
      </c>
      <c r="Q2620" t="s">
        <v>8310</v>
      </c>
      <c r="R2620" t="s">
        <v>8346</v>
      </c>
      <c r="S2620" s="9">
        <f t="shared" si="213"/>
        <v>42279.584039351852</v>
      </c>
      <c r="T2620" s="9">
        <f t="shared" si="214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12"/>
        <v>1.8839999999999999</v>
      </c>
      <c r="P2621" s="10">
        <f t="shared" si="215"/>
        <v>35.547169811320757</v>
      </c>
      <c r="Q2621" t="s">
        <v>8310</v>
      </c>
      <c r="R2621" t="s">
        <v>8346</v>
      </c>
      <c r="S2621" s="9">
        <f t="shared" si="213"/>
        <v>42273.67597222222</v>
      </c>
      <c r="T2621" s="9">
        <f t="shared" si="214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12"/>
        <v>1.436523076923077</v>
      </c>
      <c r="P2622" s="10">
        <f t="shared" si="215"/>
        <v>74.639488409272587</v>
      </c>
      <c r="Q2622" t="s">
        <v>8310</v>
      </c>
      <c r="R2622" t="s">
        <v>8346</v>
      </c>
      <c r="S2622" s="9">
        <f t="shared" si="213"/>
        <v>42250.958819444444</v>
      </c>
      <c r="T2622" s="9">
        <f t="shared" si="214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12"/>
        <v>1.4588000000000001</v>
      </c>
      <c r="P2623" s="10">
        <f t="shared" si="215"/>
        <v>47.058064516129029</v>
      </c>
      <c r="Q2623" t="s">
        <v>8310</v>
      </c>
      <c r="R2623" t="s">
        <v>8346</v>
      </c>
      <c r="S2623" s="9">
        <f t="shared" si="213"/>
        <v>42115.539212962954</v>
      </c>
      <c r="T2623" s="9">
        <f t="shared" si="214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12"/>
        <v>1.3118399999999999</v>
      </c>
      <c r="P2624" s="10">
        <f t="shared" si="215"/>
        <v>26.591351351351353</v>
      </c>
      <c r="Q2624" t="s">
        <v>8310</v>
      </c>
      <c r="R2624" t="s">
        <v>8346</v>
      </c>
      <c r="S2624" s="9">
        <f t="shared" si="213"/>
        <v>42689.534907407404</v>
      </c>
      <c r="T2624" s="9">
        <f t="shared" si="214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12"/>
        <v>1.1399999999999999</v>
      </c>
      <c r="P2625" s="10">
        <f t="shared" si="215"/>
        <v>36.774193548387096</v>
      </c>
      <c r="Q2625" t="s">
        <v>8310</v>
      </c>
      <c r="R2625" t="s">
        <v>8346</v>
      </c>
      <c r="S2625" s="9">
        <f t="shared" si="213"/>
        <v>42692.048217592594</v>
      </c>
      <c r="T2625" s="9">
        <f t="shared" si="214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16">E2626/D2626</f>
        <v>13.794206249999998</v>
      </c>
      <c r="P2626" s="10">
        <f t="shared" si="215"/>
        <v>31.820544982698959</v>
      </c>
      <c r="Q2626" t="s">
        <v>8310</v>
      </c>
      <c r="R2626" t="s">
        <v>8346</v>
      </c>
      <c r="S2626" s="9">
        <f t="shared" ref="S2626:S2689" si="217">(((J2626/60)/60)/24)+DATE(1970,1,1)+(-5/24)</f>
        <v>41144.213217592594</v>
      </c>
      <c r="T2626" s="9">
        <f t="shared" ref="T2626:T2689" si="218">(((I2626/60)/60)/24)+DATE(1970,1,1)+(-5/24)</f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16"/>
        <v>9.56</v>
      </c>
      <c r="P2627" s="10">
        <f t="shared" si="215"/>
        <v>27.576923076923077</v>
      </c>
      <c r="Q2627" t="s">
        <v>8310</v>
      </c>
      <c r="R2627" t="s">
        <v>8346</v>
      </c>
      <c r="S2627" s="9">
        <f t="shared" si="217"/>
        <v>42658.601944444446</v>
      </c>
      <c r="T2627" s="9">
        <f t="shared" si="218"/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16"/>
        <v>1.1200000000000001</v>
      </c>
      <c r="P2628" s="10">
        <f t="shared" si="215"/>
        <v>56</v>
      </c>
      <c r="Q2628" t="s">
        <v>8310</v>
      </c>
      <c r="R2628" t="s">
        <v>8346</v>
      </c>
      <c r="S2628" s="9">
        <f t="shared" si="217"/>
        <v>42128.41978009259</v>
      </c>
      <c r="T2628" s="9">
        <f t="shared" si="218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16"/>
        <v>6.4666666666666668</v>
      </c>
      <c r="P2629" s="10">
        <f t="shared" si="215"/>
        <v>21.555555555555557</v>
      </c>
      <c r="Q2629" t="s">
        <v>8310</v>
      </c>
      <c r="R2629" t="s">
        <v>8346</v>
      </c>
      <c r="S2629" s="9">
        <f t="shared" si="217"/>
        <v>42304.621076388888</v>
      </c>
      <c r="T2629" s="9">
        <f t="shared" si="218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16"/>
        <v>1.1036948748510131</v>
      </c>
      <c r="P2630" s="10">
        <f t="shared" si="215"/>
        <v>44.095238095238095</v>
      </c>
      <c r="Q2630" t="s">
        <v>8310</v>
      </c>
      <c r="R2630" t="s">
        <v>8346</v>
      </c>
      <c r="S2630" s="9">
        <f t="shared" si="217"/>
        <v>41953.757719907408</v>
      </c>
      <c r="T2630" s="9">
        <f t="shared" si="218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16"/>
        <v>1.2774000000000001</v>
      </c>
      <c r="P2631" s="10">
        <f t="shared" si="215"/>
        <v>63.87</v>
      </c>
      <c r="Q2631" t="s">
        <v>8310</v>
      </c>
      <c r="R2631" t="s">
        <v>8346</v>
      </c>
      <c r="S2631" s="9">
        <f t="shared" si="217"/>
        <v>42108.330115740733</v>
      </c>
      <c r="T2631" s="9">
        <f t="shared" si="218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16"/>
        <v>1.579</v>
      </c>
      <c r="P2632" s="10">
        <f t="shared" si="215"/>
        <v>38.987654320987652</v>
      </c>
      <c r="Q2632" t="s">
        <v>8310</v>
      </c>
      <c r="R2632" t="s">
        <v>8346</v>
      </c>
      <c r="S2632" s="9">
        <f t="shared" si="217"/>
        <v>42523.897129629629</v>
      </c>
      <c r="T2632" s="9">
        <f t="shared" si="218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16"/>
        <v>1.1466525000000001</v>
      </c>
      <c r="P2633" s="10">
        <f t="shared" si="215"/>
        <v>80.185489510489504</v>
      </c>
      <c r="Q2633" t="s">
        <v>8310</v>
      </c>
      <c r="R2633" t="s">
        <v>8346</v>
      </c>
      <c r="S2633" s="9">
        <f t="shared" si="217"/>
        <v>42217.960960648146</v>
      </c>
      <c r="T2633" s="9">
        <f t="shared" si="218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16"/>
        <v>1.3700934579439252</v>
      </c>
      <c r="P2634" s="10">
        <f t="shared" si="215"/>
        <v>34.904761904761905</v>
      </c>
      <c r="Q2634" t="s">
        <v>8310</v>
      </c>
      <c r="R2634" t="s">
        <v>8346</v>
      </c>
      <c r="S2634" s="9">
        <f t="shared" si="217"/>
        <v>42493.853460648148</v>
      </c>
      <c r="T2634" s="9">
        <f t="shared" si="218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16"/>
        <v>3.5461999999999998</v>
      </c>
      <c r="P2635" s="10">
        <f t="shared" si="215"/>
        <v>89.100502512562812</v>
      </c>
      <c r="Q2635" t="s">
        <v>8310</v>
      </c>
      <c r="R2635" t="s">
        <v>8346</v>
      </c>
      <c r="S2635" s="9">
        <f t="shared" si="217"/>
        <v>41667.614953703705</v>
      </c>
      <c r="T2635" s="9">
        <f t="shared" si="218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16"/>
        <v>1.0602150537634409</v>
      </c>
      <c r="P2636" s="10">
        <f t="shared" si="215"/>
        <v>39.44</v>
      </c>
      <c r="Q2636" t="s">
        <v>8310</v>
      </c>
      <c r="R2636" t="s">
        <v>8346</v>
      </c>
      <c r="S2636" s="9">
        <f t="shared" si="217"/>
        <v>42612.448159722226</v>
      </c>
      <c r="T2636" s="9">
        <f t="shared" si="218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16"/>
        <v>1</v>
      </c>
      <c r="P2637" s="10">
        <f t="shared" si="215"/>
        <v>136.9047619047619</v>
      </c>
      <c r="Q2637" t="s">
        <v>8310</v>
      </c>
      <c r="R2637" t="s">
        <v>8346</v>
      </c>
      <c r="S2637" s="9">
        <f t="shared" si="217"/>
        <v>42037.742604166669</v>
      </c>
      <c r="T2637" s="9">
        <f t="shared" si="218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16"/>
        <v>1.873</v>
      </c>
      <c r="P2638" s="10">
        <f t="shared" si="215"/>
        <v>37.46</v>
      </c>
      <c r="Q2638" t="s">
        <v>8310</v>
      </c>
      <c r="R2638" t="s">
        <v>8346</v>
      </c>
      <c r="S2638" s="9">
        <f t="shared" si="217"/>
        <v>42636.406412037039</v>
      </c>
      <c r="T2638" s="9">
        <f t="shared" si="218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16"/>
        <v>1.6619999999999999</v>
      </c>
      <c r="P2639" s="10">
        <f t="shared" si="215"/>
        <v>31.96153846153846</v>
      </c>
      <c r="Q2639" t="s">
        <v>8310</v>
      </c>
      <c r="R2639" t="s">
        <v>8346</v>
      </c>
      <c r="S2639" s="9">
        <f t="shared" si="217"/>
        <v>42639.341145833336</v>
      </c>
      <c r="T2639" s="9">
        <f t="shared" si="218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16"/>
        <v>1.0172910662824208</v>
      </c>
      <c r="P2640" s="10">
        <f t="shared" si="215"/>
        <v>25.214285714285715</v>
      </c>
      <c r="Q2640" t="s">
        <v>8310</v>
      </c>
      <c r="R2640" t="s">
        <v>8346</v>
      </c>
      <c r="S2640" s="9">
        <f t="shared" si="217"/>
        <v>41989.70480324074</v>
      </c>
      <c r="T2640" s="9">
        <f t="shared" si="218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16"/>
        <v>1.64</v>
      </c>
      <c r="P2641" s="10">
        <f t="shared" si="215"/>
        <v>10.040816326530612</v>
      </c>
      <c r="Q2641" t="s">
        <v>8310</v>
      </c>
      <c r="R2641" t="s">
        <v>8346</v>
      </c>
      <c r="S2641" s="9">
        <f t="shared" si="217"/>
        <v>42024.656805555554</v>
      </c>
      <c r="T2641" s="9">
        <f t="shared" si="218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16"/>
        <v>1.0566666666666666</v>
      </c>
      <c r="P2642" s="10">
        <f t="shared" si="215"/>
        <v>45.94202898550725</v>
      </c>
      <c r="Q2642" t="s">
        <v>8310</v>
      </c>
      <c r="R2642" t="s">
        <v>8346</v>
      </c>
      <c r="S2642" s="9">
        <f t="shared" si="217"/>
        <v>42102.952245370368</v>
      </c>
      <c r="T2642" s="9">
        <f t="shared" si="218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16"/>
        <v>0.01</v>
      </c>
      <c r="P2643" s="10">
        <f t="shared" si="215"/>
        <v>15</v>
      </c>
      <c r="Q2643" t="s">
        <v>8310</v>
      </c>
      <c r="R2643" t="s">
        <v>8346</v>
      </c>
      <c r="S2643" s="9">
        <f t="shared" si="217"/>
        <v>41880.618784722217</v>
      </c>
      <c r="T2643" s="9">
        <f t="shared" si="218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16"/>
        <v>0</v>
      </c>
      <c r="P2644" s="10">
        <v>0</v>
      </c>
      <c r="Q2644" t="s">
        <v>8310</v>
      </c>
      <c r="R2644" t="s">
        <v>8346</v>
      </c>
      <c r="S2644" s="9">
        <f t="shared" si="217"/>
        <v>42536.03828703703</v>
      </c>
      <c r="T2644" s="9">
        <f t="shared" si="218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16"/>
        <v>0.33559730999999998</v>
      </c>
      <c r="P2645" s="10">
        <f t="shared" ref="P2645:P2687" si="219">E2645/L2645</f>
        <v>223.58248500999335</v>
      </c>
      <c r="Q2645" t="s">
        <v>8310</v>
      </c>
      <c r="R2645" t="s">
        <v>8346</v>
      </c>
      <c r="S2645" s="9">
        <f t="shared" si="217"/>
        <v>42689.374016203699</v>
      </c>
      <c r="T2645" s="9">
        <f t="shared" si="218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16"/>
        <v>2.053E-2</v>
      </c>
      <c r="P2646" s="10">
        <f t="shared" si="219"/>
        <v>39.480769230769234</v>
      </c>
      <c r="Q2646" t="s">
        <v>8310</v>
      </c>
      <c r="R2646" t="s">
        <v>8346</v>
      </c>
      <c r="S2646" s="9">
        <f t="shared" si="217"/>
        <v>42774.583738425928</v>
      </c>
      <c r="T2646" s="9">
        <f t="shared" si="218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16"/>
        <v>0.105</v>
      </c>
      <c r="P2647" s="10">
        <f t="shared" si="219"/>
        <v>91.304347826086953</v>
      </c>
      <c r="Q2647" t="s">
        <v>8310</v>
      </c>
      <c r="R2647" t="s">
        <v>8346</v>
      </c>
      <c r="S2647" s="9">
        <f t="shared" si="217"/>
        <v>41921.634293981479</v>
      </c>
      <c r="T2647" s="9">
        <f t="shared" si="218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16"/>
        <v>8.4172839999999999E-2</v>
      </c>
      <c r="P2648" s="10">
        <f t="shared" si="219"/>
        <v>78.666205607476627</v>
      </c>
      <c r="Q2648" t="s">
        <v>8310</v>
      </c>
      <c r="R2648" t="s">
        <v>8346</v>
      </c>
      <c r="S2648" s="9">
        <f t="shared" si="217"/>
        <v>42226.10496527778</v>
      </c>
      <c r="T2648" s="9">
        <f t="shared" si="218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16"/>
        <v>1.44E-2</v>
      </c>
      <c r="P2649" s="10">
        <f t="shared" si="219"/>
        <v>12</v>
      </c>
      <c r="Q2649" t="s">
        <v>8310</v>
      </c>
      <c r="R2649" t="s">
        <v>8346</v>
      </c>
      <c r="S2649" s="9">
        <f t="shared" si="217"/>
        <v>42200.053460648145</v>
      </c>
      <c r="T2649" s="9">
        <f t="shared" si="218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16"/>
        <v>8.8333333333333337E-3</v>
      </c>
      <c r="P2650" s="10">
        <f t="shared" si="219"/>
        <v>17.666666666666668</v>
      </c>
      <c r="Q2650" t="s">
        <v>8310</v>
      </c>
      <c r="R2650" t="s">
        <v>8346</v>
      </c>
      <c r="S2650" s="9">
        <f t="shared" si="217"/>
        <v>42408.506481481476</v>
      </c>
      <c r="T2650" s="9">
        <f t="shared" si="218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16"/>
        <v>9.9200000000000004E-4</v>
      </c>
      <c r="P2651" s="10">
        <f t="shared" si="219"/>
        <v>41.333333333333336</v>
      </c>
      <c r="Q2651" t="s">
        <v>8310</v>
      </c>
      <c r="R2651" t="s">
        <v>8346</v>
      </c>
      <c r="S2651" s="9">
        <f t="shared" si="217"/>
        <v>42341.788668981484</v>
      </c>
      <c r="T2651" s="9">
        <f t="shared" si="218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16"/>
        <v>5.966666666666667E-3</v>
      </c>
      <c r="P2652" s="10">
        <f t="shared" si="219"/>
        <v>71.599999999999994</v>
      </c>
      <c r="Q2652" t="s">
        <v>8310</v>
      </c>
      <c r="R2652" t="s">
        <v>8346</v>
      </c>
      <c r="S2652" s="9">
        <f t="shared" si="217"/>
        <v>42695.416006944441</v>
      </c>
      <c r="T2652" s="9">
        <f t="shared" si="218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16"/>
        <v>1.8689285714285714E-2</v>
      </c>
      <c r="P2653" s="10">
        <f t="shared" si="219"/>
        <v>307.8235294117647</v>
      </c>
      <c r="Q2653" t="s">
        <v>8310</v>
      </c>
      <c r="R2653" t="s">
        <v>8346</v>
      </c>
      <c r="S2653" s="9">
        <f t="shared" si="217"/>
        <v>42327.597326388881</v>
      </c>
      <c r="T2653" s="9">
        <f t="shared" si="218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16"/>
        <v>8.8500000000000002E-3</v>
      </c>
      <c r="P2654" s="10">
        <f t="shared" si="219"/>
        <v>80.454545454545453</v>
      </c>
      <c r="Q2654" t="s">
        <v>8310</v>
      </c>
      <c r="R2654" t="s">
        <v>8346</v>
      </c>
      <c r="S2654" s="9">
        <f t="shared" si="217"/>
        <v>41952.950520833336</v>
      </c>
      <c r="T2654" s="9">
        <f t="shared" si="218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16"/>
        <v>0.1152156862745098</v>
      </c>
      <c r="P2655" s="10">
        <f t="shared" si="219"/>
        <v>83.942857142857136</v>
      </c>
      <c r="Q2655" t="s">
        <v>8310</v>
      </c>
      <c r="R2655" t="s">
        <v>8346</v>
      </c>
      <c r="S2655" s="9">
        <f t="shared" si="217"/>
        <v>41771.443599537037</v>
      </c>
      <c r="T2655" s="9">
        <f t="shared" si="218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16"/>
        <v>5.1000000000000004E-4</v>
      </c>
      <c r="P2656" s="10">
        <f t="shared" si="219"/>
        <v>8.5</v>
      </c>
      <c r="Q2656" t="s">
        <v>8310</v>
      </c>
      <c r="R2656" t="s">
        <v>8346</v>
      </c>
      <c r="S2656" s="9">
        <f t="shared" si="217"/>
        <v>42055.39266203704</v>
      </c>
      <c r="T2656" s="9">
        <f t="shared" si="218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16"/>
        <v>0.21033333333333334</v>
      </c>
      <c r="P2657" s="10">
        <f t="shared" si="219"/>
        <v>73.372093023255815</v>
      </c>
      <c r="Q2657" t="s">
        <v>8310</v>
      </c>
      <c r="R2657" t="s">
        <v>8346</v>
      </c>
      <c r="S2657" s="9">
        <f t="shared" si="217"/>
        <v>42381.657951388886</v>
      </c>
      <c r="T2657" s="9">
        <f t="shared" si="218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16"/>
        <v>0.11436666666666667</v>
      </c>
      <c r="P2658" s="10">
        <f t="shared" si="219"/>
        <v>112.86184210526316</v>
      </c>
      <c r="Q2658" t="s">
        <v>8310</v>
      </c>
      <c r="R2658" t="s">
        <v>8346</v>
      </c>
      <c r="S2658" s="9">
        <f t="shared" si="217"/>
        <v>42767.480185185181</v>
      </c>
      <c r="T2658" s="9">
        <f t="shared" si="218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16"/>
        <v>0.18737933333333334</v>
      </c>
      <c r="P2659" s="10">
        <f t="shared" si="219"/>
        <v>95.277627118644077</v>
      </c>
      <c r="Q2659" t="s">
        <v>8310</v>
      </c>
      <c r="R2659" t="s">
        <v>8346</v>
      </c>
      <c r="S2659" s="9">
        <f t="shared" si="217"/>
        <v>42551.720520833333</v>
      </c>
      <c r="T2659" s="9">
        <f t="shared" si="218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16"/>
        <v>9.2857142857142856E-4</v>
      </c>
      <c r="P2660" s="10">
        <f t="shared" si="219"/>
        <v>22.75</v>
      </c>
      <c r="Q2660" t="s">
        <v>8310</v>
      </c>
      <c r="R2660" t="s">
        <v>8346</v>
      </c>
      <c r="S2660" s="9">
        <f t="shared" si="217"/>
        <v>42551.675856481481</v>
      </c>
      <c r="T2660" s="9">
        <f t="shared" si="218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16"/>
        <v>2.720408163265306E-2</v>
      </c>
      <c r="P2661" s="10">
        <f t="shared" si="219"/>
        <v>133.30000000000001</v>
      </c>
      <c r="Q2661" t="s">
        <v>8310</v>
      </c>
      <c r="R2661" t="s">
        <v>8346</v>
      </c>
      <c r="S2661" s="9">
        <f t="shared" si="217"/>
        <v>42081.861226851855</v>
      </c>
      <c r="T2661" s="9">
        <f t="shared" si="218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16"/>
        <v>9.5E-4</v>
      </c>
      <c r="P2662" s="10">
        <f t="shared" si="219"/>
        <v>3.8</v>
      </c>
      <c r="Q2662" t="s">
        <v>8310</v>
      </c>
      <c r="R2662" t="s">
        <v>8346</v>
      </c>
      <c r="S2662" s="9">
        <f t="shared" si="217"/>
        <v>42272.504837962959</v>
      </c>
      <c r="T2662" s="9">
        <f t="shared" si="218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16"/>
        <v>1.0289999999999999</v>
      </c>
      <c r="P2663" s="10">
        <f t="shared" si="219"/>
        <v>85.75</v>
      </c>
      <c r="Q2663" t="s">
        <v>8310</v>
      </c>
      <c r="R2663" t="s">
        <v>8331</v>
      </c>
      <c r="S2663" s="9">
        <f t="shared" si="217"/>
        <v>41542.750115740739</v>
      </c>
      <c r="T2663" s="9">
        <f t="shared" si="218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16"/>
        <v>1.0680000000000001</v>
      </c>
      <c r="P2664" s="10">
        <f t="shared" si="219"/>
        <v>267</v>
      </c>
      <c r="Q2664" t="s">
        <v>8310</v>
      </c>
      <c r="R2664" t="s">
        <v>8331</v>
      </c>
      <c r="S2664" s="9">
        <f t="shared" si="217"/>
        <v>42207.538344907407</v>
      </c>
      <c r="T2664" s="9">
        <f t="shared" si="218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16"/>
        <v>1.0459624999999999</v>
      </c>
      <c r="P2665" s="10">
        <f t="shared" si="219"/>
        <v>373.55803571428572</v>
      </c>
      <c r="Q2665" t="s">
        <v>8310</v>
      </c>
      <c r="R2665" t="s">
        <v>8331</v>
      </c>
      <c r="S2665" s="9">
        <f t="shared" si="217"/>
        <v>42222.41443287037</v>
      </c>
      <c r="T2665" s="9">
        <f t="shared" si="218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16"/>
        <v>1.0342857142857143</v>
      </c>
      <c r="P2666" s="10">
        <f t="shared" si="219"/>
        <v>174.03846153846155</v>
      </c>
      <c r="Q2666" t="s">
        <v>8310</v>
      </c>
      <c r="R2666" t="s">
        <v>8331</v>
      </c>
      <c r="S2666" s="9">
        <f t="shared" si="217"/>
        <v>42312.817094907405</v>
      </c>
      <c r="T2666" s="9">
        <f t="shared" si="218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16"/>
        <v>1.2314285714285715</v>
      </c>
      <c r="P2667" s="10">
        <f t="shared" si="219"/>
        <v>93.695652173913047</v>
      </c>
      <c r="Q2667" t="s">
        <v>8310</v>
      </c>
      <c r="R2667" t="s">
        <v>8331</v>
      </c>
      <c r="S2667" s="9">
        <f t="shared" si="217"/>
        <v>42083.687199074069</v>
      </c>
      <c r="T2667" s="9">
        <f t="shared" si="218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16"/>
        <v>1.592951</v>
      </c>
      <c r="P2668" s="10">
        <f t="shared" si="219"/>
        <v>77.327718446601949</v>
      </c>
      <c r="Q2668" t="s">
        <v>8310</v>
      </c>
      <c r="R2668" t="s">
        <v>8331</v>
      </c>
      <c r="S2668" s="9">
        <f t="shared" si="217"/>
        <v>42235.55600694444</v>
      </c>
      <c r="T2668" s="9">
        <f t="shared" si="218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16"/>
        <v>1.1066666666666667</v>
      </c>
      <c r="P2669" s="10">
        <f t="shared" si="219"/>
        <v>92.222222222222229</v>
      </c>
      <c r="Q2669" t="s">
        <v>8310</v>
      </c>
      <c r="R2669" t="s">
        <v>8331</v>
      </c>
      <c r="S2669" s="9">
        <f t="shared" si="217"/>
        <v>42380.717777777776</v>
      </c>
      <c r="T2669" s="9">
        <f t="shared" si="218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16"/>
        <v>1.7070000000000001</v>
      </c>
      <c r="P2670" s="10">
        <f t="shared" si="219"/>
        <v>60.964285714285715</v>
      </c>
      <c r="Q2670" t="s">
        <v>8310</v>
      </c>
      <c r="R2670" t="s">
        <v>8331</v>
      </c>
      <c r="S2670" s="9">
        <f t="shared" si="217"/>
        <v>42275.380381944437</v>
      </c>
      <c r="T2670" s="9">
        <f t="shared" si="218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16"/>
        <v>1.25125</v>
      </c>
      <c r="P2671" s="10">
        <f t="shared" si="219"/>
        <v>91</v>
      </c>
      <c r="Q2671" t="s">
        <v>8310</v>
      </c>
      <c r="R2671" t="s">
        <v>8331</v>
      </c>
      <c r="S2671" s="9">
        <f t="shared" si="217"/>
        <v>42318.827499999999</v>
      </c>
      <c r="T2671" s="9">
        <f t="shared" si="218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16"/>
        <v>6.4158609339642042E-2</v>
      </c>
      <c r="P2672" s="10">
        <f t="shared" si="219"/>
        <v>41.583333333333336</v>
      </c>
      <c r="Q2672" t="s">
        <v>8310</v>
      </c>
      <c r="R2672" t="s">
        <v>8331</v>
      </c>
      <c r="S2672" s="9">
        <f t="shared" si="217"/>
        <v>41820.812268518515</v>
      </c>
      <c r="T2672" s="9">
        <f t="shared" si="218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16"/>
        <v>0.11344</v>
      </c>
      <c r="P2673" s="10">
        <f t="shared" si="219"/>
        <v>33.761904761904759</v>
      </c>
      <c r="Q2673" t="s">
        <v>8310</v>
      </c>
      <c r="R2673" t="s">
        <v>8331</v>
      </c>
      <c r="S2673" s="9">
        <f t="shared" si="217"/>
        <v>41962.540694444448</v>
      </c>
      <c r="T2673" s="9">
        <f t="shared" si="218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16"/>
        <v>0.33189999999999997</v>
      </c>
      <c r="P2674" s="10">
        <f t="shared" si="219"/>
        <v>70.61702127659575</v>
      </c>
      <c r="Q2674" t="s">
        <v>8310</v>
      </c>
      <c r="R2674" t="s">
        <v>8331</v>
      </c>
      <c r="S2674" s="9">
        <f t="shared" si="217"/>
        <v>42344.675810185181</v>
      </c>
      <c r="T2674" s="9">
        <f t="shared" si="218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16"/>
        <v>0.27579999999999999</v>
      </c>
      <c r="P2675" s="10">
        <f t="shared" si="219"/>
        <v>167.15151515151516</v>
      </c>
      <c r="Q2675" t="s">
        <v>8310</v>
      </c>
      <c r="R2675" t="s">
        <v>8331</v>
      </c>
      <c r="S2675" s="9">
        <f t="shared" si="217"/>
        <v>41912.333321759259</v>
      </c>
      <c r="T2675" s="9">
        <f t="shared" si="218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16"/>
        <v>0.62839999999999996</v>
      </c>
      <c r="P2676" s="10">
        <f t="shared" si="219"/>
        <v>128.61988304093566</v>
      </c>
      <c r="Q2676" t="s">
        <v>8310</v>
      </c>
      <c r="R2676" t="s">
        <v>8331</v>
      </c>
      <c r="S2676" s="9">
        <f t="shared" si="217"/>
        <v>42529.424421296295</v>
      </c>
      <c r="T2676" s="9">
        <f t="shared" si="218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16"/>
        <v>7.5880000000000003E-2</v>
      </c>
      <c r="P2677" s="10">
        <f t="shared" si="219"/>
        <v>65.41379310344827</v>
      </c>
      <c r="Q2677" t="s">
        <v>8310</v>
      </c>
      <c r="R2677" t="s">
        <v>8331</v>
      </c>
      <c r="S2677" s="9">
        <f t="shared" si="217"/>
        <v>41923.649178240739</v>
      </c>
      <c r="T2677" s="9">
        <f t="shared" si="218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16"/>
        <v>0.50380952380952382</v>
      </c>
      <c r="P2678" s="10">
        <f t="shared" si="219"/>
        <v>117.55555555555556</v>
      </c>
      <c r="Q2678" t="s">
        <v>8310</v>
      </c>
      <c r="R2678" t="s">
        <v>8331</v>
      </c>
      <c r="S2678" s="9">
        <f t="shared" si="217"/>
        <v>42482.416365740741</v>
      </c>
      <c r="T2678" s="9">
        <f t="shared" si="218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16"/>
        <v>0.17512820512820512</v>
      </c>
      <c r="P2679" s="10">
        <f t="shared" si="219"/>
        <v>126.48148148148148</v>
      </c>
      <c r="Q2679" t="s">
        <v>8310</v>
      </c>
      <c r="R2679" t="s">
        <v>8331</v>
      </c>
      <c r="S2679" s="9">
        <f t="shared" si="217"/>
        <v>41792.821099537032</v>
      </c>
      <c r="T2679" s="9">
        <f t="shared" si="218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16"/>
        <v>1.3750000000000001E-4</v>
      </c>
      <c r="P2680" s="10">
        <f t="shared" si="219"/>
        <v>550</v>
      </c>
      <c r="Q2680" t="s">
        <v>8310</v>
      </c>
      <c r="R2680" t="s">
        <v>8331</v>
      </c>
      <c r="S2680" s="9">
        <f t="shared" si="217"/>
        <v>42241.589872685181</v>
      </c>
      <c r="T2680" s="9">
        <f t="shared" si="218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16"/>
        <v>3.3E-3</v>
      </c>
      <c r="P2681" s="10">
        <f t="shared" si="219"/>
        <v>44</v>
      </c>
      <c r="Q2681" t="s">
        <v>8310</v>
      </c>
      <c r="R2681" t="s">
        <v>8331</v>
      </c>
      <c r="S2681" s="9">
        <f t="shared" si="217"/>
        <v>42032.792754629627</v>
      </c>
      <c r="T2681" s="9">
        <f t="shared" si="218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16"/>
        <v>8.6250000000000007E-3</v>
      </c>
      <c r="P2682" s="10">
        <f t="shared" si="219"/>
        <v>69</v>
      </c>
      <c r="Q2682" t="s">
        <v>8310</v>
      </c>
      <c r="R2682" t="s">
        <v>8331</v>
      </c>
      <c r="S2682" s="9">
        <f t="shared" si="217"/>
        <v>42436.003368055557</v>
      </c>
      <c r="T2682" s="9">
        <f t="shared" si="218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16"/>
        <v>6.875E-3</v>
      </c>
      <c r="P2683" s="10">
        <f t="shared" si="219"/>
        <v>27.5</v>
      </c>
      <c r="Q2683" t="s">
        <v>8325</v>
      </c>
      <c r="R2683" t="s">
        <v>8326</v>
      </c>
      <c r="S2683" s="9">
        <f t="shared" si="217"/>
        <v>41805.686921296292</v>
      </c>
      <c r="T2683" s="9">
        <f t="shared" si="218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16"/>
        <v>0.28299999999999997</v>
      </c>
      <c r="P2684" s="10">
        <f t="shared" si="219"/>
        <v>84.9</v>
      </c>
      <c r="Q2684" t="s">
        <v>8325</v>
      </c>
      <c r="R2684" t="s">
        <v>8326</v>
      </c>
      <c r="S2684" s="9">
        <f t="shared" si="217"/>
        <v>41932.663657407407</v>
      </c>
      <c r="T2684" s="9">
        <f t="shared" si="218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16"/>
        <v>2.3999999999999998E-3</v>
      </c>
      <c r="P2685" s="10">
        <f t="shared" si="219"/>
        <v>12</v>
      </c>
      <c r="Q2685" t="s">
        <v>8325</v>
      </c>
      <c r="R2685" t="s">
        <v>8326</v>
      </c>
      <c r="S2685" s="9">
        <f t="shared" si="217"/>
        <v>42034.546759259254</v>
      </c>
      <c r="T2685" s="9">
        <f t="shared" si="218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16"/>
        <v>1.1428571428571429E-2</v>
      </c>
      <c r="P2686" s="10">
        <f t="shared" si="219"/>
        <v>200</v>
      </c>
      <c r="Q2686" t="s">
        <v>8325</v>
      </c>
      <c r="R2686" t="s">
        <v>8326</v>
      </c>
      <c r="S2686" s="9">
        <f t="shared" si="217"/>
        <v>41820.706307870365</v>
      </c>
      <c r="T2686" s="9">
        <f t="shared" si="218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16"/>
        <v>2.0000000000000001E-4</v>
      </c>
      <c r="P2687" s="10">
        <f t="shared" si="219"/>
        <v>10</v>
      </c>
      <c r="Q2687" t="s">
        <v>8325</v>
      </c>
      <c r="R2687" t="s">
        <v>8326</v>
      </c>
      <c r="S2687" s="9">
        <f t="shared" si="217"/>
        <v>42061.487615740734</v>
      </c>
      <c r="T2687" s="9">
        <f t="shared" si="218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16"/>
        <v>0</v>
      </c>
      <c r="P2688" s="10">
        <v>0</v>
      </c>
      <c r="Q2688" t="s">
        <v>8325</v>
      </c>
      <c r="R2688" t="s">
        <v>8326</v>
      </c>
      <c r="S2688" s="9">
        <f t="shared" si="217"/>
        <v>41892.766469907401</v>
      </c>
      <c r="T2688" s="9">
        <f t="shared" si="218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16"/>
        <v>0</v>
      </c>
      <c r="P2689" s="10">
        <v>0</v>
      </c>
      <c r="Q2689" t="s">
        <v>8325</v>
      </c>
      <c r="R2689" t="s">
        <v>8326</v>
      </c>
      <c r="S2689" s="9">
        <f t="shared" si="217"/>
        <v>42154.431921296295</v>
      </c>
      <c r="T2689" s="9">
        <f t="shared" si="218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20">E2690/D2690</f>
        <v>1.48E-3</v>
      </c>
      <c r="P2690" s="10">
        <f t="shared" ref="P2690:P2700" si="221">E2690/L2690</f>
        <v>5.2857142857142856</v>
      </c>
      <c r="Q2690" t="s">
        <v>8325</v>
      </c>
      <c r="R2690" t="s">
        <v>8326</v>
      </c>
      <c r="S2690" s="9">
        <f t="shared" ref="S2690:S2753" si="222">(((J2690/60)/60)/24)+DATE(1970,1,1)+(-5/24)</f>
        <v>42027.910532407412</v>
      </c>
      <c r="T2690" s="9">
        <f t="shared" ref="T2690:T2753" si="223">(((I2690/60)/60)/24)+DATE(1970,1,1)+(-5/24)</f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20"/>
        <v>2.8571428571428571E-5</v>
      </c>
      <c r="P2691" s="10">
        <f t="shared" si="221"/>
        <v>1</v>
      </c>
      <c r="Q2691" t="s">
        <v>8325</v>
      </c>
      <c r="R2691" t="s">
        <v>8326</v>
      </c>
      <c r="S2691" s="9">
        <f t="shared" si="222"/>
        <v>42551.753356481473</v>
      </c>
      <c r="T2691" s="9">
        <f t="shared" si="223"/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20"/>
        <v>0.107325</v>
      </c>
      <c r="P2692" s="10">
        <f t="shared" si="221"/>
        <v>72.762711864406782</v>
      </c>
      <c r="Q2692" t="s">
        <v>8325</v>
      </c>
      <c r="R2692" t="s">
        <v>8326</v>
      </c>
      <c r="S2692" s="9">
        <f t="shared" si="222"/>
        <v>42112.89671296296</v>
      </c>
      <c r="T2692" s="9">
        <f t="shared" si="223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20"/>
        <v>5.3846153846153844E-4</v>
      </c>
      <c r="P2693" s="10">
        <f t="shared" si="221"/>
        <v>17.5</v>
      </c>
      <c r="Q2693" t="s">
        <v>8325</v>
      </c>
      <c r="R2693" t="s">
        <v>8326</v>
      </c>
      <c r="S2693" s="9">
        <f t="shared" si="222"/>
        <v>42089.515706018516</v>
      </c>
      <c r="T2693" s="9">
        <f t="shared" si="223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20"/>
        <v>7.1428571428571426E-3</v>
      </c>
      <c r="P2694" s="10">
        <f t="shared" si="221"/>
        <v>25</v>
      </c>
      <c r="Q2694" t="s">
        <v>8325</v>
      </c>
      <c r="R2694" t="s">
        <v>8326</v>
      </c>
      <c r="S2694" s="9">
        <f t="shared" si="222"/>
        <v>42058.125694444439</v>
      </c>
      <c r="T2694" s="9">
        <f t="shared" si="223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20"/>
        <v>8.0000000000000002E-3</v>
      </c>
      <c r="P2695" s="10">
        <f t="shared" si="221"/>
        <v>13.333333333333334</v>
      </c>
      <c r="Q2695" t="s">
        <v>8325</v>
      </c>
      <c r="R2695" t="s">
        <v>8326</v>
      </c>
      <c r="S2695" s="9">
        <f t="shared" si="222"/>
        <v>41833.930162037032</v>
      </c>
      <c r="T2695" s="9">
        <f t="shared" si="223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20"/>
        <v>3.3333333333333335E-5</v>
      </c>
      <c r="P2696" s="10">
        <f t="shared" si="221"/>
        <v>1</v>
      </c>
      <c r="Q2696" t="s">
        <v>8325</v>
      </c>
      <c r="R2696" t="s">
        <v>8326</v>
      </c>
      <c r="S2696" s="9">
        <f t="shared" si="222"/>
        <v>41877.932164351849</v>
      </c>
      <c r="T2696" s="9">
        <f t="shared" si="223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20"/>
        <v>4.7333333333333333E-3</v>
      </c>
      <c r="P2697" s="10">
        <f t="shared" si="221"/>
        <v>23.666666666666668</v>
      </c>
      <c r="Q2697" t="s">
        <v>8325</v>
      </c>
      <c r="R2697" t="s">
        <v>8326</v>
      </c>
      <c r="S2697" s="9">
        <f t="shared" si="222"/>
        <v>42047.973587962959</v>
      </c>
      <c r="T2697" s="9">
        <f t="shared" si="223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20"/>
        <v>5.6500000000000002E-2</v>
      </c>
      <c r="P2698" s="10">
        <f t="shared" si="221"/>
        <v>89.21052631578948</v>
      </c>
      <c r="Q2698" t="s">
        <v>8325</v>
      </c>
      <c r="R2698" t="s">
        <v>8326</v>
      </c>
      <c r="S2698" s="9">
        <f t="shared" si="222"/>
        <v>41964.636111111111</v>
      </c>
      <c r="T2698" s="9">
        <f t="shared" si="223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20"/>
        <v>0.26352173913043481</v>
      </c>
      <c r="P2699" s="10">
        <f t="shared" si="221"/>
        <v>116.55769230769231</v>
      </c>
      <c r="Q2699" t="s">
        <v>8325</v>
      </c>
      <c r="R2699" t="s">
        <v>8326</v>
      </c>
      <c r="S2699" s="9">
        <f t="shared" si="222"/>
        <v>42187.731747685182</v>
      </c>
      <c r="T2699" s="9">
        <f t="shared" si="223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20"/>
        <v>3.2512500000000002E-3</v>
      </c>
      <c r="P2700" s="10">
        <f t="shared" si="221"/>
        <v>13.005000000000001</v>
      </c>
      <c r="Q2700" t="s">
        <v>8325</v>
      </c>
      <c r="R2700" t="s">
        <v>8326</v>
      </c>
      <c r="S2700" s="9">
        <f t="shared" si="222"/>
        <v>41787.689907407403</v>
      </c>
      <c r="T2700" s="9">
        <f t="shared" si="223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20"/>
        <v>0</v>
      </c>
      <c r="P2701" s="10">
        <v>0</v>
      </c>
      <c r="Q2701" t="s">
        <v>8325</v>
      </c>
      <c r="R2701" t="s">
        <v>8326</v>
      </c>
      <c r="S2701" s="9">
        <f t="shared" si="222"/>
        <v>41829.688229166662</v>
      </c>
      <c r="T2701" s="9">
        <f t="shared" si="223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20"/>
        <v>7.0007000700070005E-3</v>
      </c>
      <c r="P2702" s="10">
        <f t="shared" ref="P2702:P2744" si="224">E2702/L2702</f>
        <v>17.5</v>
      </c>
      <c r="Q2702" t="s">
        <v>8325</v>
      </c>
      <c r="R2702" t="s">
        <v>8326</v>
      </c>
      <c r="S2702" s="9">
        <f t="shared" si="222"/>
        <v>41870.666342592594</v>
      </c>
      <c r="T2702" s="9">
        <f t="shared" si="223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20"/>
        <v>0.46176470588235297</v>
      </c>
      <c r="P2703" s="10">
        <f t="shared" si="224"/>
        <v>34.130434782608695</v>
      </c>
      <c r="Q2703" t="s">
        <v>8315</v>
      </c>
      <c r="R2703" t="s">
        <v>8316</v>
      </c>
      <c r="S2703" s="9">
        <f t="shared" si="222"/>
        <v>42801.566365740735</v>
      </c>
      <c r="T2703" s="9">
        <f t="shared" si="223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20"/>
        <v>0.34410000000000002</v>
      </c>
      <c r="P2704" s="10">
        <f t="shared" si="224"/>
        <v>132.34615384615384</v>
      </c>
      <c r="Q2704" t="s">
        <v>8315</v>
      </c>
      <c r="R2704" t="s">
        <v>8316</v>
      </c>
      <c r="S2704" s="9">
        <f t="shared" si="222"/>
        <v>42800.593483796292</v>
      </c>
      <c r="T2704" s="9">
        <f t="shared" si="223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20"/>
        <v>1.0375000000000001</v>
      </c>
      <c r="P2705" s="10">
        <f t="shared" si="224"/>
        <v>922.22222222222217</v>
      </c>
      <c r="Q2705" t="s">
        <v>8315</v>
      </c>
      <c r="R2705" t="s">
        <v>8316</v>
      </c>
      <c r="S2705" s="9">
        <f t="shared" si="222"/>
        <v>42756.481828703698</v>
      </c>
      <c r="T2705" s="9">
        <f t="shared" si="223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20"/>
        <v>6.0263157894736845E-2</v>
      </c>
      <c r="P2706" s="10">
        <f t="shared" si="224"/>
        <v>163.57142857142858</v>
      </c>
      <c r="Q2706" t="s">
        <v>8315</v>
      </c>
      <c r="R2706" t="s">
        <v>8316</v>
      </c>
      <c r="S2706" s="9">
        <f t="shared" si="222"/>
        <v>42787.654097222221</v>
      </c>
      <c r="T2706" s="9">
        <f t="shared" si="223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20"/>
        <v>0.10539393939393939</v>
      </c>
      <c r="P2707" s="10">
        <f t="shared" si="224"/>
        <v>217.375</v>
      </c>
      <c r="Q2707" t="s">
        <v>8315</v>
      </c>
      <c r="R2707" t="s">
        <v>8316</v>
      </c>
      <c r="S2707" s="9">
        <f t="shared" si="222"/>
        <v>42773.70784722222</v>
      </c>
      <c r="T2707" s="9">
        <f t="shared" si="223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20"/>
        <v>1.1229714285714285</v>
      </c>
      <c r="P2708" s="10">
        <f t="shared" si="224"/>
        <v>149.44486692015209</v>
      </c>
      <c r="Q2708" t="s">
        <v>8315</v>
      </c>
      <c r="R2708" t="s">
        <v>8316</v>
      </c>
      <c r="S2708" s="9">
        <f t="shared" si="222"/>
        <v>41899.086608796293</v>
      </c>
      <c r="T2708" s="9">
        <f t="shared" si="223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20"/>
        <v>3.50844625</v>
      </c>
      <c r="P2709" s="10">
        <f t="shared" si="224"/>
        <v>71.237487309644663</v>
      </c>
      <c r="Q2709" t="s">
        <v>8315</v>
      </c>
      <c r="R2709" t="s">
        <v>8316</v>
      </c>
      <c r="S2709" s="9">
        <f t="shared" si="222"/>
        <v>41391.574571759258</v>
      </c>
      <c r="T2709" s="9">
        <f t="shared" si="223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20"/>
        <v>2.3321535</v>
      </c>
      <c r="P2710" s="10">
        <f t="shared" si="224"/>
        <v>44.464318398474738</v>
      </c>
      <c r="Q2710" t="s">
        <v>8315</v>
      </c>
      <c r="R2710" t="s">
        <v>8316</v>
      </c>
      <c r="S2710" s="9">
        <f t="shared" si="222"/>
        <v>42512.489884259259</v>
      </c>
      <c r="T2710" s="9">
        <f t="shared" si="223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20"/>
        <v>1.01606</v>
      </c>
      <c r="P2711" s="10">
        <f t="shared" si="224"/>
        <v>164.94480519480518</v>
      </c>
      <c r="Q2711" t="s">
        <v>8315</v>
      </c>
      <c r="R2711" t="s">
        <v>8316</v>
      </c>
      <c r="S2711" s="9">
        <f t="shared" si="222"/>
        <v>42611.941446759258</v>
      </c>
      <c r="T2711" s="9">
        <f t="shared" si="223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20"/>
        <v>1.5390035000000002</v>
      </c>
      <c r="P2712" s="10">
        <f t="shared" si="224"/>
        <v>84.871516544117654</v>
      </c>
      <c r="Q2712" t="s">
        <v>8315</v>
      </c>
      <c r="R2712" t="s">
        <v>8316</v>
      </c>
      <c r="S2712" s="9">
        <f t="shared" si="222"/>
        <v>41828.021157407406</v>
      </c>
      <c r="T2712" s="9">
        <f t="shared" si="223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20"/>
        <v>1.007161125319693</v>
      </c>
      <c r="P2713" s="10">
        <f t="shared" si="224"/>
        <v>53.945205479452056</v>
      </c>
      <c r="Q2713" t="s">
        <v>8315</v>
      </c>
      <c r="R2713" t="s">
        <v>8316</v>
      </c>
      <c r="S2713" s="9">
        <f t="shared" si="222"/>
        <v>41780.536921296298</v>
      </c>
      <c r="T2713" s="9">
        <f t="shared" si="223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20"/>
        <v>1.3138181818181818</v>
      </c>
      <c r="P2714" s="10">
        <f t="shared" si="224"/>
        <v>50.531468531468533</v>
      </c>
      <c r="Q2714" t="s">
        <v>8315</v>
      </c>
      <c r="R2714" t="s">
        <v>8316</v>
      </c>
      <c r="S2714" s="9">
        <f t="shared" si="222"/>
        <v>41431.853703703702</v>
      </c>
      <c r="T2714" s="9">
        <f t="shared" si="223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20"/>
        <v>1.0224133333333334</v>
      </c>
      <c r="P2715" s="10">
        <f t="shared" si="224"/>
        <v>108.00140845070422</v>
      </c>
      <c r="Q2715" t="s">
        <v>8315</v>
      </c>
      <c r="R2715" t="s">
        <v>8316</v>
      </c>
      <c r="S2715" s="9">
        <f t="shared" si="222"/>
        <v>42322.445416666662</v>
      </c>
      <c r="T2715" s="9">
        <f t="shared" si="223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20"/>
        <v>1.1635599999999999</v>
      </c>
      <c r="P2716" s="10">
        <f t="shared" si="224"/>
        <v>95.373770491803285</v>
      </c>
      <c r="Q2716" t="s">
        <v>8315</v>
      </c>
      <c r="R2716" t="s">
        <v>8316</v>
      </c>
      <c r="S2716" s="9">
        <f t="shared" si="222"/>
        <v>42629.446712962956</v>
      </c>
      <c r="T2716" s="9">
        <f t="shared" si="223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20"/>
        <v>2.6462241666666664</v>
      </c>
      <c r="P2717" s="10">
        <f t="shared" si="224"/>
        <v>57.631016333938291</v>
      </c>
      <c r="Q2717" t="s">
        <v>8315</v>
      </c>
      <c r="R2717" t="s">
        <v>8316</v>
      </c>
      <c r="S2717" s="9">
        <f t="shared" si="222"/>
        <v>42387.190138888887</v>
      </c>
      <c r="T2717" s="9">
        <f t="shared" si="223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20"/>
        <v>1.1998010000000001</v>
      </c>
      <c r="P2718" s="10">
        <f t="shared" si="224"/>
        <v>64.160481283422456</v>
      </c>
      <c r="Q2718" t="s">
        <v>8315</v>
      </c>
      <c r="R2718" t="s">
        <v>8316</v>
      </c>
      <c r="S2718" s="9">
        <f t="shared" si="222"/>
        <v>42255.124918981477</v>
      </c>
      <c r="T2718" s="9">
        <f t="shared" si="223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20"/>
        <v>1.2010400000000001</v>
      </c>
      <c r="P2719" s="10">
        <f t="shared" si="224"/>
        <v>92.387692307692305</v>
      </c>
      <c r="Q2719" t="s">
        <v>8315</v>
      </c>
      <c r="R2719" t="s">
        <v>8316</v>
      </c>
      <c r="S2719" s="9">
        <f t="shared" si="222"/>
        <v>41934.706585648149</v>
      </c>
      <c r="T2719" s="9">
        <f t="shared" si="223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20"/>
        <v>1.0358333333333334</v>
      </c>
      <c r="P2720" s="10">
        <f t="shared" si="224"/>
        <v>125.97972972972973</v>
      </c>
      <c r="Q2720" t="s">
        <v>8315</v>
      </c>
      <c r="R2720" t="s">
        <v>8316</v>
      </c>
      <c r="S2720" s="9">
        <f t="shared" si="222"/>
        <v>42465.388252314813</v>
      </c>
      <c r="T2720" s="9">
        <f t="shared" si="223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20"/>
        <v>1.0883333333333334</v>
      </c>
      <c r="P2721" s="10">
        <f t="shared" si="224"/>
        <v>94.637681159420296</v>
      </c>
      <c r="Q2721" t="s">
        <v>8315</v>
      </c>
      <c r="R2721" t="s">
        <v>8316</v>
      </c>
      <c r="S2721" s="9">
        <f t="shared" si="222"/>
        <v>42417.822847222218</v>
      </c>
      <c r="T2721" s="9">
        <f t="shared" si="223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20"/>
        <v>1.1812400000000001</v>
      </c>
      <c r="P2722" s="10">
        <f t="shared" si="224"/>
        <v>170.69942196531792</v>
      </c>
      <c r="Q2722" t="s">
        <v>8315</v>
      </c>
      <c r="R2722" t="s">
        <v>8316</v>
      </c>
      <c r="S2722" s="9">
        <f t="shared" si="222"/>
        <v>42655.257557870362</v>
      </c>
      <c r="T2722" s="9">
        <f t="shared" si="223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20"/>
        <v>14.62</v>
      </c>
      <c r="P2723" s="10">
        <f t="shared" si="224"/>
        <v>40.762081784386616</v>
      </c>
      <c r="Q2723" t="s">
        <v>8310</v>
      </c>
      <c r="R2723" t="s">
        <v>8317</v>
      </c>
      <c r="S2723" s="9">
        <f t="shared" si="222"/>
        <v>41493.335625</v>
      </c>
      <c r="T2723" s="9">
        <f t="shared" si="223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20"/>
        <v>2.5253999999999999</v>
      </c>
      <c r="P2724" s="10">
        <f t="shared" si="224"/>
        <v>68.254054054054052</v>
      </c>
      <c r="Q2724" t="s">
        <v>8310</v>
      </c>
      <c r="R2724" t="s">
        <v>8317</v>
      </c>
      <c r="S2724" s="9">
        <f t="shared" si="222"/>
        <v>42704.64876157407</v>
      </c>
      <c r="T2724" s="9">
        <f t="shared" si="223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20"/>
        <v>1.4005000000000001</v>
      </c>
      <c r="P2725" s="10">
        <f t="shared" si="224"/>
        <v>95.48863636363636</v>
      </c>
      <c r="Q2725" t="s">
        <v>8310</v>
      </c>
      <c r="R2725" t="s">
        <v>8317</v>
      </c>
      <c r="S2725" s="9">
        <f t="shared" si="222"/>
        <v>41944.630648148144</v>
      </c>
      <c r="T2725" s="9">
        <f t="shared" si="223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20"/>
        <v>2.9687520259319289</v>
      </c>
      <c r="P2726" s="10">
        <f t="shared" si="224"/>
        <v>7.1902649656526005</v>
      </c>
      <c r="Q2726" t="s">
        <v>8310</v>
      </c>
      <c r="R2726" t="s">
        <v>8317</v>
      </c>
      <c r="S2726" s="9">
        <f t="shared" si="222"/>
        <v>42199.118738425925</v>
      </c>
      <c r="T2726" s="9">
        <f t="shared" si="223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20"/>
        <v>1.445425</v>
      </c>
      <c r="P2727" s="10">
        <f t="shared" si="224"/>
        <v>511.65486725663715</v>
      </c>
      <c r="Q2727" t="s">
        <v>8310</v>
      </c>
      <c r="R2727" t="s">
        <v>8317</v>
      </c>
      <c r="S2727" s="9">
        <f t="shared" si="222"/>
        <v>42745.53628472222</v>
      </c>
      <c r="T2727" s="9">
        <f t="shared" si="223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20"/>
        <v>1.05745</v>
      </c>
      <c r="P2728" s="10">
        <f t="shared" si="224"/>
        <v>261.74504950495049</v>
      </c>
      <c r="Q2728" t="s">
        <v>8310</v>
      </c>
      <c r="R2728" t="s">
        <v>8317</v>
      </c>
      <c r="S2728" s="9">
        <f t="shared" si="222"/>
        <v>42452.371655092589</v>
      </c>
      <c r="T2728" s="9">
        <f t="shared" si="223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20"/>
        <v>4.9321000000000002</v>
      </c>
      <c r="P2729" s="10">
        <f t="shared" si="224"/>
        <v>69.760961810466767</v>
      </c>
      <c r="Q2729" t="s">
        <v>8310</v>
      </c>
      <c r="R2729" t="s">
        <v>8317</v>
      </c>
      <c r="S2729" s="9">
        <f t="shared" si="222"/>
        <v>42198.468321759261</v>
      </c>
      <c r="T2729" s="9">
        <f t="shared" si="223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20"/>
        <v>2.0182666666666669</v>
      </c>
      <c r="P2730" s="10">
        <f t="shared" si="224"/>
        <v>77.229591836734699</v>
      </c>
      <c r="Q2730" t="s">
        <v>8310</v>
      </c>
      <c r="R2730" t="s">
        <v>8317</v>
      </c>
      <c r="S2730" s="9">
        <f t="shared" si="222"/>
        <v>42333.391597222224</v>
      </c>
      <c r="T2730" s="9">
        <f t="shared" si="223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20"/>
        <v>1.0444</v>
      </c>
      <c r="P2731" s="10">
        <f t="shared" si="224"/>
        <v>340.56521739130437</v>
      </c>
      <c r="Q2731" t="s">
        <v>8310</v>
      </c>
      <c r="R2731" t="s">
        <v>8317</v>
      </c>
      <c r="S2731" s="9">
        <f t="shared" si="222"/>
        <v>42095.032372685186</v>
      </c>
      <c r="T2731" s="9">
        <f t="shared" si="223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20"/>
        <v>1.7029262962962963</v>
      </c>
      <c r="P2732" s="10">
        <f t="shared" si="224"/>
        <v>67.417903225806455</v>
      </c>
      <c r="Q2732" t="s">
        <v>8310</v>
      </c>
      <c r="R2732" t="s">
        <v>8317</v>
      </c>
      <c r="S2732" s="9">
        <f t="shared" si="222"/>
        <v>41351.333043981482</v>
      </c>
      <c r="T2732" s="9">
        <f t="shared" si="223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20"/>
        <v>1.0430333333333333</v>
      </c>
      <c r="P2733" s="10">
        <f t="shared" si="224"/>
        <v>845.70270270270271</v>
      </c>
      <c r="Q2733" t="s">
        <v>8310</v>
      </c>
      <c r="R2733" t="s">
        <v>8317</v>
      </c>
      <c r="S2733" s="9">
        <f t="shared" si="222"/>
        <v>41872.317384259259</v>
      </c>
      <c r="T2733" s="9">
        <f t="shared" si="223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20"/>
        <v>1.1825000000000001</v>
      </c>
      <c r="P2734" s="10">
        <f t="shared" si="224"/>
        <v>97.191780821917803</v>
      </c>
      <c r="Q2734" t="s">
        <v>8310</v>
      </c>
      <c r="R2734" t="s">
        <v>8317</v>
      </c>
      <c r="S2734" s="9">
        <f t="shared" si="222"/>
        <v>41389.599861111106</v>
      </c>
      <c r="T2734" s="9">
        <f t="shared" si="223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20"/>
        <v>1.07538</v>
      </c>
      <c r="P2735" s="10">
        <f t="shared" si="224"/>
        <v>451.84033613445376</v>
      </c>
      <c r="Q2735" t="s">
        <v>8310</v>
      </c>
      <c r="R2735" t="s">
        <v>8317</v>
      </c>
      <c r="S2735" s="9">
        <f t="shared" si="222"/>
        <v>42044.064513888887</v>
      </c>
      <c r="T2735" s="9">
        <f t="shared" si="223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20"/>
        <v>22603</v>
      </c>
      <c r="P2736" s="10">
        <f t="shared" si="224"/>
        <v>138.66871165644173</v>
      </c>
      <c r="Q2736" t="s">
        <v>8310</v>
      </c>
      <c r="R2736" t="s">
        <v>8317</v>
      </c>
      <c r="S2736" s="9">
        <f t="shared" si="222"/>
        <v>42626.460555555554</v>
      </c>
      <c r="T2736" s="9">
        <f t="shared" si="223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20"/>
        <v>9.7813466666666677</v>
      </c>
      <c r="P2737" s="10">
        <f t="shared" si="224"/>
        <v>21.640147492625371</v>
      </c>
      <c r="Q2737" t="s">
        <v>8310</v>
      </c>
      <c r="R2737" t="s">
        <v>8317</v>
      </c>
      <c r="S2737" s="9">
        <f t="shared" si="222"/>
        <v>41315.912615740737</v>
      </c>
      <c r="T2737" s="9">
        <f t="shared" si="223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20"/>
        <v>1.2290000000000001</v>
      </c>
      <c r="P2738" s="10">
        <f t="shared" si="224"/>
        <v>169.51724137931035</v>
      </c>
      <c r="Q2738" t="s">
        <v>8310</v>
      </c>
      <c r="R2738" t="s">
        <v>8317</v>
      </c>
      <c r="S2738" s="9">
        <f t="shared" si="222"/>
        <v>41722.458020833328</v>
      </c>
      <c r="T2738" s="9">
        <f t="shared" si="223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20"/>
        <v>2.4606080000000001</v>
      </c>
      <c r="P2739" s="10">
        <f t="shared" si="224"/>
        <v>161.88210526315791</v>
      </c>
      <c r="Q2739" t="s">
        <v>8310</v>
      </c>
      <c r="R2739" t="s">
        <v>8317</v>
      </c>
      <c r="S2739" s="9">
        <f t="shared" si="222"/>
        <v>41611.709340277775</v>
      </c>
      <c r="T2739" s="9">
        <f t="shared" si="223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20"/>
        <v>1.4794</v>
      </c>
      <c r="P2740" s="10">
        <f t="shared" si="224"/>
        <v>493.13333333333333</v>
      </c>
      <c r="Q2740" t="s">
        <v>8310</v>
      </c>
      <c r="R2740" t="s">
        <v>8317</v>
      </c>
      <c r="S2740" s="9">
        <f t="shared" si="222"/>
        <v>42619.935231481482</v>
      </c>
      <c r="T2740" s="9">
        <f t="shared" si="223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20"/>
        <v>3.8409090909090908</v>
      </c>
      <c r="P2741" s="10">
        <f t="shared" si="224"/>
        <v>22.120418848167539</v>
      </c>
      <c r="Q2741" t="s">
        <v>8310</v>
      </c>
      <c r="R2741" t="s">
        <v>8317</v>
      </c>
      <c r="S2741" s="9">
        <f t="shared" si="222"/>
        <v>41719.679594907408</v>
      </c>
      <c r="T2741" s="9">
        <f t="shared" si="223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20"/>
        <v>1.0333333333333334</v>
      </c>
      <c r="P2742" s="10">
        <f t="shared" si="224"/>
        <v>18.235294117647058</v>
      </c>
      <c r="Q2742" t="s">
        <v>8310</v>
      </c>
      <c r="R2742" t="s">
        <v>8317</v>
      </c>
      <c r="S2742" s="9">
        <f t="shared" si="222"/>
        <v>42044.823518518511</v>
      </c>
      <c r="T2742" s="9">
        <f t="shared" si="223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20"/>
        <v>4.3750000000000004E-3</v>
      </c>
      <c r="P2743" s="10">
        <f t="shared" si="224"/>
        <v>8.75</v>
      </c>
      <c r="Q2743" t="s">
        <v>8321</v>
      </c>
      <c r="R2743" t="s">
        <v>8356</v>
      </c>
      <c r="S2743" s="9">
        <f t="shared" si="222"/>
        <v>41911.449097222219</v>
      </c>
      <c r="T2743" s="9">
        <f t="shared" si="223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20"/>
        <v>0.29239999999999999</v>
      </c>
      <c r="P2744" s="10">
        <f t="shared" si="224"/>
        <v>40.611111111111114</v>
      </c>
      <c r="Q2744" t="s">
        <v>8321</v>
      </c>
      <c r="R2744" t="s">
        <v>8356</v>
      </c>
      <c r="S2744" s="9">
        <f t="shared" si="222"/>
        <v>41030.511423611111</v>
      </c>
      <c r="T2744" s="9">
        <f t="shared" si="223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20"/>
        <v>0</v>
      </c>
      <c r="P2745" s="10">
        <v>0</v>
      </c>
      <c r="Q2745" t="s">
        <v>8321</v>
      </c>
      <c r="R2745" t="s">
        <v>8356</v>
      </c>
      <c r="S2745" s="9">
        <f t="shared" si="222"/>
        <v>42632.120451388888</v>
      </c>
      <c r="T2745" s="9">
        <f t="shared" si="223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20"/>
        <v>5.2187499999999998E-2</v>
      </c>
      <c r="P2746" s="10">
        <f t="shared" ref="P2746:P2751" si="225">E2746/L2746</f>
        <v>37.954545454545453</v>
      </c>
      <c r="Q2746" t="s">
        <v>8321</v>
      </c>
      <c r="R2746" t="s">
        <v>8356</v>
      </c>
      <c r="S2746" s="9">
        <f t="shared" si="222"/>
        <v>40937.854143518518</v>
      </c>
      <c r="T2746" s="9">
        <f t="shared" si="223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20"/>
        <v>0.21887499999999999</v>
      </c>
      <c r="P2747" s="10">
        <f t="shared" si="225"/>
        <v>35.734693877551024</v>
      </c>
      <c r="Q2747" t="s">
        <v>8321</v>
      </c>
      <c r="R2747" t="s">
        <v>8356</v>
      </c>
      <c r="S2747" s="9">
        <f t="shared" si="222"/>
        <v>41044.779722222222</v>
      </c>
      <c r="T2747" s="9">
        <f t="shared" si="223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20"/>
        <v>0.26700000000000002</v>
      </c>
      <c r="P2748" s="10">
        <f t="shared" si="225"/>
        <v>42.157894736842103</v>
      </c>
      <c r="Q2748" t="s">
        <v>8321</v>
      </c>
      <c r="R2748" t="s">
        <v>8356</v>
      </c>
      <c r="S2748" s="9">
        <f t="shared" si="222"/>
        <v>41850.57304398148</v>
      </c>
      <c r="T2748" s="9">
        <f t="shared" si="223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20"/>
        <v>0.28000000000000003</v>
      </c>
      <c r="P2749" s="10">
        <f t="shared" si="225"/>
        <v>35</v>
      </c>
      <c r="Q2749" t="s">
        <v>8321</v>
      </c>
      <c r="R2749" t="s">
        <v>8356</v>
      </c>
      <c r="S2749" s="9">
        <f t="shared" si="222"/>
        <v>41044.439780092594</v>
      </c>
      <c r="T2749" s="9">
        <f t="shared" si="223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20"/>
        <v>1.06E-2</v>
      </c>
      <c r="P2750" s="10">
        <f t="shared" si="225"/>
        <v>13.25</v>
      </c>
      <c r="Q2750" t="s">
        <v>8321</v>
      </c>
      <c r="R2750" t="s">
        <v>8356</v>
      </c>
      <c r="S2750" s="9">
        <f t="shared" si="222"/>
        <v>42585.502337962964</v>
      </c>
      <c r="T2750" s="9">
        <f t="shared" si="223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20"/>
        <v>1.0999999999999999E-2</v>
      </c>
      <c r="P2751" s="10">
        <f t="shared" si="225"/>
        <v>55</v>
      </c>
      <c r="Q2751" t="s">
        <v>8321</v>
      </c>
      <c r="R2751" t="s">
        <v>8356</v>
      </c>
      <c r="S2751" s="9">
        <f t="shared" si="222"/>
        <v>42068.59070601852</v>
      </c>
      <c r="T2751" s="9">
        <f t="shared" si="223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20"/>
        <v>0</v>
      </c>
      <c r="P2752" s="10">
        <v>0</v>
      </c>
      <c r="Q2752" t="s">
        <v>8321</v>
      </c>
      <c r="R2752" t="s">
        <v>8356</v>
      </c>
      <c r="S2752" s="9">
        <f t="shared" si="222"/>
        <v>41078.69149305555</v>
      </c>
      <c r="T2752" s="9">
        <f t="shared" si="223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20"/>
        <v>0</v>
      </c>
      <c r="P2753" s="10">
        <v>0</v>
      </c>
      <c r="Q2753" t="s">
        <v>8321</v>
      </c>
      <c r="R2753" t="s">
        <v>8356</v>
      </c>
      <c r="S2753" s="9">
        <f t="shared" si="222"/>
        <v>41747.678726851853</v>
      </c>
      <c r="T2753" s="9">
        <f t="shared" si="223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26">E2754/D2754</f>
        <v>0.11458333333333333</v>
      </c>
      <c r="P2754" s="10">
        <f>E2754/L2754</f>
        <v>39.285714285714285</v>
      </c>
      <c r="Q2754" t="s">
        <v>8321</v>
      </c>
      <c r="R2754" t="s">
        <v>8356</v>
      </c>
      <c r="S2754" s="9">
        <f t="shared" ref="S2754:S2817" si="227">(((J2754/60)/60)/24)+DATE(1970,1,1)+(-5/24)</f>
        <v>40855.556759259256</v>
      </c>
      <c r="T2754" s="9">
        <f t="shared" ref="T2754:T2817" si="228">(((I2754/60)/60)/24)+DATE(1970,1,1)+(-5/24)</f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26"/>
        <v>0.19</v>
      </c>
      <c r="P2755" s="10">
        <f>E2755/L2755</f>
        <v>47.5</v>
      </c>
      <c r="Q2755" t="s">
        <v>8321</v>
      </c>
      <c r="R2755" t="s">
        <v>8356</v>
      </c>
      <c r="S2755" s="9">
        <f t="shared" si="227"/>
        <v>41117.692395833328</v>
      </c>
      <c r="T2755" s="9">
        <f t="shared" si="228"/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26"/>
        <v>0</v>
      </c>
      <c r="P2756" s="10">
        <v>0</v>
      </c>
      <c r="Q2756" t="s">
        <v>8321</v>
      </c>
      <c r="R2756" t="s">
        <v>8356</v>
      </c>
      <c r="S2756" s="9">
        <f t="shared" si="227"/>
        <v>41863.427673611113</v>
      </c>
      <c r="T2756" s="9">
        <f t="shared" si="228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26"/>
        <v>0.52</v>
      </c>
      <c r="P2757" s="10">
        <f>E2757/L2757</f>
        <v>17.333333333333332</v>
      </c>
      <c r="Q2757" t="s">
        <v>8321</v>
      </c>
      <c r="R2757" t="s">
        <v>8356</v>
      </c>
      <c r="S2757" s="9">
        <f t="shared" si="227"/>
        <v>42072.582488425927</v>
      </c>
      <c r="T2757" s="9">
        <f t="shared" si="228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26"/>
        <v>0.1048</v>
      </c>
      <c r="P2758" s="10">
        <f>E2758/L2758</f>
        <v>31.757575757575758</v>
      </c>
      <c r="Q2758" t="s">
        <v>8321</v>
      </c>
      <c r="R2758" t="s">
        <v>8356</v>
      </c>
      <c r="S2758" s="9">
        <f t="shared" si="227"/>
        <v>41620.692141203705</v>
      </c>
      <c r="T2758" s="9">
        <f t="shared" si="228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26"/>
        <v>6.6666666666666671E-3</v>
      </c>
      <c r="P2759" s="10">
        <f>E2759/L2759</f>
        <v>5</v>
      </c>
      <c r="Q2759" t="s">
        <v>8321</v>
      </c>
      <c r="R2759" t="s">
        <v>8356</v>
      </c>
      <c r="S2759" s="9">
        <f t="shared" si="227"/>
        <v>42573.448287037034</v>
      </c>
      <c r="T2759" s="9">
        <f t="shared" si="228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26"/>
        <v>0.11700000000000001</v>
      </c>
      <c r="P2760" s="10">
        <f>E2760/L2760</f>
        <v>39</v>
      </c>
      <c r="Q2760" t="s">
        <v>8321</v>
      </c>
      <c r="R2760" t="s">
        <v>8356</v>
      </c>
      <c r="S2760" s="9">
        <f t="shared" si="227"/>
        <v>42639.23359953703</v>
      </c>
      <c r="T2760" s="9">
        <f t="shared" si="228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26"/>
        <v>0.105</v>
      </c>
      <c r="P2761" s="10">
        <f>E2761/L2761</f>
        <v>52.5</v>
      </c>
      <c r="Q2761" t="s">
        <v>8321</v>
      </c>
      <c r="R2761" t="s">
        <v>8356</v>
      </c>
      <c r="S2761" s="9">
        <f t="shared" si="227"/>
        <v>42524.158171296294</v>
      </c>
      <c r="T2761" s="9">
        <f t="shared" si="228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26"/>
        <v>0</v>
      </c>
      <c r="P2762" s="10">
        <v>0</v>
      </c>
      <c r="Q2762" t="s">
        <v>8321</v>
      </c>
      <c r="R2762" t="s">
        <v>8356</v>
      </c>
      <c r="S2762" s="9">
        <f t="shared" si="227"/>
        <v>41415.252986111111</v>
      </c>
      <c r="T2762" s="9">
        <f t="shared" si="228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26"/>
        <v>7.1999999999999998E-3</v>
      </c>
      <c r="P2763" s="10">
        <f>E2763/L2763</f>
        <v>9</v>
      </c>
      <c r="Q2763" t="s">
        <v>8321</v>
      </c>
      <c r="R2763" t="s">
        <v>8356</v>
      </c>
      <c r="S2763" s="9">
        <f t="shared" si="227"/>
        <v>41246.85524305555</v>
      </c>
      <c r="T2763" s="9">
        <f t="shared" si="228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26"/>
        <v>7.6923076923076927E-3</v>
      </c>
      <c r="P2764" s="10">
        <f>E2764/L2764</f>
        <v>25</v>
      </c>
      <c r="Q2764" t="s">
        <v>8321</v>
      </c>
      <c r="R2764" t="s">
        <v>8356</v>
      </c>
      <c r="S2764" s="9">
        <f t="shared" si="227"/>
        <v>40926.828645833331</v>
      </c>
      <c r="T2764" s="9">
        <f t="shared" si="228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26"/>
        <v>2.2842639593908631E-3</v>
      </c>
      <c r="P2765" s="10">
        <f>E2765/L2765</f>
        <v>30</v>
      </c>
      <c r="Q2765" t="s">
        <v>8321</v>
      </c>
      <c r="R2765" t="s">
        <v>8356</v>
      </c>
      <c r="S2765" s="9">
        <f t="shared" si="227"/>
        <v>41373.371342592589</v>
      </c>
      <c r="T2765" s="9">
        <f t="shared" si="228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26"/>
        <v>1.125E-2</v>
      </c>
      <c r="P2766" s="10">
        <f>E2766/L2766</f>
        <v>11.25</v>
      </c>
      <c r="Q2766" t="s">
        <v>8321</v>
      </c>
      <c r="R2766" t="s">
        <v>8356</v>
      </c>
      <c r="S2766" s="9">
        <f t="shared" si="227"/>
        <v>41030.083692129629</v>
      </c>
      <c r="T2766" s="9">
        <f t="shared" si="228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26"/>
        <v>0</v>
      </c>
      <c r="P2767" s="10">
        <v>0</v>
      </c>
      <c r="Q2767" t="s">
        <v>8321</v>
      </c>
      <c r="R2767" t="s">
        <v>8356</v>
      </c>
      <c r="S2767" s="9">
        <f t="shared" si="227"/>
        <v>41194.370694444442</v>
      </c>
      <c r="T2767" s="9">
        <f t="shared" si="228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26"/>
        <v>0.02</v>
      </c>
      <c r="P2768" s="10">
        <f>E2768/L2768</f>
        <v>25</v>
      </c>
      <c r="Q2768" t="s">
        <v>8321</v>
      </c>
      <c r="R2768" t="s">
        <v>8356</v>
      </c>
      <c r="S2768" s="9">
        <f t="shared" si="227"/>
        <v>40736.459699074068</v>
      </c>
      <c r="T2768" s="9">
        <f t="shared" si="228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26"/>
        <v>8.5000000000000006E-3</v>
      </c>
      <c r="P2769" s="10">
        <f>E2769/L2769</f>
        <v>11.333333333333334</v>
      </c>
      <c r="Q2769" t="s">
        <v>8321</v>
      </c>
      <c r="R2769" t="s">
        <v>8356</v>
      </c>
      <c r="S2769" s="9">
        <f t="shared" si="227"/>
        <v>42172.750578703701</v>
      </c>
      <c r="T2769" s="9">
        <f t="shared" si="228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26"/>
        <v>0.14314285714285716</v>
      </c>
      <c r="P2770" s="10">
        <f>E2770/L2770</f>
        <v>29.470588235294116</v>
      </c>
      <c r="Q2770" t="s">
        <v>8321</v>
      </c>
      <c r="R2770" t="s">
        <v>8356</v>
      </c>
      <c r="S2770" s="9">
        <f t="shared" si="227"/>
        <v>40967.4065162037</v>
      </c>
      <c r="T2770" s="9">
        <f t="shared" si="228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26"/>
        <v>2.5000000000000001E-3</v>
      </c>
      <c r="P2771" s="10">
        <f>E2771/L2771</f>
        <v>1</v>
      </c>
      <c r="Q2771" t="s">
        <v>8321</v>
      </c>
      <c r="R2771" t="s">
        <v>8356</v>
      </c>
      <c r="S2771" s="9">
        <f t="shared" si="227"/>
        <v>41745.617939814809</v>
      </c>
      <c r="T2771" s="9">
        <f t="shared" si="228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26"/>
        <v>0.1041125</v>
      </c>
      <c r="P2772" s="10">
        <f>E2772/L2772</f>
        <v>63.098484848484851</v>
      </c>
      <c r="Q2772" t="s">
        <v>8321</v>
      </c>
      <c r="R2772" t="s">
        <v>8356</v>
      </c>
      <c r="S2772" s="9">
        <f t="shared" si="227"/>
        <v>41686.496874999997</v>
      </c>
      <c r="T2772" s="9">
        <f t="shared" si="228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26"/>
        <v>0</v>
      </c>
      <c r="P2773" s="10">
        <v>0</v>
      </c>
      <c r="Q2773" t="s">
        <v>8321</v>
      </c>
      <c r="R2773" t="s">
        <v>8356</v>
      </c>
      <c r="S2773" s="9">
        <f t="shared" si="227"/>
        <v>41257.323379629626</v>
      </c>
      <c r="T2773" s="9">
        <f t="shared" si="228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26"/>
        <v>0</v>
      </c>
      <c r="P2774" s="10">
        <v>0</v>
      </c>
      <c r="Q2774" t="s">
        <v>8321</v>
      </c>
      <c r="R2774" t="s">
        <v>8356</v>
      </c>
      <c r="S2774" s="9">
        <f t="shared" si="227"/>
        <v>41537.660810185182</v>
      </c>
      <c r="T2774" s="9">
        <f t="shared" si="228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26"/>
        <v>1.8867924528301887E-3</v>
      </c>
      <c r="P2775" s="10">
        <f t="shared" ref="P2775:P2781" si="229">E2775/L2775</f>
        <v>1</v>
      </c>
      <c r="Q2775" t="s">
        <v>8321</v>
      </c>
      <c r="R2775" t="s">
        <v>8356</v>
      </c>
      <c r="S2775" s="9">
        <f t="shared" si="227"/>
        <v>42474.656493055554</v>
      </c>
      <c r="T2775" s="9">
        <f t="shared" si="228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26"/>
        <v>0.14249999999999999</v>
      </c>
      <c r="P2776" s="10">
        <f t="shared" si="229"/>
        <v>43.846153846153847</v>
      </c>
      <c r="Q2776" t="s">
        <v>8321</v>
      </c>
      <c r="R2776" t="s">
        <v>8356</v>
      </c>
      <c r="S2776" s="9">
        <f t="shared" si="227"/>
        <v>41310.918148148143</v>
      </c>
      <c r="T2776" s="9">
        <f t="shared" si="228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26"/>
        <v>0.03</v>
      </c>
      <c r="P2777" s="10">
        <f t="shared" si="229"/>
        <v>75</v>
      </c>
      <c r="Q2777" t="s">
        <v>8321</v>
      </c>
      <c r="R2777" t="s">
        <v>8356</v>
      </c>
      <c r="S2777" s="9">
        <f t="shared" si="227"/>
        <v>40862.805023148147</v>
      </c>
      <c r="T2777" s="9">
        <f t="shared" si="228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26"/>
        <v>7.8809523809523815E-2</v>
      </c>
      <c r="P2778" s="10">
        <f t="shared" si="229"/>
        <v>45.972222222222221</v>
      </c>
      <c r="Q2778" t="s">
        <v>8321</v>
      </c>
      <c r="R2778" t="s">
        <v>8356</v>
      </c>
      <c r="S2778" s="9">
        <f t="shared" si="227"/>
        <v>42136.088842592588</v>
      </c>
      <c r="T2778" s="9">
        <f t="shared" si="228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26"/>
        <v>3.3333333333333335E-3</v>
      </c>
      <c r="P2779" s="10">
        <f t="shared" si="229"/>
        <v>10</v>
      </c>
      <c r="Q2779" t="s">
        <v>8321</v>
      </c>
      <c r="R2779" t="s">
        <v>8356</v>
      </c>
      <c r="S2779" s="9">
        <f t="shared" si="227"/>
        <v>42172.460694444446</v>
      </c>
      <c r="T2779" s="9">
        <f t="shared" si="228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26"/>
        <v>0.25545454545454543</v>
      </c>
      <c r="P2780" s="10">
        <f t="shared" si="229"/>
        <v>93.666666666666671</v>
      </c>
      <c r="Q2780" t="s">
        <v>8321</v>
      </c>
      <c r="R2780" t="s">
        <v>8356</v>
      </c>
      <c r="S2780" s="9">
        <f t="shared" si="227"/>
        <v>41846.769745370366</v>
      </c>
      <c r="T2780" s="9">
        <f t="shared" si="228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26"/>
        <v>2.12E-2</v>
      </c>
      <c r="P2781" s="10">
        <f t="shared" si="229"/>
        <v>53</v>
      </c>
      <c r="Q2781" t="s">
        <v>8321</v>
      </c>
      <c r="R2781" t="s">
        <v>8356</v>
      </c>
      <c r="S2781" s="9">
        <f t="shared" si="227"/>
        <v>42300.377557870372</v>
      </c>
      <c r="T2781" s="9">
        <f t="shared" si="228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26"/>
        <v>0</v>
      </c>
      <c r="P2782" s="10">
        <v>0</v>
      </c>
      <c r="Q2782" t="s">
        <v>8321</v>
      </c>
      <c r="R2782" t="s">
        <v>8356</v>
      </c>
      <c r="S2782" s="9">
        <f t="shared" si="227"/>
        <v>42774.239444444444</v>
      </c>
      <c r="T2782" s="9">
        <f t="shared" si="228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26"/>
        <v>1.0528</v>
      </c>
      <c r="P2783" s="10">
        <f t="shared" ref="P2783:P2814" si="230">E2783/L2783</f>
        <v>47</v>
      </c>
      <c r="Q2783" t="s">
        <v>8315</v>
      </c>
      <c r="R2783" t="s">
        <v>8318</v>
      </c>
      <c r="S2783" s="9">
        <f t="shared" si="227"/>
        <v>42018.733263888884</v>
      </c>
      <c r="T2783" s="9">
        <f t="shared" si="228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26"/>
        <v>1.2</v>
      </c>
      <c r="P2784" s="10">
        <f t="shared" si="230"/>
        <v>66.666666666666671</v>
      </c>
      <c r="Q2784" t="s">
        <v>8315</v>
      </c>
      <c r="R2784" t="s">
        <v>8318</v>
      </c>
      <c r="S2784" s="9">
        <f t="shared" si="227"/>
        <v>42026.716643518514</v>
      </c>
      <c r="T2784" s="9">
        <f t="shared" si="228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26"/>
        <v>1.145</v>
      </c>
      <c r="P2785" s="10">
        <f t="shared" si="230"/>
        <v>18.770491803278688</v>
      </c>
      <c r="Q2785" t="s">
        <v>8315</v>
      </c>
      <c r="R2785" t="s">
        <v>8318</v>
      </c>
      <c r="S2785" s="9">
        <f t="shared" si="227"/>
        <v>42103.326921296299</v>
      </c>
      <c r="T2785" s="9">
        <f t="shared" si="228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26"/>
        <v>1.19</v>
      </c>
      <c r="P2786" s="10">
        <f t="shared" si="230"/>
        <v>66.111111111111114</v>
      </c>
      <c r="Q2786" t="s">
        <v>8315</v>
      </c>
      <c r="R2786" t="s">
        <v>8318</v>
      </c>
      <c r="S2786" s="9">
        <f t="shared" si="227"/>
        <v>41920.579201388886</v>
      </c>
      <c r="T2786" s="9">
        <f t="shared" si="228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26"/>
        <v>1.0468</v>
      </c>
      <c r="P2787" s="10">
        <f t="shared" si="230"/>
        <v>36.859154929577464</v>
      </c>
      <c r="Q2787" t="s">
        <v>8315</v>
      </c>
      <c r="R2787" t="s">
        <v>8318</v>
      </c>
      <c r="S2787" s="9">
        <f t="shared" si="227"/>
        <v>42557.981099537035</v>
      </c>
      <c r="T2787" s="9">
        <f t="shared" si="228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26"/>
        <v>1.1783999999999999</v>
      </c>
      <c r="P2788" s="10">
        <f t="shared" si="230"/>
        <v>39.810810810810814</v>
      </c>
      <c r="Q2788" t="s">
        <v>8315</v>
      </c>
      <c r="R2788" t="s">
        <v>8318</v>
      </c>
      <c r="S2788" s="9">
        <f t="shared" si="227"/>
        <v>41815.360879629625</v>
      </c>
      <c r="T2788" s="9">
        <f t="shared" si="228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26"/>
        <v>1.1970000000000001</v>
      </c>
      <c r="P2789" s="10">
        <f t="shared" si="230"/>
        <v>31.5</v>
      </c>
      <c r="Q2789" t="s">
        <v>8315</v>
      </c>
      <c r="R2789" t="s">
        <v>8318</v>
      </c>
      <c r="S2789" s="9">
        <f t="shared" si="227"/>
        <v>41807.990185185183</v>
      </c>
      <c r="T2789" s="9">
        <f t="shared" si="228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26"/>
        <v>1.0249999999999999</v>
      </c>
      <c r="P2790" s="10">
        <f t="shared" si="230"/>
        <v>102.5</v>
      </c>
      <c r="Q2790" t="s">
        <v>8315</v>
      </c>
      <c r="R2790" t="s">
        <v>8318</v>
      </c>
      <c r="S2790" s="9">
        <f t="shared" si="227"/>
        <v>42550.493553240733</v>
      </c>
      <c r="T2790" s="9">
        <f t="shared" si="228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26"/>
        <v>1.0116666666666667</v>
      </c>
      <c r="P2791" s="10">
        <f t="shared" si="230"/>
        <v>126.45833333333333</v>
      </c>
      <c r="Q2791" t="s">
        <v>8315</v>
      </c>
      <c r="R2791" t="s">
        <v>8318</v>
      </c>
      <c r="S2791" s="9">
        <f t="shared" si="227"/>
        <v>42055.804791666662</v>
      </c>
      <c r="T2791" s="9">
        <f t="shared" si="228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26"/>
        <v>1.0533333333333332</v>
      </c>
      <c r="P2792" s="10">
        <f t="shared" si="230"/>
        <v>47.878787878787875</v>
      </c>
      <c r="Q2792" t="s">
        <v>8315</v>
      </c>
      <c r="R2792" t="s">
        <v>8318</v>
      </c>
      <c r="S2792" s="9">
        <f t="shared" si="227"/>
        <v>42016.730358796289</v>
      </c>
      <c r="T2792" s="9">
        <f t="shared" si="228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26"/>
        <v>1.0249999999999999</v>
      </c>
      <c r="P2793" s="10">
        <f t="shared" si="230"/>
        <v>73.214285714285708</v>
      </c>
      <c r="Q2793" t="s">
        <v>8315</v>
      </c>
      <c r="R2793" t="s">
        <v>8318</v>
      </c>
      <c r="S2793" s="9">
        <f t="shared" si="227"/>
        <v>42591.691655092589</v>
      </c>
      <c r="T2793" s="9">
        <f t="shared" si="228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26"/>
        <v>1.0760000000000001</v>
      </c>
      <c r="P2794" s="10">
        <f t="shared" si="230"/>
        <v>89.666666666666671</v>
      </c>
      <c r="Q2794" t="s">
        <v>8315</v>
      </c>
      <c r="R2794" t="s">
        <v>8318</v>
      </c>
      <c r="S2794" s="9">
        <f t="shared" si="227"/>
        <v>42183.022673611107</v>
      </c>
      <c r="T2794" s="9">
        <f t="shared" si="228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26"/>
        <v>1.105675</v>
      </c>
      <c r="P2795" s="10">
        <f t="shared" si="230"/>
        <v>151.4623287671233</v>
      </c>
      <c r="Q2795" t="s">
        <v>8315</v>
      </c>
      <c r="R2795" t="s">
        <v>8318</v>
      </c>
      <c r="S2795" s="9">
        <f t="shared" si="227"/>
        <v>42176.210706018515</v>
      </c>
      <c r="T2795" s="9">
        <f t="shared" si="228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26"/>
        <v>1.5</v>
      </c>
      <c r="P2796" s="10">
        <f t="shared" si="230"/>
        <v>25</v>
      </c>
      <c r="Q2796" t="s">
        <v>8315</v>
      </c>
      <c r="R2796" t="s">
        <v>8318</v>
      </c>
      <c r="S2796" s="9">
        <f t="shared" si="227"/>
        <v>42416.48332175926</v>
      </c>
      <c r="T2796" s="9">
        <f t="shared" si="228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26"/>
        <v>1.0428571428571429</v>
      </c>
      <c r="P2797" s="10">
        <f t="shared" si="230"/>
        <v>36.5</v>
      </c>
      <c r="Q2797" t="s">
        <v>8315</v>
      </c>
      <c r="R2797" t="s">
        <v>8318</v>
      </c>
      <c r="S2797" s="9">
        <f t="shared" si="227"/>
        <v>41780.317604166667</v>
      </c>
      <c r="T2797" s="9">
        <f t="shared" si="228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26"/>
        <v>1.155</v>
      </c>
      <c r="P2798" s="10">
        <f t="shared" si="230"/>
        <v>44</v>
      </c>
      <c r="Q2798" t="s">
        <v>8315</v>
      </c>
      <c r="R2798" t="s">
        <v>8318</v>
      </c>
      <c r="S2798" s="9">
        <f t="shared" si="227"/>
        <v>41795.319768518515</v>
      </c>
      <c r="T2798" s="9">
        <f t="shared" si="228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26"/>
        <v>1.02645125</v>
      </c>
      <c r="P2799" s="10">
        <f t="shared" si="230"/>
        <v>87.357553191489373</v>
      </c>
      <c r="Q2799" t="s">
        <v>8315</v>
      </c>
      <c r="R2799" t="s">
        <v>8318</v>
      </c>
      <c r="S2799" s="9">
        <f t="shared" si="227"/>
        <v>41798.731944444444</v>
      </c>
      <c r="T2799" s="9">
        <f t="shared" si="228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26"/>
        <v>1.014</v>
      </c>
      <c r="P2800" s="10">
        <f t="shared" si="230"/>
        <v>36.474820143884891</v>
      </c>
      <c r="Q2800" t="s">
        <v>8315</v>
      </c>
      <c r="R2800" t="s">
        <v>8318</v>
      </c>
      <c r="S2800" s="9">
        <f t="shared" si="227"/>
        <v>42201.466678240737</v>
      </c>
      <c r="T2800" s="9">
        <f t="shared" si="228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26"/>
        <v>1.1663479999999999</v>
      </c>
      <c r="P2801" s="10">
        <f t="shared" si="230"/>
        <v>44.859538461538463</v>
      </c>
      <c r="Q2801" t="s">
        <v>8315</v>
      </c>
      <c r="R2801" t="s">
        <v>8318</v>
      </c>
      <c r="S2801" s="9">
        <f t="shared" si="227"/>
        <v>42507.05636574074</v>
      </c>
      <c r="T2801" s="9">
        <f t="shared" si="228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26"/>
        <v>1.33</v>
      </c>
      <c r="P2802" s="10">
        <f t="shared" si="230"/>
        <v>42.903225806451616</v>
      </c>
      <c r="Q2802" t="s">
        <v>8315</v>
      </c>
      <c r="R2802" t="s">
        <v>8318</v>
      </c>
      <c r="S2802" s="9">
        <f t="shared" si="227"/>
        <v>41948.344513888886</v>
      </c>
      <c r="T2802" s="9">
        <f t="shared" si="228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26"/>
        <v>1.3320000000000001</v>
      </c>
      <c r="P2803" s="10">
        <f t="shared" si="230"/>
        <v>51.230769230769234</v>
      </c>
      <c r="Q2803" t="s">
        <v>8315</v>
      </c>
      <c r="R2803" t="s">
        <v>8318</v>
      </c>
      <c r="S2803" s="9">
        <f t="shared" si="227"/>
        <v>41900.034826388888</v>
      </c>
      <c r="T2803" s="9">
        <f t="shared" si="228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26"/>
        <v>1.0183333333333333</v>
      </c>
      <c r="P2804" s="10">
        <f t="shared" si="230"/>
        <v>33.944444444444443</v>
      </c>
      <c r="Q2804" t="s">
        <v>8315</v>
      </c>
      <c r="R2804" t="s">
        <v>8318</v>
      </c>
      <c r="S2804" s="9">
        <f t="shared" si="227"/>
        <v>42192.438738425924</v>
      </c>
      <c r="T2804" s="9">
        <f t="shared" si="228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26"/>
        <v>1.2795000000000001</v>
      </c>
      <c r="P2805" s="10">
        <f t="shared" si="230"/>
        <v>90.744680851063833</v>
      </c>
      <c r="Q2805" t="s">
        <v>8315</v>
      </c>
      <c r="R2805" t="s">
        <v>8318</v>
      </c>
      <c r="S2805" s="9">
        <f t="shared" si="227"/>
        <v>42157.857361111113</v>
      </c>
      <c r="T2805" s="9">
        <f t="shared" si="228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26"/>
        <v>1.1499999999999999</v>
      </c>
      <c r="P2806" s="10">
        <f t="shared" si="230"/>
        <v>50</v>
      </c>
      <c r="Q2806" t="s">
        <v>8315</v>
      </c>
      <c r="R2806" t="s">
        <v>8318</v>
      </c>
      <c r="S2806" s="9">
        <f t="shared" si="227"/>
        <v>41881.245254629626</v>
      </c>
      <c r="T2806" s="9">
        <f t="shared" si="228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26"/>
        <v>1.1000000000000001</v>
      </c>
      <c r="P2807" s="10">
        <f t="shared" si="230"/>
        <v>24.444444444444443</v>
      </c>
      <c r="Q2807" t="s">
        <v>8315</v>
      </c>
      <c r="R2807" t="s">
        <v>8318</v>
      </c>
      <c r="S2807" s="9">
        <f t="shared" si="227"/>
        <v>42213.2971412037</v>
      </c>
      <c r="T2807" s="9">
        <f t="shared" si="228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26"/>
        <v>1.121</v>
      </c>
      <c r="P2808" s="10">
        <f t="shared" si="230"/>
        <v>44.25</v>
      </c>
      <c r="Q2808" t="s">
        <v>8315</v>
      </c>
      <c r="R2808" t="s">
        <v>8318</v>
      </c>
      <c r="S2808" s="9">
        <f t="shared" si="227"/>
        <v>42185.058912037035</v>
      </c>
      <c r="T2808" s="9">
        <f t="shared" si="228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26"/>
        <v>1.26</v>
      </c>
      <c r="P2809" s="10">
        <f t="shared" si="230"/>
        <v>67.741935483870961</v>
      </c>
      <c r="Q2809" t="s">
        <v>8315</v>
      </c>
      <c r="R2809" t="s">
        <v>8318</v>
      </c>
      <c r="S2809" s="9">
        <f t="shared" si="227"/>
        <v>42154.664791666662</v>
      </c>
      <c r="T2809" s="9">
        <f t="shared" si="228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26"/>
        <v>1.0024444444444445</v>
      </c>
      <c r="P2810" s="10">
        <f t="shared" si="230"/>
        <v>65.376811594202906</v>
      </c>
      <c r="Q2810" t="s">
        <v>8315</v>
      </c>
      <c r="R2810" t="s">
        <v>8318</v>
      </c>
      <c r="S2810" s="9">
        <f t="shared" si="227"/>
        <v>42208.638136574074</v>
      </c>
      <c r="T2810" s="9">
        <f t="shared" si="228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26"/>
        <v>1.024</v>
      </c>
      <c r="P2811" s="10">
        <f t="shared" si="230"/>
        <v>121.9047619047619</v>
      </c>
      <c r="Q2811" t="s">
        <v>8315</v>
      </c>
      <c r="R2811" t="s">
        <v>8318</v>
      </c>
      <c r="S2811" s="9">
        <f t="shared" si="227"/>
        <v>42451.288483796299</v>
      </c>
      <c r="T2811" s="9">
        <f t="shared" si="228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26"/>
        <v>1.0820000000000001</v>
      </c>
      <c r="P2812" s="10">
        <f t="shared" si="230"/>
        <v>47.456140350877192</v>
      </c>
      <c r="Q2812" t="s">
        <v>8315</v>
      </c>
      <c r="R2812" t="s">
        <v>8318</v>
      </c>
      <c r="S2812" s="9">
        <f t="shared" si="227"/>
        <v>41758.931296296294</v>
      </c>
      <c r="T2812" s="9">
        <f t="shared" si="228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26"/>
        <v>1.0026999999999999</v>
      </c>
      <c r="P2813" s="10">
        <f t="shared" si="230"/>
        <v>92.842592592592595</v>
      </c>
      <c r="Q2813" t="s">
        <v>8315</v>
      </c>
      <c r="R2813" t="s">
        <v>8318</v>
      </c>
      <c r="S2813" s="9">
        <f t="shared" si="227"/>
        <v>42028.288229166668</v>
      </c>
      <c r="T2813" s="9">
        <f t="shared" si="228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26"/>
        <v>1.133</v>
      </c>
      <c r="P2814" s="10">
        <f t="shared" si="230"/>
        <v>68.253012048192772</v>
      </c>
      <c r="Q2814" t="s">
        <v>8315</v>
      </c>
      <c r="R2814" t="s">
        <v>8318</v>
      </c>
      <c r="S2814" s="9">
        <f t="shared" si="227"/>
        <v>42054.535856481474</v>
      </c>
      <c r="T2814" s="9">
        <f t="shared" si="228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26"/>
        <v>1.2757571428571428</v>
      </c>
      <c r="P2815" s="10">
        <f t="shared" ref="P2815:P2843" si="231">E2815/L2815</f>
        <v>37.209583333333335</v>
      </c>
      <c r="Q2815" t="s">
        <v>8315</v>
      </c>
      <c r="R2815" t="s">
        <v>8318</v>
      </c>
      <c r="S2815" s="9">
        <f t="shared" si="227"/>
        <v>42693.534270833326</v>
      </c>
      <c r="T2815" s="9">
        <f t="shared" si="228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26"/>
        <v>1.0773333333333333</v>
      </c>
      <c r="P2816" s="10">
        <f t="shared" si="231"/>
        <v>25.25</v>
      </c>
      <c r="Q2816" t="s">
        <v>8315</v>
      </c>
      <c r="R2816" t="s">
        <v>8318</v>
      </c>
      <c r="S2816" s="9">
        <f t="shared" si="227"/>
        <v>42103.191145833327</v>
      </c>
      <c r="T2816" s="9">
        <f t="shared" si="228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26"/>
        <v>2.42</v>
      </c>
      <c r="P2817" s="10">
        <f t="shared" si="231"/>
        <v>43.214285714285715</v>
      </c>
      <c r="Q2817" t="s">
        <v>8315</v>
      </c>
      <c r="R2817" t="s">
        <v>8318</v>
      </c>
      <c r="S2817" s="9">
        <f t="shared" si="227"/>
        <v>42559.568391203698</v>
      </c>
      <c r="T2817" s="9">
        <f t="shared" si="228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32">E2818/D2818</f>
        <v>1.4156666666666666</v>
      </c>
      <c r="P2818" s="10">
        <f t="shared" si="231"/>
        <v>25.130177514792898</v>
      </c>
      <c r="Q2818" t="s">
        <v>8315</v>
      </c>
      <c r="R2818" t="s">
        <v>8318</v>
      </c>
      <c r="S2818" s="9">
        <f t="shared" ref="S2818:S2881" si="233">(((J2818/60)/60)/24)+DATE(1970,1,1)+(-5/24)</f>
        <v>42188.259166666663</v>
      </c>
      <c r="T2818" s="9">
        <f t="shared" ref="T2818:T2881" si="234">(((I2818/60)/60)/24)+DATE(1970,1,1)+(-5/24)</f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32"/>
        <v>1.3</v>
      </c>
      <c r="P2819" s="10">
        <f t="shared" si="231"/>
        <v>23.636363636363637</v>
      </c>
      <c r="Q2819" t="s">
        <v>8315</v>
      </c>
      <c r="R2819" t="s">
        <v>8318</v>
      </c>
      <c r="S2819" s="9">
        <f t="shared" si="233"/>
        <v>42023.42664351852</v>
      </c>
      <c r="T2819" s="9">
        <f t="shared" si="234"/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32"/>
        <v>1.0603</v>
      </c>
      <c r="P2820" s="10">
        <f t="shared" si="231"/>
        <v>103.95098039215686</v>
      </c>
      <c r="Q2820" t="s">
        <v>8315</v>
      </c>
      <c r="R2820" t="s">
        <v>8318</v>
      </c>
      <c r="S2820" s="9">
        <f t="shared" si="233"/>
        <v>42250.389884259253</v>
      </c>
      <c r="T2820" s="9">
        <f t="shared" si="234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32"/>
        <v>1.048</v>
      </c>
      <c r="P2821" s="10">
        <f t="shared" si="231"/>
        <v>50.384615384615387</v>
      </c>
      <c r="Q2821" t="s">
        <v>8315</v>
      </c>
      <c r="R2821" t="s">
        <v>8318</v>
      </c>
      <c r="S2821" s="9">
        <f t="shared" si="233"/>
        <v>42139.317233796297</v>
      </c>
      <c r="T2821" s="9">
        <f t="shared" si="234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32"/>
        <v>1.36</v>
      </c>
      <c r="P2822" s="10">
        <f t="shared" si="231"/>
        <v>13.6</v>
      </c>
      <c r="Q2822" t="s">
        <v>8315</v>
      </c>
      <c r="R2822" t="s">
        <v>8318</v>
      </c>
      <c r="S2822" s="9">
        <f t="shared" si="233"/>
        <v>42401.402650462966</v>
      </c>
      <c r="T2822" s="9">
        <f t="shared" si="234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32"/>
        <v>1</v>
      </c>
      <c r="P2823" s="10">
        <f t="shared" si="231"/>
        <v>28.571428571428573</v>
      </c>
      <c r="Q2823" t="s">
        <v>8315</v>
      </c>
      <c r="R2823" t="s">
        <v>8318</v>
      </c>
      <c r="S2823" s="9">
        <f t="shared" si="233"/>
        <v>41875.714525462965</v>
      </c>
      <c r="T2823" s="9">
        <f t="shared" si="234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32"/>
        <v>1</v>
      </c>
      <c r="P2824" s="10">
        <f t="shared" si="231"/>
        <v>63.829787234042556</v>
      </c>
      <c r="Q2824" t="s">
        <v>8315</v>
      </c>
      <c r="R2824" t="s">
        <v>8318</v>
      </c>
      <c r="S2824" s="9">
        <f t="shared" si="233"/>
        <v>42060.475601851846</v>
      </c>
      <c r="T2824" s="9">
        <f t="shared" si="234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32"/>
        <v>1.24</v>
      </c>
      <c r="P2825" s="10">
        <f t="shared" si="231"/>
        <v>8.8571428571428577</v>
      </c>
      <c r="Q2825" t="s">
        <v>8315</v>
      </c>
      <c r="R2825" t="s">
        <v>8318</v>
      </c>
      <c r="S2825" s="9">
        <f t="shared" si="233"/>
        <v>42066.803310185183</v>
      </c>
      <c r="T2825" s="9">
        <f t="shared" si="234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32"/>
        <v>1.1692307692307693</v>
      </c>
      <c r="P2826" s="10">
        <f t="shared" si="231"/>
        <v>50.666666666666664</v>
      </c>
      <c r="Q2826" t="s">
        <v>8315</v>
      </c>
      <c r="R2826" t="s">
        <v>8318</v>
      </c>
      <c r="S2826" s="9">
        <f t="shared" si="233"/>
        <v>42136.0624537037</v>
      </c>
      <c r="T2826" s="9">
        <f t="shared" si="234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32"/>
        <v>1.0333333333333334</v>
      </c>
      <c r="P2827" s="10">
        <f t="shared" si="231"/>
        <v>60.784313725490193</v>
      </c>
      <c r="Q2827" t="s">
        <v>8315</v>
      </c>
      <c r="R2827" t="s">
        <v>8318</v>
      </c>
      <c r="S2827" s="9">
        <f t="shared" si="233"/>
        <v>42312.584328703706</v>
      </c>
      <c r="T2827" s="9">
        <f t="shared" si="234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32"/>
        <v>1.0774999999999999</v>
      </c>
      <c r="P2828" s="10">
        <f t="shared" si="231"/>
        <v>113.42105263157895</v>
      </c>
      <c r="Q2828" t="s">
        <v>8315</v>
      </c>
      <c r="R2828" t="s">
        <v>8318</v>
      </c>
      <c r="S2828" s="9">
        <f t="shared" si="233"/>
        <v>42170.826527777775</v>
      </c>
      <c r="T2828" s="9">
        <f t="shared" si="234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32"/>
        <v>1.2024999999999999</v>
      </c>
      <c r="P2829" s="10">
        <f t="shared" si="231"/>
        <v>104.56521739130434</v>
      </c>
      <c r="Q2829" t="s">
        <v>8315</v>
      </c>
      <c r="R2829" t="s">
        <v>8318</v>
      </c>
      <c r="S2829" s="9">
        <f t="shared" si="233"/>
        <v>42494.475300925922</v>
      </c>
      <c r="T2829" s="9">
        <f t="shared" si="234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32"/>
        <v>1.0037894736842106</v>
      </c>
      <c r="P2830" s="10">
        <f t="shared" si="231"/>
        <v>98.30927835051547</v>
      </c>
      <c r="Q2830" t="s">
        <v>8315</v>
      </c>
      <c r="R2830" t="s">
        <v>8318</v>
      </c>
      <c r="S2830" s="9">
        <f t="shared" si="233"/>
        <v>42254.056354166663</v>
      </c>
      <c r="T2830" s="9">
        <f t="shared" si="234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32"/>
        <v>1.0651999999999999</v>
      </c>
      <c r="P2831" s="10">
        <f t="shared" si="231"/>
        <v>35.039473684210527</v>
      </c>
      <c r="Q2831" t="s">
        <v>8315</v>
      </c>
      <c r="R2831" t="s">
        <v>8318</v>
      </c>
      <c r="S2831" s="9">
        <f t="shared" si="233"/>
        <v>42495.225902777776</v>
      </c>
      <c r="T2831" s="9">
        <f t="shared" si="234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32"/>
        <v>1</v>
      </c>
      <c r="P2832" s="10">
        <f t="shared" si="231"/>
        <v>272.72727272727275</v>
      </c>
      <c r="Q2832" t="s">
        <v>8315</v>
      </c>
      <c r="R2832" t="s">
        <v>8318</v>
      </c>
      <c r="S2832" s="9">
        <f t="shared" si="233"/>
        <v>41758.631342592591</v>
      </c>
      <c r="T2832" s="9">
        <f t="shared" si="234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32"/>
        <v>1.1066666666666667</v>
      </c>
      <c r="P2833" s="10">
        <f t="shared" si="231"/>
        <v>63.846153846153847</v>
      </c>
      <c r="Q2833" t="s">
        <v>8315</v>
      </c>
      <c r="R2833" t="s">
        <v>8318</v>
      </c>
      <c r="S2833" s="9">
        <f t="shared" si="233"/>
        <v>42171.616550925923</v>
      </c>
      <c r="T2833" s="9">
        <f t="shared" si="234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32"/>
        <v>1.1471959999999999</v>
      </c>
      <c r="P2834" s="10">
        <f t="shared" si="231"/>
        <v>30.189368421052631</v>
      </c>
      <c r="Q2834" t="s">
        <v>8315</v>
      </c>
      <c r="R2834" t="s">
        <v>8318</v>
      </c>
      <c r="S2834" s="9">
        <f t="shared" si="233"/>
        <v>41938.501087962963</v>
      </c>
      <c r="T2834" s="9">
        <f t="shared" si="234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32"/>
        <v>1.0825925925925926</v>
      </c>
      <c r="P2835" s="10">
        <f t="shared" si="231"/>
        <v>83.51428571428572</v>
      </c>
      <c r="Q2835" t="s">
        <v>8315</v>
      </c>
      <c r="R2835" t="s">
        <v>8318</v>
      </c>
      <c r="S2835" s="9">
        <f t="shared" si="233"/>
        <v>42267.919363425921</v>
      </c>
      <c r="T2835" s="9">
        <f t="shared" si="234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32"/>
        <v>1.7</v>
      </c>
      <c r="P2836" s="10">
        <f t="shared" si="231"/>
        <v>64.761904761904759</v>
      </c>
      <c r="Q2836" t="s">
        <v>8315</v>
      </c>
      <c r="R2836" t="s">
        <v>8318</v>
      </c>
      <c r="S2836" s="9">
        <f t="shared" si="233"/>
        <v>42019.751504629625</v>
      </c>
      <c r="T2836" s="9">
        <f t="shared" si="234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32"/>
        <v>1.8709899999999999</v>
      </c>
      <c r="P2837" s="10">
        <f t="shared" si="231"/>
        <v>20.118172043010752</v>
      </c>
      <c r="Q2837" t="s">
        <v>8315</v>
      </c>
      <c r="R2837" t="s">
        <v>8318</v>
      </c>
      <c r="S2837" s="9">
        <f t="shared" si="233"/>
        <v>42313.495567129627</v>
      </c>
      <c r="T2837" s="9">
        <f t="shared" si="234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32"/>
        <v>1.0777777777777777</v>
      </c>
      <c r="P2838" s="10">
        <f t="shared" si="231"/>
        <v>44.090909090909093</v>
      </c>
      <c r="Q2838" t="s">
        <v>8315</v>
      </c>
      <c r="R2838" t="s">
        <v>8318</v>
      </c>
      <c r="S2838" s="9">
        <f t="shared" si="233"/>
        <v>42746.053449074076</v>
      </c>
      <c r="T2838" s="9">
        <f t="shared" si="234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32"/>
        <v>1</v>
      </c>
      <c r="P2839" s="10">
        <f t="shared" si="231"/>
        <v>40.476190476190474</v>
      </c>
      <c r="Q2839" t="s">
        <v>8315</v>
      </c>
      <c r="R2839" t="s">
        <v>8318</v>
      </c>
      <c r="S2839" s="9">
        <f t="shared" si="233"/>
        <v>42307.700046296297</v>
      </c>
      <c r="T2839" s="9">
        <f t="shared" si="234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32"/>
        <v>1.2024999999999999</v>
      </c>
      <c r="P2840" s="10">
        <f t="shared" si="231"/>
        <v>44.537037037037038</v>
      </c>
      <c r="Q2840" t="s">
        <v>8315</v>
      </c>
      <c r="R2840" t="s">
        <v>8318</v>
      </c>
      <c r="S2840" s="9">
        <f t="shared" si="233"/>
        <v>41842.399259259255</v>
      </c>
      <c r="T2840" s="9">
        <f t="shared" si="234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32"/>
        <v>1.1142857142857143</v>
      </c>
      <c r="P2841" s="10">
        <f t="shared" si="231"/>
        <v>125.80645161290323</v>
      </c>
      <c r="Q2841" t="s">
        <v>8315</v>
      </c>
      <c r="R2841" t="s">
        <v>8318</v>
      </c>
      <c r="S2841" s="9">
        <f t="shared" si="233"/>
        <v>41853.031874999993</v>
      </c>
      <c r="T2841" s="9">
        <f t="shared" si="234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32"/>
        <v>1.04</v>
      </c>
      <c r="P2842" s="10">
        <f t="shared" si="231"/>
        <v>19.696969696969695</v>
      </c>
      <c r="Q2842" t="s">
        <v>8315</v>
      </c>
      <c r="R2842" t="s">
        <v>8318</v>
      </c>
      <c r="S2842" s="9">
        <f t="shared" si="233"/>
        <v>42059.827303240738</v>
      </c>
      <c r="T2842" s="9">
        <f t="shared" si="234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32"/>
        <v>0.01</v>
      </c>
      <c r="P2843" s="10">
        <f t="shared" si="231"/>
        <v>10</v>
      </c>
      <c r="Q2843" t="s">
        <v>8315</v>
      </c>
      <c r="R2843" t="s">
        <v>8318</v>
      </c>
      <c r="S2843" s="9">
        <f t="shared" si="233"/>
        <v>42291.53121527777</v>
      </c>
      <c r="T2843" s="9">
        <f t="shared" si="234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32"/>
        <v>0</v>
      </c>
      <c r="P2844" s="10">
        <v>0</v>
      </c>
      <c r="Q2844" t="s">
        <v>8315</v>
      </c>
      <c r="R2844" t="s">
        <v>8318</v>
      </c>
      <c r="S2844" s="9">
        <f t="shared" si="233"/>
        <v>41784.744155092587</v>
      </c>
      <c r="T2844" s="9">
        <f t="shared" si="234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32"/>
        <v>0</v>
      </c>
      <c r="P2845" s="10">
        <v>0</v>
      </c>
      <c r="Q2845" t="s">
        <v>8315</v>
      </c>
      <c r="R2845" t="s">
        <v>8318</v>
      </c>
      <c r="S2845" s="9">
        <f t="shared" si="233"/>
        <v>42492.529513888883</v>
      </c>
      <c r="T2845" s="9">
        <f t="shared" si="234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32"/>
        <v>5.4545454545454543E-2</v>
      </c>
      <c r="P2846" s="10">
        <f>E2846/L2846</f>
        <v>30</v>
      </c>
      <c r="Q2846" t="s">
        <v>8315</v>
      </c>
      <c r="R2846" t="s">
        <v>8318</v>
      </c>
      <c r="S2846" s="9">
        <f t="shared" si="233"/>
        <v>42709.337731481479</v>
      </c>
      <c r="T2846" s="9">
        <f t="shared" si="234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32"/>
        <v>0.31546666666666667</v>
      </c>
      <c r="P2847" s="10">
        <f>E2847/L2847</f>
        <v>60.666666666666664</v>
      </c>
      <c r="Q2847" t="s">
        <v>8315</v>
      </c>
      <c r="R2847" t="s">
        <v>8318</v>
      </c>
      <c r="S2847" s="9">
        <f t="shared" si="233"/>
        <v>42102.808252314811</v>
      </c>
      <c r="T2847" s="9">
        <f t="shared" si="234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32"/>
        <v>0</v>
      </c>
      <c r="P2848" s="10">
        <v>0</v>
      </c>
      <c r="Q2848" t="s">
        <v>8315</v>
      </c>
      <c r="R2848" t="s">
        <v>8318</v>
      </c>
      <c r="S2848" s="9">
        <f t="shared" si="233"/>
        <v>42108.483726851853</v>
      </c>
      <c r="T2848" s="9">
        <f t="shared" si="234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32"/>
        <v>0</v>
      </c>
      <c r="P2849" s="10">
        <v>0</v>
      </c>
      <c r="Q2849" t="s">
        <v>8315</v>
      </c>
      <c r="R2849" t="s">
        <v>8318</v>
      </c>
      <c r="S2849" s="9">
        <f t="shared" si="233"/>
        <v>42453.597974537035</v>
      </c>
      <c r="T2849" s="9">
        <f t="shared" si="234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32"/>
        <v>2E-3</v>
      </c>
      <c r="P2850" s="10">
        <f>E2850/L2850</f>
        <v>23.333333333333332</v>
      </c>
      <c r="Q2850" t="s">
        <v>8315</v>
      </c>
      <c r="R2850" t="s">
        <v>8318</v>
      </c>
      <c r="S2850" s="9">
        <f t="shared" si="233"/>
        <v>42123.440497685187</v>
      </c>
      <c r="T2850" s="9">
        <f t="shared" si="234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32"/>
        <v>0.01</v>
      </c>
      <c r="P2851" s="10">
        <f>E2851/L2851</f>
        <v>5</v>
      </c>
      <c r="Q2851" t="s">
        <v>8315</v>
      </c>
      <c r="R2851" t="s">
        <v>8318</v>
      </c>
      <c r="S2851" s="9">
        <f t="shared" si="233"/>
        <v>42453.219907407409</v>
      </c>
      <c r="T2851" s="9">
        <f t="shared" si="234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32"/>
        <v>3.8875E-2</v>
      </c>
      <c r="P2852" s="10">
        <f>E2852/L2852</f>
        <v>23.923076923076923</v>
      </c>
      <c r="Q2852" t="s">
        <v>8315</v>
      </c>
      <c r="R2852" t="s">
        <v>8318</v>
      </c>
      <c r="S2852" s="9">
        <f t="shared" si="233"/>
        <v>41857.798738425925</v>
      </c>
      <c r="T2852" s="9">
        <f t="shared" si="234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32"/>
        <v>0</v>
      </c>
      <c r="P2853" s="10">
        <v>0</v>
      </c>
      <c r="Q2853" t="s">
        <v>8315</v>
      </c>
      <c r="R2853" t="s">
        <v>8318</v>
      </c>
      <c r="S2853" s="9">
        <f t="shared" si="233"/>
        <v>42389.794317129628</v>
      </c>
      <c r="T2853" s="9">
        <f t="shared" si="234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32"/>
        <v>1.9E-2</v>
      </c>
      <c r="P2854" s="10">
        <f>E2854/L2854</f>
        <v>15.833333333333334</v>
      </c>
      <c r="Q2854" t="s">
        <v>8315</v>
      </c>
      <c r="R2854" t="s">
        <v>8318</v>
      </c>
      <c r="S2854" s="9">
        <f t="shared" si="233"/>
        <v>41780.836840277778</v>
      </c>
      <c r="T2854" s="9">
        <f t="shared" si="234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32"/>
        <v>0</v>
      </c>
      <c r="P2855" s="10">
        <v>0</v>
      </c>
      <c r="Q2855" t="s">
        <v>8315</v>
      </c>
      <c r="R2855" t="s">
        <v>8318</v>
      </c>
      <c r="S2855" s="9">
        <f t="shared" si="233"/>
        <v>41835.98260416666</v>
      </c>
      <c r="T2855" s="9">
        <f t="shared" si="234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32"/>
        <v>0.41699999999999998</v>
      </c>
      <c r="P2856" s="10">
        <f>E2856/L2856</f>
        <v>29.785714285714285</v>
      </c>
      <c r="Q2856" t="s">
        <v>8315</v>
      </c>
      <c r="R2856" t="s">
        <v>8318</v>
      </c>
      <c r="S2856" s="9">
        <f t="shared" si="233"/>
        <v>42111.508321759255</v>
      </c>
      <c r="T2856" s="9">
        <f t="shared" si="234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32"/>
        <v>0.5</v>
      </c>
      <c r="P2857" s="10">
        <f>E2857/L2857</f>
        <v>60</v>
      </c>
      <c r="Q2857" t="s">
        <v>8315</v>
      </c>
      <c r="R2857" t="s">
        <v>8318</v>
      </c>
      <c r="S2857" s="9">
        <f t="shared" si="233"/>
        <v>42369.799432870372</v>
      </c>
      <c r="T2857" s="9">
        <f t="shared" si="234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32"/>
        <v>4.8666666666666664E-2</v>
      </c>
      <c r="P2858" s="10">
        <f>E2858/L2858</f>
        <v>24.333333333333332</v>
      </c>
      <c r="Q2858" t="s">
        <v>8315</v>
      </c>
      <c r="R2858" t="s">
        <v>8318</v>
      </c>
      <c r="S2858" s="9">
        <f t="shared" si="233"/>
        <v>42164.829247685186</v>
      </c>
      <c r="T2858" s="9">
        <f t="shared" si="234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32"/>
        <v>0.19736842105263158</v>
      </c>
      <c r="P2859" s="10">
        <f>E2859/L2859</f>
        <v>500</v>
      </c>
      <c r="Q2859" t="s">
        <v>8315</v>
      </c>
      <c r="R2859" t="s">
        <v>8318</v>
      </c>
      <c r="S2859" s="9">
        <f t="shared" si="233"/>
        <v>42726.711747685178</v>
      </c>
      <c r="T2859" s="9">
        <f t="shared" si="234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32"/>
        <v>0</v>
      </c>
      <c r="P2860" s="10">
        <v>0</v>
      </c>
      <c r="Q2860" t="s">
        <v>8315</v>
      </c>
      <c r="R2860" t="s">
        <v>8318</v>
      </c>
      <c r="S2860" s="9">
        <f t="shared" si="233"/>
        <v>41954.336747685178</v>
      </c>
      <c r="T2860" s="9">
        <f t="shared" si="234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32"/>
        <v>1.7500000000000002E-2</v>
      </c>
      <c r="P2861" s="10">
        <f t="shared" ref="P2861:P2866" si="235">E2861/L2861</f>
        <v>35</v>
      </c>
      <c r="Q2861" t="s">
        <v>8315</v>
      </c>
      <c r="R2861" t="s">
        <v>8318</v>
      </c>
      <c r="S2861" s="9">
        <f t="shared" si="233"/>
        <v>42233.153981481482</v>
      </c>
      <c r="T2861" s="9">
        <f t="shared" si="234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32"/>
        <v>6.6500000000000004E-2</v>
      </c>
      <c r="P2862" s="10">
        <f t="shared" si="235"/>
        <v>29.555555555555557</v>
      </c>
      <c r="Q2862" t="s">
        <v>8315</v>
      </c>
      <c r="R2862" t="s">
        <v>8318</v>
      </c>
      <c r="S2862" s="9">
        <f t="shared" si="233"/>
        <v>42480.592314814807</v>
      </c>
      <c r="T2862" s="9">
        <f t="shared" si="234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32"/>
        <v>0.32</v>
      </c>
      <c r="P2863" s="10">
        <f t="shared" si="235"/>
        <v>26.666666666666668</v>
      </c>
      <c r="Q2863" t="s">
        <v>8315</v>
      </c>
      <c r="R2863" t="s">
        <v>8318</v>
      </c>
      <c r="S2863" s="9">
        <f t="shared" si="233"/>
        <v>42257.3825</v>
      </c>
      <c r="T2863" s="9">
        <f t="shared" si="234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32"/>
        <v>4.3307086614173228E-3</v>
      </c>
      <c r="P2864" s="10">
        <f t="shared" si="235"/>
        <v>18.333333333333332</v>
      </c>
      <c r="Q2864" t="s">
        <v>8315</v>
      </c>
      <c r="R2864" t="s">
        <v>8318</v>
      </c>
      <c r="S2864" s="9">
        <f t="shared" si="233"/>
        <v>41784.581354166665</v>
      </c>
      <c r="T2864" s="9">
        <f t="shared" si="234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32"/>
        <v>4.0000000000000002E-4</v>
      </c>
      <c r="P2865" s="10">
        <f t="shared" si="235"/>
        <v>20</v>
      </c>
      <c r="Q2865" t="s">
        <v>8315</v>
      </c>
      <c r="R2865" t="s">
        <v>8318</v>
      </c>
      <c r="S2865" s="9">
        <f t="shared" si="233"/>
        <v>41831.46670138889</v>
      </c>
      <c r="T2865" s="9">
        <f t="shared" si="234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32"/>
        <v>1.6E-2</v>
      </c>
      <c r="P2866" s="10">
        <f t="shared" si="235"/>
        <v>13.333333333333334</v>
      </c>
      <c r="Q2866" t="s">
        <v>8315</v>
      </c>
      <c r="R2866" t="s">
        <v>8318</v>
      </c>
      <c r="S2866" s="9">
        <f t="shared" si="233"/>
        <v>42172.405173611107</v>
      </c>
      <c r="T2866" s="9">
        <f t="shared" si="234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32"/>
        <v>0</v>
      </c>
      <c r="P2867" s="10">
        <v>0</v>
      </c>
      <c r="Q2867" t="s">
        <v>8315</v>
      </c>
      <c r="R2867" t="s">
        <v>8318</v>
      </c>
      <c r="S2867" s="9">
        <f t="shared" si="233"/>
        <v>41949.905775462961</v>
      </c>
      <c r="T2867" s="9">
        <f t="shared" si="234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32"/>
        <v>8.9999999999999993E-3</v>
      </c>
      <c r="P2868" s="10">
        <f t="shared" ref="P2868:P2873" si="236">E2868/L2868</f>
        <v>22.5</v>
      </c>
      <c r="Q2868" t="s">
        <v>8315</v>
      </c>
      <c r="R2868" t="s">
        <v>8318</v>
      </c>
      <c r="S2868" s="9">
        <f t="shared" si="233"/>
        <v>42627.746770833335</v>
      </c>
      <c r="T2868" s="9">
        <f t="shared" si="234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32"/>
        <v>0.2016</v>
      </c>
      <c r="P2869" s="10">
        <f t="shared" si="236"/>
        <v>50.4</v>
      </c>
      <c r="Q2869" t="s">
        <v>8315</v>
      </c>
      <c r="R2869" t="s">
        <v>8318</v>
      </c>
      <c r="S2869" s="9">
        <f t="shared" si="233"/>
        <v>42530.986944444441</v>
      </c>
      <c r="T2869" s="9">
        <f t="shared" si="234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32"/>
        <v>0.42011733333333334</v>
      </c>
      <c r="P2870" s="10">
        <f t="shared" si="236"/>
        <v>105.02933333333334</v>
      </c>
      <c r="Q2870" t="s">
        <v>8315</v>
      </c>
      <c r="R2870" t="s">
        <v>8318</v>
      </c>
      <c r="S2870" s="9">
        <f t="shared" si="233"/>
        <v>42618.618680555555</v>
      </c>
      <c r="T2870" s="9">
        <f t="shared" si="234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32"/>
        <v>8.8500000000000002E-3</v>
      </c>
      <c r="P2871" s="10">
        <f t="shared" si="236"/>
        <v>35.4</v>
      </c>
      <c r="Q2871" t="s">
        <v>8315</v>
      </c>
      <c r="R2871" t="s">
        <v>8318</v>
      </c>
      <c r="S2871" s="9">
        <f t="shared" si="233"/>
        <v>42540.385196759256</v>
      </c>
      <c r="T2871" s="9">
        <f t="shared" si="234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32"/>
        <v>0.15</v>
      </c>
      <c r="P2872" s="10">
        <f t="shared" si="236"/>
        <v>83.333333333333329</v>
      </c>
      <c r="Q2872" t="s">
        <v>8315</v>
      </c>
      <c r="R2872" t="s">
        <v>8318</v>
      </c>
      <c r="S2872" s="9">
        <f t="shared" si="233"/>
        <v>41745.981076388889</v>
      </c>
      <c r="T2872" s="9">
        <f t="shared" si="234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32"/>
        <v>4.6699999999999998E-2</v>
      </c>
      <c r="P2873" s="10">
        <f t="shared" si="236"/>
        <v>35.92307692307692</v>
      </c>
      <c r="Q2873" t="s">
        <v>8315</v>
      </c>
      <c r="R2873" t="s">
        <v>8318</v>
      </c>
      <c r="S2873" s="9">
        <f t="shared" si="233"/>
        <v>41974.530243055553</v>
      </c>
      <c r="T2873" s="9">
        <f t="shared" si="234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32"/>
        <v>0</v>
      </c>
      <c r="P2874" s="10">
        <v>0</v>
      </c>
      <c r="Q2874" t="s">
        <v>8315</v>
      </c>
      <c r="R2874" t="s">
        <v>8318</v>
      </c>
      <c r="S2874" s="9">
        <f t="shared" si="233"/>
        <v>42114.907847222225</v>
      </c>
      <c r="T2874" s="9">
        <f t="shared" si="234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32"/>
        <v>0.38119999999999998</v>
      </c>
      <c r="P2875" s="10">
        <f>E2875/L2875</f>
        <v>119.125</v>
      </c>
      <c r="Q2875" t="s">
        <v>8315</v>
      </c>
      <c r="R2875" t="s">
        <v>8318</v>
      </c>
      <c r="S2875" s="9">
        <f t="shared" si="233"/>
        <v>42002.609155092585</v>
      </c>
      <c r="T2875" s="9">
        <f t="shared" si="234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32"/>
        <v>5.4199999999999998E-2</v>
      </c>
      <c r="P2876" s="10">
        <f>E2876/L2876</f>
        <v>90.333333333333329</v>
      </c>
      <c r="Q2876" t="s">
        <v>8315</v>
      </c>
      <c r="R2876" t="s">
        <v>8318</v>
      </c>
      <c r="S2876" s="9">
        <f t="shared" si="233"/>
        <v>42722.636412037034</v>
      </c>
      <c r="T2876" s="9">
        <f t="shared" si="234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32"/>
        <v>3.5E-4</v>
      </c>
      <c r="P2877" s="10">
        <f>E2877/L2877</f>
        <v>2.3333333333333335</v>
      </c>
      <c r="Q2877" t="s">
        <v>8315</v>
      </c>
      <c r="R2877" t="s">
        <v>8318</v>
      </c>
      <c r="S2877" s="9">
        <f t="shared" si="233"/>
        <v>42464.920057870368</v>
      </c>
      <c r="T2877" s="9">
        <f t="shared" si="234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32"/>
        <v>0</v>
      </c>
      <c r="P2878" s="10">
        <v>0</v>
      </c>
      <c r="Q2878" t="s">
        <v>8315</v>
      </c>
      <c r="R2878" t="s">
        <v>8318</v>
      </c>
      <c r="S2878" s="9">
        <f t="shared" si="233"/>
        <v>42171.535636574066</v>
      </c>
      <c r="T2878" s="9">
        <f t="shared" si="234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32"/>
        <v>0.10833333333333334</v>
      </c>
      <c r="P2879" s="10">
        <f>E2879/L2879</f>
        <v>108.33333333333333</v>
      </c>
      <c r="Q2879" t="s">
        <v>8315</v>
      </c>
      <c r="R2879" t="s">
        <v>8318</v>
      </c>
      <c r="S2879" s="9">
        <f t="shared" si="233"/>
        <v>42672.746805555551</v>
      </c>
      <c r="T2879" s="9">
        <f t="shared" si="234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32"/>
        <v>2.1000000000000001E-2</v>
      </c>
      <c r="P2880" s="10">
        <f>E2880/L2880</f>
        <v>15.75</v>
      </c>
      <c r="Q2880" t="s">
        <v>8315</v>
      </c>
      <c r="R2880" t="s">
        <v>8318</v>
      </c>
      <c r="S2880" s="9">
        <f t="shared" si="233"/>
        <v>42128.407349537032</v>
      </c>
      <c r="T2880" s="9">
        <f t="shared" si="234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32"/>
        <v>2.5892857142857141E-3</v>
      </c>
      <c r="P2881" s="10">
        <f>E2881/L2881</f>
        <v>29</v>
      </c>
      <c r="Q2881" t="s">
        <v>8315</v>
      </c>
      <c r="R2881" t="s">
        <v>8318</v>
      </c>
      <c r="S2881" s="9">
        <f t="shared" si="233"/>
        <v>42359.516909722217</v>
      </c>
      <c r="T2881" s="9">
        <f t="shared" si="234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37">E2882/D2882</f>
        <v>0.23333333333333334</v>
      </c>
      <c r="P2882" s="10">
        <f>E2882/L2882</f>
        <v>96.551724137931032</v>
      </c>
      <c r="Q2882" t="s">
        <v>8315</v>
      </c>
      <c r="R2882" t="s">
        <v>8318</v>
      </c>
      <c r="S2882" s="9">
        <f t="shared" ref="S2882:S2945" si="238">(((J2882/60)/60)/24)+DATE(1970,1,1)+(-5/24)</f>
        <v>42192.69736111111</v>
      </c>
      <c r="T2882" s="9">
        <f t="shared" ref="T2882:T2945" si="239">(((I2882/60)/60)/24)+DATE(1970,1,1)+(-5/24)</f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37"/>
        <v>0</v>
      </c>
      <c r="P2883" s="10">
        <v>0</v>
      </c>
      <c r="Q2883" t="s">
        <v>8315</v>
      </c>
      <c r="R2883" t="s">
        <v>8318</v>
      </c>
      <c r="S2883" s="9">
        <f t="shared" si="238"/>
        <v>41916.389305555553</v>
      </c>
      <c r="T2883" s="9">
        <f t="shared" si="239"/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37"/>
        <v>0.33600000000000002</v>
      </c>
      <c r="P2884" s="10">
        <f t="shared" ref="P2884:P2889" si="240">E2884/L2884</f>
        <v>63</v>
      </c>
      <c r="Q2884" t="s">
        <v>8315</v>
      </c>
      <c r="R2884" t="s">
        <v>8318</v>
      </c>
      <c r="S2884" s="9">
        <f t="shared" si="238"/>
        <v>42461.387939814813</v>
      </c>
      <c r="T2884" s="9">
        <f t="shared" si="239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37"/>
        <v>0.1908</v>
      </c>
      <c r="P2885" s="10">
        <f t="shared" si="240"/>
        <v>381.6</v>
      </c>
      <c r="Q2885" t="s">
        <v>8315</v>
      </c>
      <c r="R2885" t="s">
        <v>8318</v>
      </c>
      <c r="S2885" s="9">
        <f t="shared" si="238"/>
        <v>42370.694872685184</v>
      </c>
      <c r="T2885" s="9">
        <f t="shared" si="239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37"/>
        <v>4.1111111111111114E-3</v>
      </c>
      <c r="P2886" s="10">
        <f t="shared" si="240"/>
        <v>46.25</v>
      </c>
      <c r="Q2886" t="s">
        <v>8315</v>
      </c>
      <c r="R2886" t="s">
        <v>8318</v>
      </c>
      <c r="S2886" s="9">
        <f t="shared" si="238"/>
        <v>41948.518923611111</v>
      </c>
      <c r="T2886" s="9">
        <f t="shared" si="239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37"/>
        <v>0.32500000000000001</v>
      </c>
      <c r="P2887" s="10">
        <f t="shared" si="240"/>
        <v>26</v>
      </c>
      <c r="Q2887" t="s">
        <v>8315</v>
      </c>
      <c r="R2887" t="s">
        <v>8318</v>
      </c>
      <c r="S2887" s="9">
        <f t="shared" si="238"/>
        <v>42046.868067129624</v>
      </c>
      <c r="T2887" s="9">
        <f t="shared" si="239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37"/>
        <v>0.05</v>
      </c>
      <c r="P2888" s="10">
        <f t="shared" si="240"/>
        <v>10</v>
      </c>
      <c r="Q2888" t="s">
        <v>8315</v>
      </c>
      <c r="R2888" t="s">
        <v>8318</v>
      </c>
      <c r="S2888" s="9">
        <f t="shared" si="238"/>
        <v>42261.424583333333</v>
      </c>
      <c r="T2888" s="9">
        <f t="shared" si="239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37"/>
        <v>1.6666666666666668E-3</v>
      </c>
      <c r="P2889" s="10">
        <f t="shared" si="240"/>
        <v>5</v>
      </c>
      <c r="Q2889" t="s">
        <v>8315</v>
      </c>
      <c r="R2889" t="s">
        <v>8318</v>
      </c>
      <c r="S2889" s="9">
        <f t="shared" si="238"/>
        <v>41985.219027777777</v>
      </c>
      <c r="T2889" s="9">
        <f t="shared" si="239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37"/>
        <v>0</v>
      </c>
      <c r="P2890" s="10">
        <v>0</v>
      </c>
      <c r="Q2890" t="s">
        <v>8315</v>
      </c>
      <c r="R2890" t="s">
        <v>8318</v>
      </c>
      <c r="S2890" s="9">
        <f t="shared" si="238"/>
        <v>41922.326851851853</v>
      </c>
      <c r="T2890" s="9">
        <f t="shared" si="239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37"/>
        <v>0.38066666666666665</v>
      </c>
      <c r="P2891" s="10">
        <f>E2891/L2891</f>
        <v>81.571428571428569</v>
      </c>
      <c r="Q2891" t="s">
        <v>8315</v>
      </c>
      <c r="R2891" t="s">
        <v>8318</v>
      </c>
      <c r="S2891" s="9">
        <f t="shared" si="238"/>
        <v>41850.654918981476</v>
      </c>
      <c r="T2891" s="9">
        <f t="shared" si="239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37"/>
        <v>1.0500000000000001E-2</v>
      </c>
      <c r="P2892" s="10">
        <f>E2892/L2892</f>
        <v>7</v>
      </c>
      <c r="Q2892" t="s">
        <v>8315</v>
      </c>
      <c r="R2892" t="s">
        <v>8318</v>
      </c>
      <c r="S2892" s="9">
        <f t="shared" si="238"/>
        <v>41831.534629629627</v>
      </c>
      <c r="T2892" s="9">
        <f t="shared" si="239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37"/>
        <v>2.7300000000000001E-2</v>
      </c>
      <c r="P2893" s="10">
        <f>E2893/L2893</f>
        <v>27.3</v>
      </c>
      <c r="Q2893" t="s">
        <v>8315</v>
      </c>
      <c r="R2893" t="s">
        <v>8318</v>
      </c>
      <c r="S2893" s="9">
        <f t="shared" si="238"/>
        <v>42415.675092592595</v>
      </c>
      <c r="T2893" s="9">
        <f t="shared" si="239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37"/>
        <v>9.0909090909090912E-2</v>
      </c>
      <c r="P2894" s="10">
        <f>E2894/L2894</f>
        <v>29.411764705882351</v>
      </c>
      <c r="Q2894" t="s">
        <v>8315</v>
      </c>
      <c r="R2894" t="s">
        <v>8318</v>
      </c>
      <c r="S2894" s="9">
        <f t="shared" si="238"/>
        <v>41869.505833333329</v>
      </c>
      <c r="T2894" s="9">
        <f t="shared" si="239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37"/>
        <v>5.0000000000000001E-3</v>
      </c>
      <c r="P2895" s="10">
        <f>E2895/L2895</f>
        <v>12.5</v>
      </c>
      <c r="Q2895" t="s">
        <v>8315</v>
      </c>
      <c r="R2895" t="s">
        <v>8318</v>
      </c>
      <c r="S2895" s="9">
        <f t="shared" si="238"/>
        <v>41953.564756944441</v>
      </c>
      <c r="T2895" s="9">
        <f t="shared" si="239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37"/>
        <v>0</v>
      </c>
      <c r="P2896" s="10">
        <v>0</v>
      </c>
      <c r="Q2896" t="s">
        <v>8315</v>
      </c>
      <c r="R2896" t="s">
        <v>8318</v>
      </c>
      <c r="S2896" s="9">
        <f t="shared" si="238"/>
        <v>42037.777951388889</v>
      </c>
      <c r="T2896" s="9">
        <f t="shared" si="239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37"/>
        <v>4.5999999999999999E-2</v>
      </c>
      <c r="P2897" s="10">
        <f>E2897/L2897</f>
        <v>5.75</v>
      </c>
      <c r="Q2897" t="s">
        <v>8315</v>
      </c>
      <c r="R2897" t="s">
        <v>8318</v>
      </c>
      <c r="S2897" s="9">
        <f t="shared" si="238"/>
        <v>41811.347129629627</v>
      </c>
      <c r="T2897" s="9">
        <f t="shared" si="239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37"/>
        <v>0.20833333333333334</v>
      </c>
      <c r="P2898" s="10">
        <f>E2898/L2898</f>
        <v>52.083333333333336</v>
      </c>
      <c r="Q2898" t="s">
        <v>8315</v>
      </c>
      <c r="R2898" t="s">
        <v>8318</v>
      </c>
      <c r="S2898" s="9">
        <f t="shared" si="238"/>
        <v>42701.700474537036</v>
      </c>
      <c r="T2898" s="9">
        <f t="shared" si="239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37"/>
        <v>4.583333333333333E-2</v>
      </c>
      <c r="P2899" s="10">
        <f>E2899/L2899</f>
        <v>183.33333333333334</v>
      </c>
      <c r="Q2899" t="s">
        <v>8315</v>
      </c>
      <c r="R2899" t="s">
        <v>8318</v>
      </c>
      <c r="S2899" s="9">
        <f t="shared" si="238"/>
        <v>42258.438171296293</v>
      </c>
      <c r="T2899" s="9">
        <f t="shared" si="239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37"/>
        <v>4.2133333333333335E-2</v>
      </c>
      <c r="P2900" s="10">
        <f>E2900/L2900</f>
        <v>26.333333333333332</v>
      </c>
      <c r="Q2900" t="s">
        <v>8315</v>
      </c>
      <c r="R2900" t="s">
        <v>8318</v>
      </c>
      <c r="S2900" s="9">
        <f t="shared" si="238"/>
        <v>42278.456631944442</v>
      </c>
      <c r="T2900" s="9">
        <f t="shared" si="239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37"/>
        <v>0</v>
      </c>
      <c r="P2901" s="10">
        <v>0</v>
      </c>
      <c r="Q2901" t="s">
        <v>8315</v>
      </c>
      <c r="R2901" t="s">
        <v>8318</v>
      </c>
      <c r="S2901" s="9">
        <f t="shared" si="238"/>
        <v>42514.869884259257</v>
      </c>
      <c r="T2901" s="9">
        <f t="shared" si="239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37"/>
        <v>0.61909090909090914</v>
      </c>
      <c r="P2902" s="10">
        <f t="shared" ref="P2902:P2944" si="241">E2902/L2902</f>
        <v>486.42857142857144</v>
      </c>
      <c r="Q2902" t="s">
        <v>8315</v>
      </c>
      <c r="R2902" t="s">
        <v>8318</v>
      </c>
      <c r="S2902" s="9">
        <f t="shared" si="238"/>
        <v>41830.025833333333</v>
      </c>
      <c r="T2902" s="9">
        <f t="shared" si="239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37"/>
        <v>8.0000000000000002E-3</v>
      </c>
      <c r="P2903" s="10">
        <f t="shared" si="241"/>
        <v>3</v>
      </c>
      <c r="Q2903" t="s">
        <v>8315</v>
      </c>
      <c r="R2903" t="s">
        <v>8318</v>
      </c>
      <c r="S2903" s="9">
        <f t="shared" si="238"/>
        <v>41982.696053240739</v>
      </c>
      <c r="T2903" s="9">
        <f t="shared" si="239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37"/>
        <v>1.6666666666666666E-4</v>
      </c>
      <c r="P2904" s="10">
        <f t="shared" si="241"/>
        <v>25</v>
      </c>
      <c r="Q2904" t="s">
        <v>8315</v>
      </c>
      <c r="R2904" t="s">
        <v>8318</v>
      </c>
      <c r="S2904" s="9">
        <f t="shared" si="238"/>
        <v>42210.231435185182</v>
      </c>
      <c r="T2904" s="9">
        <f t="shared" si="239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37"/>
        <v>7.7999999999999996E-3</v>
      </c>
      <c r="P2905" s="10">
        <f t="shared" si="241"/>
        <v>9.75</v>
      </c>
      <c r="Q2905" t="s">
        <v>8315</v>
      </c>
      <c r="R2905" t="s">
        <v>8318</v>
      </c>
      <c r="S2905" s="9">
        <f t="shared" si="238"/>
        <v>42195.95854166666</v>
      </c>
      <c r="T2905" s="9">
        <f t="shared" si="239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37"/>
        <v>0.05</v>
      </c>
      <c r="P2906" s="10">
        <f t="shared" si="241"/>
        <v>18.75</v>
      </c>
      <c r="Q2906" t="s">
        <v>8315</v>
      </c>
      <c r="R2906" t="s">
        <v>8318</v>
      </c>
      <c r="S2906" s="9">
        <f t="shared" si="238"/>
        <v>41940.759618055556</v>
      </c>
      <c r="T2906" s="9">
        <f t="shared" si="239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37"/>
        <v>0.17771428571428571</v>
      </c>
      <c r="P2907" s="10">
        <f t="shared" si="241"/>
        <v>36.588235294117645</v>
      </c>
      <c r="Q2907" t="s">
        <v>8315</v>
      </c>
      <c r="R2907" t="s">
        <v>8318</v>
      </c>
      <c r="S2907" s="9">
        <f t="shared" si="238"/>
        <v>42605.848530092589</v>
      </c>
      <c r="T2907" s="9">
        <f t="shared" si="239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37"/>
        <v>9.4166666666666662E-2</v>
      </c>
      <c r="P2908" s="10">
        <f t="shared" si="241"/>
        <v>80.714285714285708</v>
      </c>
      <c r="Q2908" t="s">
        <v>8315</v>
      </c>
      <c r="R2908" t="s">
        <v>8318</v>
      </c>
      <c r="S2908" s="9">
        <f t="shared" si="238"/>
        <v>42199.440578703703</v>
      </c>
      <c r="T2908" s="9">
        <f t="shared" si="239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37"/>
        <v>8.0000000000000004E-4</v>
      </c>
      <c r="P2909" s="10">
        <f t="shared" si="241"/>
        <v>1</v>
      </c>
      <c r="Q2909" t="s">
        <v>8315</v>
      </c>
      <c r="R2909" t="s">
        <v>8318</v>
      </c>
      <c r="S2909" s="9">
        <f t="shared" si="238"/>
        <v>42444.669409722213</v>
      </c>
      <c r="T2909" s="9">
        <f t="shared" si="239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37"/>
        <v>2.75E-2</v>
      </c>
      <c r="P2910" s="10">
        <f t="shared" si="241"/>
        <v>52.8</v>
      </c>
      <c r="Q2910" t="s">
        <v>8315</v>
      </c>
      <c r="R2910" t="s">
        <v>8318</v>
      </c>
      <c r="S2910" s="9">
        <f t="shared" si="238"/>
        <v>42499.523368055547</v>
      </c>
      <c r="T2910" s="9">
        <f t="shared" si="239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37"/>
        <v>1.1111111111111112E-4</v>
      </c>
      <c r="P2911" s="10">
        <f t="shared" si="241"/>
        <v>20</v>
      </c>
      <c r="Q2911" t="s">
        <v>8315</v>
      </c>
      <c r="R2911" t="s">
        <v>8318</v>
      </c>
      <c r="S2911" s="9">
        <f t="shared" si="238"/>
        <v>41929.057881944442</v>
      </c>
      <c r="T2911" s="9">
        <f t="shared" si="239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37"/>
        <v>3.3333333333333335E-5</v>
      </c>
      <c r="P2912" s="10">
        <f t="shared" si="241"/>
        <v>1</v>
      </c>
      <c r="Q2912" t="s">
        <v>8315</v>
      </c>
      <c r="R2912" t="s">
        <v>8318</v>
      </c>
      <c r="S2912" s="9">
        <f t="shared" si="238"/>
        <v>42107.632951388885</v>
      </c>
      <c r="T2912" s="9">
        <f t="shared" si="239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37"/>
        <v>0.36499999999999999</v>
      </c>
      <c r="P2913" s="10">
        <f t="shared" si="241"/>
        <v>46.928571428571431</v>
      </c>
      <c r="Q2913" t="s">
        <v>8315</v>
      </c>
      <c r="R2913" t="s">
        <v>8318</v>
      </c>
      <c r="S2913" s="9">
        <f t="shared" si="238"/>
        <v>42142.560486111113</v>
      </c>
      <c r="T2913" s="9">
        <f t="shared" si="239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37"/>
        <v>0.14058171745152354</v>
      </c>
      <c r="P2914" s="10">
        <f t="shared" si="241"/>
        <v>78.07692307692308</v>
      </c>
      <c r="Q2914" t="s">
        <v>8315</v>
      </c>
      <c r="R2914" t="s">
        <v>8318</v>
      </c>
      <c r="S2914" s="9">
        <f t="shared" si="238"/>
        <v>42353.923310185179</v>
      </c>
      <c r="T2914" s="9">
        <f t="shared" si="239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37"/>
        <v>2.0000000000000001E-4</v>
      </c>
      <c r="P2915" s="10">
        <f t="shared" si="241"/>
        <v>1</v>
      </c>
      <c r="Q2915" t="s">
        <v>8315</v>
      </c>
      <c r="R2915" t="s">
        <v>8318</v>
      </c>
      <c r="S2915" s="9">
        <f t="shared" si="238"/>
        <v>41828.714571759258</v>
      </c>
      <c r="T2915" s="9">
        <f t="shared" si="239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37"/>
        <v>4.0000000000000003E-5</v>
      </c>
      <c r="P2916" s="10">
        <f t="shared" si="241"/>
        <v>1</v>
      </c>
      <c r="Q2916" t="s">
        <v>8315</v>
      </c>
      <c r="R2916" t="s">
        <v>8318</v>
      </c>
      <c r="S2916" s="9">
        <f t="shared" si="238"/>
        <v>42017.699004629627</v>
      </c>
      <c r="T2916" s="9">
        <f t="shared" si="239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37"/>
        <v>0.61099999999999999</v>
      </c>
      <c r="P2917" s="10">
        <f t="shared" si="241"/>
        <v>203.66666666666666</v>
      </c>
      <c r="Q2917" t="s">
        <v>8315</v>
      </c>
      <c r="R2917" t="s">
        <v>8318</v>
      </c>
      <c r="S2917" s="9">
        <f t="shared" si="238"/>
        <v>42415.189699074072</v>
      </c>
      <c r="T2917" s="9">
        <f t="shared" si="239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37"/>
        <v>7.8378378378378383E-2</v>
      </c>
      <c r="P2918" s="10">
        <f t="shared" si="241"/>
        <v>20.714285714285715</v>
      </c>
      <c r="Q2918" t="s">
        <v>8315</v>
      </c>
      <c r="R2918" t="s">
        <v>8318</v>
      </c>
      <c r="S2918" s="9">
        <f t="shared" si="238"/>
        <v>41755.268391203703</v>
      </c>
      <c r="T2918" s="9">
        <f t="shared" si="239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37"/>
        <v>0.2185</v>
      </c>
      <c r="P2919" s="10">
        <f t="shared" si="241"/>
        <v>48.555555555555557</v>
      </c>
      <c r="Q2919" t="s">
        <v>8315</v>
      </c>
      <c r="R2919" t="s">
        <v>8318</v>
      </c>
      <c r="S2919" s="9">
        <f t="shared" si="238"/>
        <v>42245.026006944441</v>
      </c>
      <c r="T2919" s="9">
        <f t="shared" si="239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37"/>
        <v>0.27239999999999998</v>
      </c>
      <c r="P2920" s="10">
        <f t="shared" si="241"/>
        <v>68.099999999999994</v>
      </c>
      <c r="Q2920" t="s">
        <v>8315</v>
      </c>
      <c r="R2920" t="s">
        <v>8318</v>
      </c>
      <c r="S2920" s="9">
        <f t="shared" si="238"/>
        <v>42278.421377314815</v>
      </c>
      <c r="T2920" s="9">
        <f t="shared" si="239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37"/>
        <v>8.5000000000000006E-2</v>
      </c>
      <c r="P2921" s="10">
        <f t="shared" si="241"/>
        <v>8.5</v>
      </c>
      <c r="Q2921" t="s">
        <v>8315</v>
      </c>
      <c r="R2921" t="s">
        <v>8318</v>
      </c>
      <c r="S2921" s="9">
        <f t="shared" si="238"/>
        <v>41826.411215277774</v>
      </c>
      <c r="T2921" s="9">
        <f t="shared" si="239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37"/>
        <v>0.26840000000000003</v>
      </c>
      <c r="P2922" s="10">
        <f t="shared" si="241"/>
        <v>51.615384615384613</v>
      </c>
      <c r="Q2922" t="s">
        <v>8315</v>
      </c>
      <c r="R2922" t="s">
        <v>8318</v>
      </c>
      <c r="S2922" s="9">
        <f t="shared" si="238"/>
        <v>42058.584143518521</v>
      </c>
      <c r="T2922" s="9">
        <f t="shared" si="239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37"/>
        <v>1.29</v>
      </c>
      <c r="P2923" s="10">
        <f t="shared" si="241"/>
        <v>43</v>
      </c>
      <c r="Q2923" t="s">
        <v>8315</v>
      </c>
      <c r="R2923" t="s">
        <v>8335</v>
      </c>
      <c r="S2923" s="9">
        <f t="shared" si="238"/>
        <v>41877.678287037037</v>
      </c>
      <c r="T2923" s="9">
        <f t="shared" si="239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37"/>
        <v>1</v>
      </c>
      <c r="P2924" s="10">
        <f t="shared" si="241"/>
        <v>83.333333333333329</v>
      </c>
      <c r="Q2924" t="s">
        <v>8315</v>
      </c>
      <c r="R2924" t="s">
        <v>8335</v>
      </c>
      <c r="S2924" s="9">
        <f t="shared" si="238"/>
        <v>42097.665821759256</v>
      </c>
      <c r="T2924" s="9">
        <f t="shared" si="239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37"/>
        <v>1</v>
      </c>
      <c r="P2925" s="10">
        <f t="shared" si="241"/>
        <v>30</v>
      </c>
      <c r="Q2925" t="s">
        <v>8315</v>
      </c>
      <c r="R2925" t="s">
        <v>8335</v>
      </c>
      <c r="S2925" s="9">
        <f t="shared" si="238"/>
        <v>42012.944201388884</v>
      </c>
      <c r="T2925" s="9">
        <f t="shared" si="239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37"/>
        <v>1.032</v>
      </c>
      <c r="P2926" s="10">
        <f t="shared" si="241"/>
        <v>175.51020408163265</v>
      </c>
      <c r="Q2926" t="s">
        <v>8315</v>
      </c>
      <c r="R2926" t="s">
        <v>8335</v>
      </c>
      <c r="S2926" s="9">
        <f t="shared" si="238"/>
        <v>42103.348495370366</v>
      </c>
      <c r="T2926" s="9">
        <f t="shared" si="239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37"/>
        <v>1.0244597777777777</v>
      </c>
      <c r="P2927" s="10">
        <f t="shared" si="241"/>
        <v>231.66175879396985</v>
      </c>
      <c r="Q2927" t="s">
        <v>8315</v>
      </c>
      <c r="R2927" t="s">
        <v>8335</v>
      </c>
      <c r="S2927" s="9">
        <f t="shared" si="238"/>
        <v>41863.375787037032</v>
      </c>
      <c r="T2927" s="9">
        <f t="shared" si="239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37"/>
        <v>1.25</v>
      </c>
      <c r="P2928" s="10">
        <f t="shared" si="241"/>
        <v>75</v>
      </c>
      <c r="Q2928" t="s">
        <v>8315</v>
      </c>
      <c r="R2928" t="s">
        <v>8335</v>
      </c>
      <c r="S2928" s="9">
        <f t="shared" si="238"/>
        <v>42044.557627314811</v>
      </c>
      <c r="T2928" s="9">
        <f t="shared" si="239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37"/>
        <v>1.3083333333333333</v>
      </c>
      <c r="P2929" s="10">
        <f t="shared" si="241"/>
        <v>112.14285714285714</v>
      </c>
      <c r="Q2929" t="s">
        <v>8315</v>
      </c>
      <c r="R2929" t="s">
        <v>8335</v>
      </c>
      <c r="S2929" s="9">
        <f t="shared" si="238"/>
        <v>41806.460983796293</v>
      </c>
      <c r="T2929" s="9">
        <f t="shared" si="239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37"/>
        <v>1</v>
      </c>
      <c r="P2930" s="10">
        <f t="shared" si="241"/>
        <v>41.666666666666664</v>
      </c>
      <c r="Q2930" t="s">
        <v>8315</v>
      </c>
      <c r="R2930" t="s">
        <v>8335</v>
      </c>
      <c r="S2930" s="9">
        <f t="shared" si="238"/>
        <v>42403.789884259262</v>
      </c>
      <c r="T2930" s="9">
        <f t="shared" si="239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37"/>
        <v>1.02069375</v>
      </c>
      <c r="P2931" s="10">
        <f t="shared" si="241"/>
        <v>255.17343750000001</v>
      </c>
      <c r="Q2931" t="s">
        <v>8315</v>
      </c>
      <c r="R2931" t="s">
        <v>8335</v>
      </c>
      <c r="S2931" s="9">
        <f t="shared" si="238"/>
        <v>41754.355995370366</v>
      </c>
      <c r="T2931" s="9">
        <f t="shared" si="239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37"/>
        <v>1.0092000000000001</v>
      </c>
      <c r="P2932" s="10">
        <f t="shared" si="241"/>
        <v>162.7741935483871</v>
      </c>
      <c r="Q2932" t="s">
        <v>8315</v>
      </c>
      <c r="R2932" t="s">
        <v>8335</v>
      </c>
      <c r="S2932" s="9">
        <f t="shared" si="238"/>
        <v>42101.375740740739</v>
      </c>
      <c r="T2932" s="9">
        <f t="shared" si="239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37"/>
        <v>1.06</v>
      </c>
      <c r="P2933" s="10">
        <f t="shared" si="241"/>
        <v>88.333333333333329</v>
      </c>
      <c r="Q2933" t="s">
        <v>8315</v>
      </c>
      <c r="R2933" t="s">
        <v>8335</v>
      </c>
      <c r="S2933" s="9">
        <f t="shared" si="238"/>
        <v>41872.082905092589</v>
      </c>
      <c r="T2933" s="9">
        <f t="shared" si="239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37"/>
        <v>1.0509677419354839</v>
      </c>
      <c r="P2934" s="10">
        <f t="shared" si="241"/>
        <v>85.736842105263165</v>
      </c>
      <c r="Q2934" t="s">
        <v>8315</v>
      </c>
      <c r="R2934" t="s">
        <v>8335</v>
      </c>
      <c r="S2934" s="9">
        <f t="shared" si="238"/>
        <v>42024.956446759257</v>
      </c>
      <c r="T2934" s="9">
        <f t="shared" si="239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37"/>
        <v>1.0276000000000001</v>
      </c>
      <c r="P2935" s="10">
        <f t="shared" si="241"/>
        <v>47.574074074074076</v>
      </c>
      <c r="Q2935" t="s">
        <v>8315</v>
      </c>
      <c r="R2935" t="s">
        <v>8335</v>
      </c>
      <c r="S2935" s="9">
        <f t="shared" si="238"/>
        <v>42495.748298611106</v>
      </c>
      <c r="T2935" s="9">
        <f t="shared" si="239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37"/>
        <v>1.08</v>
      </c>
      <c r="P2936" s="10">
        <f t="shared" si="241"/>
        <v>72.972972972972968</v>
      </c>
      <c r="Q2936" t="s">
        <v>8315</v>
      </c>
      <c r="R2936" t="s">
        <v>8335</v>
      </c>
      <c r="S2936" s="9">
        <f t="shared" si="238"/>
        <v>41775.427824074075</v>
      </c>
      <c r="T2936" s="9">
        <f t="shared" si="239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37"/>
        <v>1.0088571428571429</v>
      </c>
      <c r="P2937" s="10">
        <f t="shared" si="241"/>
        <v>90.538461538461533</v>
      </c>
      <c r="Q2937" t="s">
        <v>8315</v>
      </c>
      <c r="R2937" t="s">
        <v>8335</v>
      </c>
      <c r="S2937" s="9">
        <f t="shared" si="238"/>
        <v>42553.375092592592</v>
      </c>
      <c r="T2937" s="9">
        <f t="shared" si="239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37"/>
        <v>1.28</v>
      </c>
      <c r="P2938" s="10">
        <f t="shared" si="241"/>
        <v>37.647058823529413</v>
      </c>
      <c r="Q2938" t="s">
        <v>8315</v>
      </c>
      <c r="R2938" t="s">
        <v>8335</v>
      </c>
      <c r="S2938" s="9">
        <f t="shared" si="238"/>
        <v>41912.442395833328</v>
      </c>
      <c r="T2938" s="9">
        <f t="shared" si="239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37"/>
        <v>1.3333333333333333</v>
      </c>
      <c r="P2939" s="10">
        <f t="shared" si="241"/>
        <v>36.363636363636367</v>
      </c>
      <c r="Q2939" t="s">
        <v>8315</v>
      </c>
      <c r="R2939" t="s">
        <v>8335</v>
      </c>
      <c r="S2939" s="9">
        <f t="shared" si="238"/>
        <v>41803.248993055553</v>
      </c>
      <c r="T2939" s="9">
        <f t="shared" si="239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37"/>
        <v>1.0137499999999999</v>
      </c>
      <c r="P2940" s="10">
        <f t="shared" si="241"/>
        <v>126.71875</v>
      </c>
      <c r="Q2940" t="s">
        <v>8315</v>
      </c>
      <c r="R2940" t="s">
        <v>8335</v>
      </c>
      <c r="S2940" s="9">
        <f t="shared" si="238"/>
        <v>42004.495532407404</v>
      </c>
      <c r="T2940" s="9">
        <f t="shared" si="239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37"/>
        <v>1.0287500000000001</v>
      </c>
      <c r="P2941" s="10">
        <f t="shared" si="241"/>
        <v>329.2</v>
      </c>
      <c r="Q2941" t="s">
        <v>8315</v>
      </c>
      <c r="R2941" t="s">
        <v>8335</v>
      </c>
      <c r="S2941" s="9">
        <f t="shared" si="238"/>
        <v>41845.60083333333</v>
      </c>
      <c r="T2941" s="9">
        <f t="shared" si="239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37"/>
        <v>1.0724</v>
      </c>
      <c r="P2942" s="10">
        <f t="shared" si="241"/>
        <v>81.242424242424249</v>
      </c>
      <c r="Q2942" t="s">
        <v>8315</v>
      </c>
      <c r="R2942" t="s">
        <v>8335</v>
      </c>
      <c r="S2942" s="9">
        <f t="shared" si="238"/>
        <v>41982.565023148149</v>
      </c>
      <c r="T2942" s="9">
        <f t="shared" si="239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37"/>
        <v>4.0000000000000003E-5</v>
      </c>
      <c r="P2943" s="10">
        <f t="shared" si="241"/>
        <v>1</v>
      </c>
      <c r="Q2943" t="s">
        <v>8315</v>
      </c>
      <c r="R2943" t="s">
        <v>8316</v>
      </c>
      <c r="S2943" s="9">
        <f t="shared" si="238"/>
        <v>42034.751793981479</v>
      </c>
      <c r="T2943" s="9">
        <f t="shared" si="239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37"/>
        <v>0.20424999999999999</v>
      </c>
      <c r="P2944" s="10">
        <f t="shared" si="241"/>
        <v>202.22772277227722</v>
      </c>
      <c r="Q2944" t="s">
        <v>8315</v>
      </c>
      <c r="R2944" t="s">
        <v>8316</v>
      </c>
      <c r="S2944" s="9">
        <f t="shared" si="238"/>
        <v>42334.595590277771</v>
      </c>
      <c r="T2944" s="9">
        <f t="shared" si="239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37"/>
        <v>0</v>
      </c>
      <c r="P2945" s="10">
        <v>0</v>
      </c>
      <c r="Q2945" t="s">
        <v>8315</v>
      </c>
      <c r="R2945" t="s">
        <v>8316</v>
      </c>
      <c r="S2945" s="9">
        <f t="shared" si="238"/>
        <v>42076.921064814807</v>
      </c>
      <c r="T2945" s="9">
        <f t="shared" si="239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42">E2946/D2946</f>
        <v>0.01</v>
      </c>
      <c r="P2946" s="10">
        <f>E2946/L2946</f>
        <v>100</v>
      </c>
      <c r="Q2946" t="s">
        <v>8315</v>
      </c>
      <c r="R2946" t="s">
        <v>8316</v>
      </c>
      <c r="S2946" s="9">
        <f t="shared" ref="S2946:S3009" si="243">(((J2946/60)/60)/24)+DATE(1970,1,1)+(-5/24)</f>
        <v>42132.705995370365</v>
      </c>
      <c r="T2946" s="9">
        <f t="shared" ref="T2946:T3009" si="244">(((I2946/60)/60)/24)+DATE(1970,1,1)+(-5/24)</f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42"/>
        <v>0</v>
      </c>
      <c r="P2947" s="10">
        <v>0</v>
      </c>
      <c r="Q2947" t="s">
        <v>8315</v>
      </c>
      <c r="R2947" t="s">
        <v>8316</v>
      </c>
      <c r="S2947" s="9">
        <f t="shared" si="243"/>
        <v>42117.931250000001</v>
      </c>
      <c r="T2947" s="9">
        <f t="shared" si="244"/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42"/>
        <v>1E-3</v>
      </c>
      <c r="P2948" s="10">
        <f>E2948/L2948</f>
        <v>1</v>
      </c>
      <c r="Q2948" t="s">
        <v>8315</v>
      </c>
      <c r="R2948" t="s">
        <v>8316</v>
      </c>
      <c r="S2948" s="9">
        <f t="shared" si="243"/>
        <v>42567.322824074072</v>
      </c>
      <c r="T2948" s="9">
        <f t="shared" si="244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42"/>
        <v>4.2880000000000001E-2</v>
      </c>
      <c r="P2949" s="10">
        <f>E2949/L2949</f>
        <v>82.461538461538467</v>
      </c>
      <c r="Q2949" t="s">
        <v>8315</v>
      </c>
      <c r="R2949" t="s">
        <v>8316</v>
      </c>
      <c r="S2949" s="9">
        <f t="shared" si="243"/>
        <v>42649.353784722225</v>
      </c>
      <c r="T2949" s="9">
        <f t="shared" si="244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42"/>
        <v>4.8000000000000001E-5</v>
      </c>
      <c r="P2950" s="10">
        <f>E2950/L2950</f>
        <v>2.6666666666666665</v>
      </c>
      <c r="Q2950" t="s">
        <v>8315</v>
      </c>
      <c r="R2950" t="s">
        <v>8316</v>
      </c>
      <c r="S2950" s="9">
        <f t="shared" si="243"/>
        <v>42097.440891203696</v>
      </c>
      <c r="T2950" s="9">
        <f t="shared" si="244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42"/>
        <v>2.5000000000000001E-2</v>
      </c>
      <c r="P2951" s="10">
        <f>E2951/L2951</f>
        <v>12.5</v>
      </c>
      <c r="Q2951" t="s">
        <v>8315</v>
      </c>
      <c r="R2951" t="s">
        <v>8316</v>
      </c>
      <c r="S2951" s="9">
        <f t="shared" si="243"/>
        <v>42297.61478009259</v>
      </c>
      <c r="T2951" s="9">
        <f t="shared" si="244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42"/>
        <v>0</v>
      </c>
      <c r="P2952" s="10">
        <v>0</v>
      </c>
      <c r="Q2952" t="s">
        <v>8315</v>
      </c>
      <c r="R2952" t="s">
        <v>8316</v>
      </c>
      <c r="S2952" s="9">
        <f t="shared" si="243"/>
        <v>42362.156851851854</v>
      </c>
      <c r="T2952" s="9">
        <f t="shared" si="244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42"/>
        <v>2.1919999999999999E-2</v>
      </c>
      <c r="P2953" s="10">
        <f>E2953/L2953</f>
        <v>18.896551724137932</v>
      </c>
      <c r="Q2953" t="s">
        <v>8315</v>
      </c>
      <c r="R2953" t="s">
        <v>8316</v>
      </c>
      <c r="S2953" s="9">
        <f t="shared" si="243"/>
        <v>41872.594594907401</v>
      </c>
      <c r="T2953" s="9">
        <f t="shared" si="244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42"/>
        <v>8.0250000000000002E-2</v>
      </c>
      <c r="P2954" s="10">
        <f>E2954/L2954</f>
        <v>200.625</v>
      </c>
      <c r="Q2954" t="s">
        <v>8315</v>
      </c>
      <c r="R2954" t="s">
        <v>8316</v>
      </c>
      <c r="S2954" s="9">
        <f t="shared" si="243"/>
        <v>42628.481932870367</v>
      </c>
      <c r="T2954" s="9">
        <f t="shared" si="244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42"/>
        <v>1.5125E-3</v>
      </c>
      <c r="P2955" s="10">
        <f>E2955/L2955</f>
        <v>201.66666666666666</v>
      </c>
      <c r="Q2955" t="s">
        <v>8315</v>
      </c>
      <c r="R2955" t="s">
        <v>8316</v>
      </c>
      <c r="S2955" s="9">
        <f t="shared" si="243"/>
        <v>42255.583576388883</v>
      </c>
      <c r="T2955" s="9">
        <f t="shared" si="244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42"/>
        <v>0</v>
      </c>
      <c r="P2956" s="10">
        <v>0</v>
      </c>
      <c r="Q2956" t="s">
        <v>8315</v>
      </c>
      <c r="R2956" t="s">
        <v>8316</v>
      </c>
      <c r="S2956" s="9">
        <f t="shared" si="243"/>
        <v>42790.375034722216</v>
      </c>
      <c r="T2956" s="9">
        <f t="shared" si="244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42"/>
        <v>0.59583333333333333</v>
      </c>
      <c r="P2957" s="10">
        <f>E2957/L2957</f>
        <v>65</v>
      </c>
      <c r="Q2957" t="s">
        <v>8315</v>
      </c>
      <c r="R2957" t="s">
        <v>8316</v>
      </c>
      <c r="S2957" s="9">
        <f t="shared" si="243"/>
        <v>42141.532974537033</v>
      </c>
      <c r="T2957" s="9">
        <f t="shared" si="244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42"/>
        <v>0.16734177215189874</v>
      </c>
      <c r="P2958" s="10">
        <f>E2958/L2958</f>
        <v>66.099999999999994</v>
      </c>
      <c r="Q2958" t="s">
        <v>8315</v>
      </c>
      <c r="R2958" t="s">
        <v>8316</v>
      </c>
      <c r="S2958" s="9">
        <f t="shared" si="243"/>
        <v>42464.750578703701</v>
      </c>
      <c r="T2958" s="9">
        <f t="shared" si="244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42"/>
        <v>1.8666666666666668E-2</v>
      </c>
      <c r="P2959" s="10">
        <f>E2959/L2959</f>
        <v>93.333333333333329</v>
      </c>
      <c r="Q2959" t="s">
        <v>8315</v>
      </c>
      <c r="R2959" t="s">
        <v>8316</v>
      </c>
      <c r="S2959" s="9">
        <f t="shared" si="243"/>
        <v>42030.80291666666</v>
      </c>
      <c r="T2959" s="9">
        <f t="shared" si="244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42"/>
        <v>0</v>
      </c>
      <c r="P2960" s="10">
        <v>0</v>
      </c>
      <c r="Q2960" t="s">
        <v>8315</v>
      </c>
      <c r="R2960" t="s">
        <v>8316</v>
      </c>
      <c r="S2960" s="9">
        <f t="shared" si="243"/>
        <v>42438.570798611108</v>
      </c>
      <c r="T2960" s="9">
        <f t="shared" si="244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42"/>
        <v>0</v>
      </c>
      <c r="P2961" s="10">
        <v>0</v>
      </c>
      <c r="Q2961" t="s">
        <v>8315</v>
      </c>
      <c r="R2961" t="s">
        <v>8316</v>
      </c>
      <c r="S2961" s="9">
        <f t="shared" si="243"/>
        <v>42497.800057870372</v>
      </c>
      <c r="T2961" s="9">
        <f t="shared" si="244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42"/>
        <v>0</v>
      </c>
      <c r="P2962" s="10">
        <v>0</v>
      </c>
      <c r="Q2962" t="s">
        <v>8315</v>
      </c>
      <c r="R2962" t="s">
        <v>8316</v>
      </c>
      <c r="S2962" s="9">
        <f t="shared" si="243"/>
        <v>41863.54887731481</v>
      </c>
      <c r="T2962" s="9">
        <f t="shared" si="244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42"/>
        <v>1.0962000000000001</v>
      </c>
      <c r="P2963" s="10">
        <f t="shared" ref="P2963:P2994" si="245">E2963/L2963</f>
        <v>50.75</v>
      </c>
      <c r="Q2963" t="s">
        <v>8315</v>
      </c>
      <c r="R2963" t="s">
        <v>8318</v>
      </c>
      <c r="S2963" s="9">
        <f t="shared" si="243"/>
        <v>42061.004155092589</v>
      </c>
      <c r="T2963" s="9">
        <f t="shared" si="244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42"/>
        <v>1.218</v>
      </c>
      <c r="P2964" s="10">
        <f t="shared" si="245"/>
        <v>60.9</v>
      </c>
      <c r="Q2964" t="s">
        <v>8315</v>
      </c>
      <c r="R2964" t="s">
        <v>8318</v>
      </c>
      <c r="S2964" s="9">
        <f t="shared" si="243"/>
        <v>42036.035949074074</v>
      </c>
      <c r="T2964" s="9">
        <f t="shared" si="244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42"/>
        <v>1.0685</v>
      </c>
      <c r="P2965" s="10">
        <f t="shared" si="245"/>
        <v>109.03061224489795</v>
      </c>
      <c r="Q2965" t="s">
        <v>8315</v>
      </c>
      <c r="R2965" t="s">
        <v>8318</v>
      </c>
      <c r="S2965" s="9">
        <f t="shared" si="243"/>
        <v>42157.26185185185</v>
      </c>
      <c r="T2965" s="9">
        <f t="shared" si="244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42"/>
        <v>1.0071379999999999</v>
      </c>
      <c r="P2966" s="10">
        <f t="shared" si="245"/>
        <v>25.692295918367346</v>
      </c>
      <c r="Q2966" t="s">
        <v>8315</v>
      </c>
      <c r="R2966" t="s">
        <v>8318</v>
      </c>
      <c r="S2966" s="9">
        <f t="shared" si="243"/>
        <v>41827.701608796291</v>
      </c>
      <c r="T2966" s="9">
        <f t="shared" si="244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42"/>
        <v>1.0900000000000001</v>
      </c>
      <c r="P2967" s="10">
        <f t="shared" si="245"/>
        <v>41.92307692307692</v>
      </c>
      <c r="Q2967" t="s">
        <v>8315</v>
      </c>
      <c r="R2967" t="s">
        <v>8318</v>
      </c>
      <c r="S2967" s="9">
        <f t="shared" si="243"/>
        <v>42162.521215277775</v>
      </c>
      <c r="T2967" s="9">
        <f t="shared" si="244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42"/>
        <v>1.1363000000000001</v>
      </c>
      <c r="P2968" s="10">
        <f t="shared" si="245"/>
        <v>88.7734375</v>
      </c>
      <c r="Q2968" t="s">
        <v>8315</v>
      </c>
      <c r="R2968" t="s">
        <v>8318</v>
      </c>
      <c r="S2968" s="9">
        <f t="shared" si="243"/>
        <v>42233.530231481483</v>
      </c>
      <c r="T2968" s="9">
        <f t="shared" si="244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42"/>
        <v>1.1392</v>
      </c>
      <c r="P2969" s="10">
        <f t="shared" si="245"/>
        <v>80.225352112676063</v>
      </c>
      <c r="Q2969" t="s">
        <v>8315</v>
      </c>
      <c r="R2969" t="s">
        <v>8318</v>
      </c>
      <c r="S2969" s="9">
        <f t="shared" si="243"/>
        <v>42041.989490740736</v>
      </c>
      <c r="T2969" s="9">
        <f t="shared" si="244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42"/>
        <v>1.06</v>
      </c>
      <c r="P2970" s="10">
        <f t="shared" si="245"/>
        <v>78.936170212765958</v>
      </c>
      <c r="Q2970" t="s">
        <v>8315</v>
      </c>
      <c r="R2970" t="s">
        <v>8318</v>
      </c>
      <c r="S2970" s="9">
        <f t="shared" si="243"/>
        <v>42585.315509259257</v>
      </c>
      <c r="T2970" s="9">
        <f t="shared" si="244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42"/>
        <v>1.625</v>
      </c>
      <c r="P2971" s="10">
        <f t="shared" si="245"/>
        <v>95.588235294117652</v>
      </c>
      <c r="Q2971" t="s">
        <v>8315</v>
      </c>
      <c r="R2971" t="s">
        <v>8318</v>
      </c>
      <c r="S2971" s="9">
        <f t="shared" si="243"/>
        <v>42097.578159722216</v>
      </c>
      <c r="T2971" s="9">
        <f t="shared" si="244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42"/>
        <v>1.06</v>
      </c>
      <c r="P2972" s="10">
        <f t="shared" si="245"/>
        <v>69.890109890109883</v>
      </c>
      <c r="Q2972" t="s">
        <v>8315</v>
      </c>
      <c r="R2972" t="s">
        <v>8318</v>
      </c>
      <c r="S2972" s="9">
        <f t="shared" si="243"/>
        <v>41808.461238425924</v>
      </c>
      <c r="T2972" s="9">
        <f t="shared" si="244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42"/>
        <v>1.0015624999999999</v>
      </c>
      <c r="P2973" s="10">
        <f t="shared" si="245"/>
        <v>74.534883720930239</v>
      </c>
      <c r="Q2973" t="s">
        <v>8315</v>
      </c>
      <c r="R2973" t="s">
        <v>8318</v>
      </c>
      <c r="S2973" s="9">
        <f t="shared" si="243"/>
        <v>41852.449976851851</v>
      </c>
      <c r="T2973" s="9">
        <f t="shared" si="244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42"/>
        <v>1.0535000000000001</v>
      </c>
      <c r="P2974" s="10">
        <f t="shared" si="245"/>
        <v>123.94117647058823</v>
      </c>
      <c r="Q2974" t="s">
        <v>8315</v>
      </c>
      <c r="R2974" t="s">
        <v>8318</v>
      </c>
      <c r="S2974" s="9">
        <f t="shared" si="243"/>
        <v>42693.90185185185</v>
      </c>
      <c r="T2974" s="9">
        <f t="shared" si="244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42"/>
        <v>1.748</v>
      </c>
      <c r="P2975" s="10">
        <f t="shared" si="245"/>
        <v>264.84848484848487</v>
      </c>
      <c r="Q2975" t="s">
        <v>8315</v>
      </c>
      <c r="R2975" t="s">
        <v>8318</v>
      </c>
      <c r="S2975" s="9">
        <f t="shared" si="243"/>
        <v>42341.610046296293</v>
      </c>
      <c r="T2975" s="9">
        <f t="shared" si="244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42"/>
        <v>1.02</v>
      </c>
      <c r="P2976" s="10">
        <f t="shared" si="245"/>
        <v>58.620689655172413</v>
      </c>
      <c r="Q2976" t="s">
        <v>8315</v>
      </c>
      <c r="R2976" t="s">
        <v>8318</v>
      </c>
      <c r="S2976" s="9">
        <f t="shared" si="243"/>
        <v>41879.852673611109</v>
      </c>
      <c r="T2976" s="9">
        <f t="shared" si="244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42"/>
        <v>1.00125</v>
      </c>
      <c r="P2977" s="10">
        <f t="shared" si="245"/>
        <v>70.884955752212392</v>
      </c>
      <c r="Q2977" t="s">
        <v>8315</v>
      </c>
      <c r="R2977" t="s">
        <v>8318</v>
      </c>
      <c r="S2977" s="9">
        <f t="shared" si="243"/>
        <v>41941.475532407407</v>
      </c>
      <c r="T2977" s="9">
        <f t="shared" si="244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42"/>
        <v>1.7142857142857142</v>
      </c>
      <c r="P2978" s="10">
        <f t="shared" si="245"/>
        <v>8.5714285714285712</v>
      </c>
      <c r="Q2978" t="s">
        <v>8315</v>
      </c>
      <c r="R2978" t="s">
        <v>8318</v>
      </c>
      <c r="S2978" s="9">
        <f t="shared" si="243"/>
        <v>42425.522337962961</v>
      </c>
      <c r="T2978" s="9">
        <f t="shared" si="244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42"/>
        <v>1.1356666666666666</v>
      </c>
      <c r="P2979" s="10">
        <f t="shared" si="245"/>
        <v>113.56666666666666</v>
      </c>
      <c r="Q2979" t="s">
        <v>8315</v>
      </c>
      <c r="R2979" t="s">
        <v>8318</v>
      </c>
      <c r="S2979" s="9">
        <f t="shared" si="243"/>
        <v>42026.672847222224</v>
      </c>
      <c r="T2979" s="9">
        <f t="shared" si="244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42"/>
        <v>1.2946666666666666</v>
      </c>
      <c r="P2980" s="10">
        <f t="shared" si="245"/>
        <v>60.6875</v>
      </c>
      <c r="Q2980" t="s">
        <v>8315</v>
      </c>
      <c r="R2980" t="s">
        <v>8318</v>
      </c>
      <c r="S2980" s="9">
        <f t="shared" si="243"/>
        <v>41922.432256944441</v>
      </c>
      <c r="T2980" s="9">
        <f t="shared" si="244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42"/>
        <v>1.014</v>
      </c>
      <c r="P2981" s="10">
        <f t="shared" si="245"/>
        <v>110.21739130434783</v>
      </c>
      <c r="Q2981" t="s">
        <v>8315</v>
      </c>
      <c r="R2981" t="s">
        <v>8318</v>
      </c>
      <c r="S2981" s="9">
        <f t="shared" si="243"/>
        <v>41993.616006944438</v>
      </c>
      <c r="T2981" s="9">
        <f t="shared" si="244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42"/>
        <v>1.0916666666666666</v>
      </c>
      <c r="P2982" s="10">
        <f t="shared" si="245"/>
        <v>136.45833333333334</v>
      </c>
      <c r="Q2982" t="s">
        <v>8315</v>
      </c>
      <c r="R2982" t="s">
        <v>8318</v>
      </c>
      <c r="S2982" s="9">
        <f t="shared" si="243"/>
        <v>42219.70752314815</v>
      </c>
      <c r="T2982" s="9">
        <f t="shared" si="244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42"/>
        <v>1.28925</v>
      </c>
      <c r="P2983" s="10">
        <f t="shared" si="245"/>
        <v>53.164948453608247</v>
      </c>
      <c r="Q2983" t="s">
        <v>8315</v>
      </c>
      <c r="R2983" t="s">
        <v>8316</v>
      </c>
      <c r="S2983" s="9">
        <f t="shared" si="243"/>
        <v>42225.351342592585</v>
      </c>
      <c r="T2983" s="9">
        <f t="shared" si="244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42"/>
        <v>1.0206</v>
      </c>
      <c r="P2984" s="10">
        <f t="shared" si="245"/>
        <v>86.491525423728817</v>
      </c>
      <c r="Q2984" t="s">
        <v>8315</v>
      </c>
      <c r="R2984" t="s">
        <v>8316</v>
      </c>
      <c r="S2984" s="9">
        <f t="shared" si="243"/>
        <v>42381.478506944441</v>
      </c>
      <c r="T2984" s="9">
        <f t="shared" si="244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42"/>
        <v>1.465395775862069</v>
      </c>
      <c r="P2985" s="10">
        <f t="shared" si="245"/>
        <v>155.23827397260274</v>
      </c>
      <c r="Q2985" t="s">
        <v>8315</v>
      </c>
      <c r="R2985" t="s">
        <v>8316</v>
      </c>
      <c r="S2985" s="9">
        <f t="shared" si="243"/>
        <v>41894.424027777779</v>
      </c>
      <c r="T2985" s="9">
        <f t="shared" si="244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42"/>
        <v>1.00352</v>
      </c>
      <c r="P2986" s="10">
        <f t="shared" si="245"/>
        <v>115.08256880733946</v>
      </c>
      <c r="Q2986" t="s">
        <v>8315</v>
      </c>
      <c r="R2986" t="s">
        <v>8316</v>
      </c>
      <c r="S2986" s="9">
        <f t="shared" si="243"/>
        <v>42576.070381944439</v>
      </c>
      <c r="T2986" s="9">
        <f t="shared" si="244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42"/>
        <v>1.2164999999999999</v>
      </c>
      <c r="P2987" s="10">
        <f t="shared" si="245"/>
        <v>109.5945945945946</v>
      </c>
      <c r="Q2987" t="s">
        <v>8315</v>
      </c>
      <c r="R2987" t="s">
        <v>8316</v>
      </c>
      <c r="S2987" s="9">
        <f t="shared" si="243"/>
        <v>42654.765370370362</v>
      </c>
      <c r="T2987" s="9">
        <f t="shared" si="244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42"/>
        <v>1.0549999999999999</v>
      </c>
      <c r="P2988" s="10">
        <f t="shared" si="245"/>
        <v>45.214285714285715</v>
      </c>
      <c r="Q2988" t="s">
        <v>8315</v>
      </c>
      <c r="R2988" t="s">
        <v>8316</v>
      </c>
      <c r="S2988" s="9">
        <f t="shared" si="243"/>
        <v>42431.29173611111</v>
      </c>
      <c r="T2988" s="9">
        <f t="shared" si="244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42"/>
        <v>1.1040080000000001</v>
      </c>
      <c r="P2989" s="10">
        <f t="shared" si="245"/>
        <v>104.15169811320754</v>
      </c>
      <c r="Q2989" t="s">
        <v>8315</v>
      </c>
      <c r="R2989" t="s">
        <v>8316</v>
      </c>
      <c r="S2989" s="9">
        <f t="shared" si="243"/>
        <v>42627.098969907405</v>
      </c>
      <c r="T2989" s="9">
        <f t="shared" si="244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42"/>
        <v>1</v>
      </c>
      <c r="P2990" s="10">
        <f t="shared" si="245"/>
        <v>35.714285714285715</v>
      </c>
      <c r="Q2990" t="s">
        <v>8315</v>
      </c>
      <c r="R2990" t="s">
        <v>8316</v>
      </c>
      <c r="S2990" s="9">
        <f t="shared" si="243"/>
        <v>42511.153715277782</v>
      </c>
      <c r="T2990" s="9">
        <f t="shared" si="244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42"/>
        <v>1.76535</v>
      </c>
      <c r="P2991" s="10">
        <f t="shared" si="245"/>
        <v>96.997252747252745</v>
      </c>
      <c r="Q2991" t="s">
        <v>8315</v>
      </c>
      <c r="R2991" t="s">
        <v>8316</v>
      </c>
      <c r="S2991" s="9">
        <f t="shared" si="243"/>
        <v>42336.812060185184</v>
      </c>
      <c r="T2991" s="9">
        <f t="shared" si="244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42"/>
        <v>1</v>
      </c>
      <c r="P2992" s="10">
        <f t="shared" si="245"/>
        <v>370.37037037037038</v>
      </c>
      <c r="Q2992" t="s">
        <v>8315</v>
      </c>
      <c r="R2992" t="s">
        <v>8316</v>
      </c>
      <c r="S2992" s="9">
        <f t="shared" si="243"/>
        <v>42341.365972222215</v>
      </c>
      <c r="T2992" s="9">
        <f t="shared" si="244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42"/>
        <v>1.0329411764705883</v>
      </c>
      <c r="P2993" s="10">
        <f t="shared" si="245"/>
        <v>94.408602150537632</v>
      </c>
      <c r="Q2993" t="s">
        <v>8315</v>
      </c>
      <c r="R2993" t="s">
        <v>8316</v>
      </c>
      <c r="S2993" s="9">
        <f t="shared" si="243"/>
        <v>42740.628819444442</v>
      </c>
      <c r="T2993" s="9">
        <f t="shared" si="244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42"/>
        <v>1.0449999999999999</v>
      </c>
      <c r="P2994" s="10">
        <f t="shared" si="245"/>
        <v>48.984375</v>
      </c>
      <c r="Q2994" t="s">
        <v>8315</v>
      </c>
      <c r="R2994" t="s">
        <v>8316</v>
      </c>
      <c r="S2994" s="9">
        <f t="shared" si="243"/>
        <v>42622.559143518512</v>
      </c>
      <c r="T2994" s="9">
        <f t="shared" si="244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42"/>
        <v>1.0029999999999999</v>
      </c>
      <c r="P2995" s="10">
        <f t="shared" ref="P2995:P3026" si="246">E2995/L2995</f>
        <v>45.590909090909093</v>
      </c>
      <c r="Q2995" t="s">
        <v>8315</v>
      </c>
      <c r="R2995" t="s">
        <v>8316</v>
      </c>
      <c r="S2995" s="9">
        <f t="shared" si="243"/>
        <v>42390.63040509259</v>
      </c>
      <c r="T2995" s="9">
        <f t="shared" si="244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42"/>
        <v>4.577466666666667</v>
      </c>
      <c r="P2996" s="10">
        <f t="shared" si="246"/>
        <v>23.275254237288134</v>
      </c>
      <c r="Q2996" t="s">
        <v>8315</v>
      </c>
      <c r="R2996" t="s">
        <v>8316</v>
      </c>
      <c r="S2996" s="9">
        <f t="shared" si="243"/>
        <v>41885.270509259259</v>
      </c>
      <c r="T2996" s="9">
        <f t="shared" si="244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42"/>
        <v>1.0496000000000001</v>
      </c>
      <c r="P2997" s="10">
        <f t="shared" si="246"/>
        <v>63.2289156626506</v>
      </c>
      <c r="Q2997" t="s">
        <v>8315</v>
      </c>
      <c r="R2997" t="s">
        <v>8316</v>
      </c>
      <c r="S2997" s="9">
        <f t="shared" si="243"/>
        <v>42724.456840277773</v>
      </c>
      <c r="T2997" s="9">
        <f t="shared" si="244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42"/>
        <v>1.7194285714285715</v>
      </c>
      <c r="P2998" s="10">
        <f t="shared" si="246"/>
        <v>153.5204081632653</v>
      </c>
      <c r="Q2998" t="s">
        <v>8315</v>
      </c>
      <c r="R2998" t="s">
        <v>8316</v>
      </c>
      <c r="S2998" s="9">
        <f t="shared" si="243"/>
        <v>42090.70416666667</v>
      </c>
      <c r="T2998" s="9">
        <f t="shared" si="244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42"/>
        <v>1.0373000000000001</v>
      </c>
      <c r="P2999" s="10">
        <f t="shared" si="246"/>
        <v>90.2</v>
      </c>
      <c r="Q2999" t="s">
        <v>8315</v>
      </c>
      <c r="R2999" t="s">
        <v>8316</v>
      </c>
      <c r="S2999" s="9">
        <f t="shared" si="243"/>
        <v>42775.525381944441</v>
      </c>
      <c r="T2999" s="9">
        <f t="shared" si="244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42"/>
        <v>1.0302899999999999</v>
      </c>
      <c r="P3000" s="10">
        <f t="shared" si="246"/>
        <v>118.97113163972287</v>
      </c>
      <c r="Q3000" t="s">
        <v>8315</v>
      </c>
      <c r="R3000" t="s">
        <v>8316</v>
      </c>
      <c r="S3000" s="9">
        <f t="shared" si="243"/>
        <v>41777.985289351847</v>
      </c>
      <c r="T3000" s="9">
        <f t="shared" si="244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42"/>
        <v>1.1888888888888889</v>
      </c>
      <c r="P3001" s="10">
        <f t="shared" si="246"/>
        <v>80.25</v>
      </c>
      <c r="Q3001" t="s">
        <v>8315</v>
      </c>
      <c r="R3001" t="s">
        <v>8316</v>
      </c>
      <c r="S3001" s="9">
        <f t="shared" si="243"/>
        <v>42780.531944444439</v>
      </c>
      <c r="T3001" s="9">
        <f t="shared" si="244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42"/>
        <v>1</v>
      </c>
      <c r="P3002" s="10">
        <f t="shared" si="246"/>
        <v>62.5</v>
      </c>
      <c r="Q3002" t="s">
        <v>8315</v>
      </c>
      <c r="R3002" t="s">
        <v>8316</v>
      </c>
      <c r="S3002" s="9">
        <f t="shared" si="243"/>
        <v>42752.61886574074</v>
      </c>
      <c r="T3002" s="9">
        <f t="shared" si="244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42"/>
        <v>3.1869988910451896</v>
      </c>
      <c r="P3003" s="10">
        <f t="shared" si="246"/>
        <v>131.37719999999999</v>
      </c>
      <c r="Q3003" t="s">
        <v>8315</v>
      </c>
      <c r="R3003" t="s">
        <v>8316</v>
      </c>
      <c r="S3003" s="9">
        <f t="shared" si="243"/>
        <v>42534.687291666669</v>
      </c>
      <c r="T3003" s="9">
        <f t="shared" si="244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42"/>
        <v>1.0850614285714286</v>
      </c>
      <c r="P3004" s="10">
        <f t="shared" si="246"/>
        <v>73.032980769230775</v>
      </c>
      <c r="Q3004" t="s">
        <v>8315</v>
      </c>
      <c r="R3004" t="s">
        <v>8316</v>
      </c>
      <c r="S3004" s="9">
        <f t="shared" si="243"/>
        <v>41239.627916666665</v>
      </c>
      <c r="T3004" s="9">
        <f t="shared" si="244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42"/>
        <v>1.0116666666666667</v>
      </c>
      <c r="P3005" s="10">
        <f t="shared" si="246"/>
        <v>178.52941176470588</v>
      </c>
      <c r="Q3005" t="s">
        <v>8315</v>
      </c>
      <c r="R3005" t="s">
        <v>8316</v>
      </c>
      <c r="S3005" s="9">
        <f t="shared" si="243"/>
        <v>42398.640925925924</v>
      </c>
      <c r="T3005" s="9">
        <f t="shared" si="244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42"/>
        <v>1.12815</v>
      </c>
      <c r="P3006" s="10">
        <f t="shared" si="246"/>
        <v>162.90974729241879</v>
      </c>
      <c r="Q3006" t="s">
        <v>8315</v>
      </c>
      <c r="R3006" t="s">
        <v>8316</v>
      </c>
      <c r="S3006" s="9">
        <f t="shared" si="243"/>
        <v>41928.672731481478</v>
      </c>
      <c r="T3006" s="9">
        <f t="shared" si="244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42"/>
        <v>1.2049622641509434</v>
      </c>
      <c r="P3007" s="10">
        <f t="shared" si="246"/>
        <v>108.24237288135593</v>
      </c>
      <c r="Q3007" t="s">
        <v>8315</v>
      </c>
      <c r="R3007" t="s">
        <v>8316</v>
      </c>
      <c r="S3007" s="9">
        <f t="shared" si="243"/>
        <v>41888.466493055552</v>
      </c>
      <c r="T3007" s="9">
        <f t="shared" si="244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42"/>
        <v>1.0774999999999999</v>
      </c>
      <c r="P3008" s="10">
        <f t="shared" si="246"/>
        <v>88.865979381443296</v>
      </c>
      <c r="Q3008" t="s">
        <v>8315</v>
      </c>
      <c r="R3008" t="s">
        <v>8316</v>
      </c>
      <c r="S3008" s="9">
        <f t="shared" si="243"/>
        <v>41957.548506944448</v>
      </c>
      <c r="T3008" s="9">
        <f t="shared" si="244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42"/>
        <v>1.8</v>
      </c>
      <c r="P3009" s="10">
        <f t="shared" si="246"/>
        <v>54</v>
      </c>
      <c r="Q3009" t="s">
        <v>8315</v>
      </c>
      <c r="R3009" t="s">
        <v>8316</v>
      </c>
      <c r="S3009" s="9">
        <f t="shared" si="243"/>
        <v>42098.007905092592</v>
      </c>
      <c r="T3009" s="9">
        <f t="shared" si="244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47">E3010/D3010</f>
        <v>1.0116666666666667</v>
      </c>
      <c r="P3010" s="10">
        <f t="shared" si="246"/>
        <v>116.73076923076923</v>
      </c>
      <c r="Q3010" t="s">
        <v>8315</v>
      </c>
      <c r="R3010" t="s">
        <v>8316</v>
      </c>
      <c r="S3010" s="9">
        <f t="shared" ref="S3010:S3073" si="248">(((J3010/60)/60)/24)+DATE(1970,1,1)+(-5/24)</f>
        <v>42360.003692129627</v>
      </c>
      <c r="T3010" s="9">
        <f t="shared" ref="T3010:T3073" si="249">(((I3010/60)/60)/24)+DATE(1970,1,1)+(-5/24)</f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47"/>
        <v>1.19756</v>
      </c>
      <c r="P3011" s="10">
        <f t="shared" si="246"/>
        <v>233.8984375</v>
      </c>
      <c r="Q3011" t="s">
        <v>8315</v>
      </c>
      <c r="R3011" t="s">
        <v>8316</v>
      </c>
      <c r="S3011" s="9">
        <f t="shared" si="248"/>
        <v>41939.361574074072</v>
      </c>
      <c r="T3011" s="9">
        <f t="shared" si="249"/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47"/>
        <v>1.58</v>
      </c>
      <c r="P3012" s="10">
        <f t="shared" si="246"/>
        <v>158</v>
      </c>
      <c r="Q3012" t="s">
        <v>8315</v>
      </c>
      <c r="R3012" t="s">
        <v>8316</v>
      </c>
      <c r="S3012" s="9">
        <f t="shared" si="248"/>
        <v>41996.624062499999</v>
      </c>
      <c r="T3012" s="9">
        <f t="shared" si="249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47"/>
        <v>1.2366666666666666</v>
      </c>
      <c r="P3013" s="10">
        <f t="shared" si="246"/>
        <v>14.84</v>
      </c>
      <c r="Q3013" t="s">
        <v>8315</v>
      </c>
      <c r="R3013" t="s">
        <v>8316</v>
      </c>
      <c r="S3013" s="9">
        <f t="shared" si="248"/>
        <v>42334.260601851849</v>
      </c>
      <c r="T3013" s="9">
        <f t="shared" si="249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47"/>
        <v>1.1712499999999999</v>
      </c>
      <c r="P3014" s="10">
        <f t="shared" si="246"/>
        <v>85.181818181818187</v>
      </c>
      <c r="Q3014" t="s">
        <v>8315</v>
      </c>
      <c r="R3014" t="s">
        <v>8316</v>
      </c>
      <c r="S3014" s="9">
        <f t="shared" si="248"/>
        <v>42024.494560185187</v>
      </c>
      <c r="T3014" s="9">
        <f t="shared" si="249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47"/>
        <v>1.5696000000000001</v>
      </c>
      <c r="P3015" s="10">
        <f t="shared" si="246"/>
        <v>146.69158878504672</v>
      </c>
      <c r="Q3015" t="s">
        <v>8315</v>
      </c>
      <c r="R3015" t="s">
        <v>8316</v>
      </c>
      <c r="S3015" s="9">
        <f t="shared" si="248"/>
        <v>42146.627881944441</v>
      </c>
      <c r="T3015" s="9">
        <f t="shared" si="249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47"/>
        <v>1.13104</v>
      </c>
      <c r="P3016" s="10">
        <f t="shared" si="246"/>
        <v>50.764811490125673</v>
      </c>
      <c r="Q3016" t="s">
        <v>8315</v>
      </c>
      <c r="R3016" t="s">
        <v>8316</v>
      </c>
      <c r="S3016" s="9">
        <f t="shared" si="248"/>
        <v>41919.915277777778</v>
      </c>
      <c r="T3016" s="9">
        <f t="shared" si="249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47"/>
        <v>1.0317647058823529</v>
      </c>
      <c r="P3017" s="10">
        <f t="shared" si="246"/>
        <v>87.7</v>
      </c>
      <c r="Q3017" t="s">
        <v>8315</v>
      </c>
      <c r="R3017" t="s">
        <v>8316</v>
      </c>
      <c r="S3017" s="9">
        <f t="shared" si="248"/>
        <v>41785.518958333334</v>
      </c>
      <c r="T3017" s="9">
        <f t="shared" si="249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47"/>
        <v>1.0261176470588236</v>
      </c>
      <c r="P3018" s="10">
        <f t="shared" si="246"/>
        <v>242.27777777777777</v>
      </c>
      <c r="Q3018" t="s">
        <v>8315</v>
      </c>
      <c r="R3018" t="s">
        <v>8316</v>
      </c>
      <c r="S3018" s="9">
        <f t="shared" si="248"/>
        <v>41778.339722222219</v>
      </c>
      <c r="T3018" s="9">
        <f t="shared" si="249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47"/>
        <v>1.0584090909090909</v>
      </c>
      <c r="P3019" s="10">
        <f t="shared" si="246"/>
        <v>146.44654088050314</v>
      </c>
      <c r="Q3019" t="s">
        <v>8315</v>
      </c>
      <c r="R3019" t="s">
        <v>8316</v>
      </c>
      <c r="S3019" s="9">
        <f t="shared" si="248"/>
        <v>41841.641701388886</v>
      </c>
      <c r="T3019" s="9">
        <f t="shared" si="249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47"/>
        <v>1.0071428571428571</v>
      </c>
      <c r="P3020" s="10">
        <f t="shared" si="246"/>
        <v>103.17073170731707</v>
      </c>
      <c r="Q3020" t="s">
        <v>8315</v>
      </c>
      <c r="R3020" t="s">
        <v>8316</v>
      </c>
      <c r="S3020" s="9">
        <f t="shared" si="248"/>
        <v>42163.090000000004</v>
      </c>
      <c r="T3020" s="9">
        <f t="shared" si="249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47"/>
        <v>1.2123333333333333</v>
      </c>
      <c r="P3021" s="10">
        <f t="shared" si="246"/>
        <v>80.464601769911511</v>
      </c>
      <c r="Q3021" t="s">
        <v>8315</v>
      </c>
      <c r="R3021" t="s">
        <v>8316</v>
      </c>
      <c r="S3021" s="9">
        <f t="shared" si="248"/>
        <v>41758.625231481477</v>
      </c>
      <c r="T3021" s="9">
        <f t="shared" si="249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47"/>
        <v>1.0057142857142858</v>
      </c>
      <c r="P3022" s="10">
        <f t="shared" si="246"/>
        <v>234.66666666666666</v>
      </c>
      <c r="Q3022" t="s">
        <v>8315</v>
      </c>
      <c r="R3022" t="s">
        <v>8316</v>
      </c>
      <c r="S3022" s="9">
        <f t="shared" si="248"/>
        <v>42170.638113425921</v>
      </c>
      <c r="T3022" s="9">
        <f t="shared" si="249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47"/>
        <v>1.1602222222222223</v>
      </c>
      <c r="P3023" s="10">
        <f t="shared" si="246"/>
        <v>50.689320388349515</v>
      </c>
      <c r="Q3023" t="s">
        <v>8315</v>
      </c>
      <c r="R3023" t="s">
        <v>8316</v>
      </c>
      <c r="S3023" s="9">
        <f t="shared" si="248"/>
        <v>42660.410520833328</v>
      </c>
      <c r="T3023" s="9">
        <f t="shared" si="249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47"/>
        <v>1.0087999999999999</v>
      </c>
      <c r="P3024" s="10">
        <f t="shared" si="246"/>
        <v>162.70967741935485</v>
      </c>
      <c r="Q3024" t="s">
        <v>8315</v>
      </c>
      <c r="R3024" t="s">
        <v>8316</v>
      </c>
      <c r="S3024" s="9">
        <f t="shared" si="248"/>
        <v>42564.745474537034</v>
      </c>
      <c r="T3024" s="9">
        <f t="shared" si="249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47"/>
        <v>1.03</v>
      </c>
      <c r="P3025" s="10">
        <f t="shared" si="246"/>
        <v>120.16666666666667</v>
      </c>
      <c r="Q3025" t="s">
        <v>8315</v>
      </c>
      <c r="R3025" t="s">
        <v>8316</v>
      </c>
      <c r="S3025" s="9">
        <f t="shared" si="248"/>
        <v>42121.46743055556</v>
      </c>
      <c r="T3025" s="9">
        <f t="shared" si="249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47"/>
        <v>2.4641999999999999</v>
      </c>
      <c r="P3026" s="10">
        <f t="shared" si="246"/>
        <v>67.697802197802204</v>
      </c>
      <c r="Q3026" t="s">
        <v>8315</v>
      </c>
      <c r="R3026" t="s">
        <v>8316</v>
      </c>
      <c r="S3026" s="9">
        <f t="shared" si="248"/>
        <v>41158.785590277774</v>
      </c>
      <c r="T3026" s="9">
        <f t="shared" si="249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47"/>
        <v>3.0219999999999998</v>
      </c>
      <c r="P3027" s="10">
        <f t="shared" ref="P3027:P3055" si="250">E3027/L3027</f>
        <v>52.103448275862071</v>
      </c>
      <c r="Q3027" t="s">
        <v>8315</v>
      </c>
      <c r="R3027" t="s">
        <v>8316</v>
      </c>
      <c r="S3027" s="9">
        <f t="shared" si="248"/>
        <v>41761.301076388889</v>
      </c>
      <c r="T3027" s="9">
        <f t="shared" si="249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47"/>
        <v>1.4333333333333333</v>
      </c>
      <c r="P3028" s="10">
        <f t="shared" si="250"/>
        <v>51.6</v>
      </c>
      <c r="Q3028" t="s">
        <v>8315</v>
      </c>
      <c r="R3028" t="s">
        <v>8316</v>
      </c>
      <c r="S3028" s="9">
        <f t="shared" si="248"/>
        <v>42783.251064814809</v>
      </c>
      <c r="T3028" s="9">
        <f t="shared" si="249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47"/>
        <v>1.3144</v>
      </c>
      <c r="P3029" s="10">
        <f t="shared" si="250"/>
        <v>164.3</v>
      </c>
      <c r="Q3029" t="s">
        <v>8315</v>
      </c>
      <c r="R3029" t="s">
        <v>8316</v>
      </c>
      <c r="S3029" s="9">
        <f t="shared" si="248"/>
        <v>42053.49596064815</v>
      </c>
      <c r="T3029" s="9">
        <f t="shared" si="249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47"/>
        <v>1.6801999999999999</v>
      </c>
      <c r="P3030" s="10">
        <f t="shared" si="250"/>
        <v>84.858585858585855</v>
      </c>
      <c r="Q3030" t="s">
        <v>8315</v>
      </c>
      <c r="R3030" t="s">
        <v>8316</v>
      </c>
      <c r="S3030" s="9">
        <f t="shared" si="248"/>
        <v>42567.055844907409</v>
      </c>
      <c r="T3030" s="9">
        <f t="shared" si="249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47"/>
        <v>1.0967666666666667</v>
      </c>
      <c r="P3031" s="10">
        <f t="shared" si="250"/>
        <v>94.548850574712645</v>
      </c>
      <c r="Q3031" t="s">
        <v>8315</v>
      </c>
      <c r="R3031" t="s">
        <v>8316</v>
      </c>
      <c r="S3031" s="9">
        <f t="shared" si="248"/>
        <v>41932.500543981478</v>
      </c>
      <c r="T3031" s="9">
        <f t="shared" si="249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47"/>
        <v>1.0668571428571429</v>
      </c>
      <c r="P3032" s="10">
        <f t="shared" si="250"/>
        <v>45.536585365853661</v>
      </c>
      <c r="Q3032" t="s">
        <v>8315</v>
      </c>
      <c r="R3032" t="s">
        <v>8316</v>
      </c>
      <c r="S3032" s="9">
        <f t="shared" si="248"/>
        <v>42233.5390162037</v>
      </c>
      <c r="T3032" s="9">
        <f t="shared" si="249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47"/>
        <v>1</v>
      </c>
      <c r="P3033" s="10">
        <f t="shared" si="250"/>
        <v>51.724137931034484</v>
      </c>
      <c r="Q3033" t="s">
        <v>8315</v>
      </c>
      <c r="R3033" t="s">
        <v>8316</v>
      </c>
      <c r="S3033" s="9">
        <f t="shared" si="248"/>
        <v>42597.674155092587</v>
      </c>
      <c r="T3033" s="9">
        <f t="shared" si="249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47"/>
        <v>1.272</v>
      </c>
      <c r="P3034" s="10">
        <f t="shared" si="250"/>
        <v>50.88</v>
      </c>
      <c r="Q3034" t="s">
        <v>8315</v>
      </c>
      <c r="R3034" t="s">
        <v>8316</v>
      </c>
      <c r="S3034" s="9">
        <f t="shared" si="248"/>
        <v>42227.836331018516</v>
      </c>
      <c r="T3034" s="9">
        <f t="shared" si="249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47"/>
        <v>1.4653333333333334</v>
      </c>
      <c r="P3035" s="10">
        <f t="shared" si="250"/>
        <v>191.13043478260869</v>
      </c>
      <c r="Q3035" t="s">
        <v>8315</v>
      </c>
      <c r="R3035" t="s">
        <v>8316</v>
      </c>
      <c r="S3035" s="9">
        <f t="shared" si="248"/>
        <v>42569.901909722219</v>
      </c>
      <c r="T3035" s="9">
        <f t="shared" si="249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47"/>
        <v>1.1253599999999999</v>
      </c>
      <c r="P3036" s="10">
        <f t="shared" si="250"/>
        <v>89.314285714285717</v>
      </c>
      <c r="Q3036" t="s">
        <v>8315</v>
      </c>
      <c r="R3036" t="s">
        <v>8316</v>
      </c>
      <c r="S3036" s="9">
        <f t="shared" si="248"/>
        <v>42644.327025462961</v>
      </c>
      <c r="T3036" s="9">
        <f t="shared" si="249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47"/>
        <v>1.0878684000000001</v>
      </c>
      <c r="P3037" s="10">
        <f t="shared" si="250"/>
        <v>88.588631921824103</v>
      </c>
      <c r="Q3037" t="s">
        <v>8315</v>
      </c>
      <c r="R3037" t="s">
        <v>8316</v>
      </c>
      <c r="S3037" s="9">
        <f t="shared" si="248"/>
        <v>41368.351956018516</v>
      </c>
      <c r="T3037" s="9">
        <f t="shared" si="249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47"/>
        <v>1.26732</v>
      </c>
      <c r="P3038" s="10">
        <f t="shared" si="250"/>
        <v>96.300911854103347</v>
      </c>
      <c r="Q3038" t="s">
        <v>8315</v>
      </c>
      <c r="R3038" t="s">
        <v>8316</v>
      </c>
      <c r="S3038" s="9">
        <f t="shared" si="248"/>
        <v>41466.576898148145</v>
      </c>
      <c r="T3038" s="9">
        <f t="shared" si="249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47"/>
        <v>2.1320000000000001</v>
      </c>
      <c r="P3039" s="10">
        <f t="shared" si="250"/>
        <v>33.3125</v>
      </c>
      <c r="Q3039" t="s">
        <v>8315</v>
      </c>
      <c r="R3039" t="s">
        <v>8316</v>
      </c>
      <c r="S3039" s="9">
        <f t="shared" si="248"/>
        <v>40378.684872685182</v>
      </c>
      <c r="T3039" s="9">
        <f t="shared" si="249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47"/>
        <v>1.0049999999999999</v>
      </c>
      <c r="P3040" s="10">
        <f t="shared" si="250"/>
        <v>37.222222222222221</v>
      </c>
      <c r="Q3040" t="s">
        <v>8315</v>
      </c>
      <c r="R3040" t="s">
        <v>8316</v>
      </c>
      <c r="S3040" s="9">
        <f t="shared" si="248"/>
        <v>42373.043946759259</v>
      </c>
      <c r="T3040" s="9">
        <f t="shared" si="249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47"/>
        <v>1.0871389999999999</v>
      </c>
      <c r="P3041" s="10">
        <f t="shared" si="250"/>
        <v>92.130423728813554</v>
      </c>
      <c r="Q3041" t="s">
        <v>8315</v>
      </c>
      <c r="R3041" t="s">
        <v>8316</v>
      </c>
      <c r="S3041" s="9">
        <f t="shared" si="248"/>
        <v>41610.586087962962</v>
      </c>
      <c r="T3041" s="9">
        <f t="shared" si="249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47"/>
        <v>1.075</v>
      </c>
      <c r="P3042" s="10">
        <f t="shared" si="250"/>
        <v>76.785714285714292</v>
      </c>
      <c r="Q3042" t="s">
        <v>8315</v>
      </c>
      <c r="R3042" t="s">
        <v>8316</v>
      </c>
      <c r="S3042" s="9">
        <f t="shared" si="248"/>
        <v>42177.583576388883</v>
      </c>
      <c r="T3042" s="9">
        <f t="shared" si="249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47"/>
        <v>1.1048192771084338</v>
      </c>
      <c r="P3043" s="10">
        <f t="shared" si="250"/>
        <v>96.526315789473685</v>
      </c>
      <c r="Q3043" t="s">
        <v>8315</v>
      </c>
      <c r="R3043" t="s">
        <v>8316</v>
      </c>
      <c r="S3043" s="9">
        <f t="shared" si="248"/>
        <v>42359.660277777781</v>
      </c>
      <c r="T3043" s="9">
        <f t="shared" si="249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47"/>
        <v>1.28</v>
      </c>
      <c r="P3044" s="10">
        <f t="shared" si="250"/>
        <v>51.891891891891895</v>
      </c>
      <c r="Q3044" t="s">
        <v>8315</v>
      </c>
      <c r="R3044" t="s">
        <v>8316</v>
      </c>
      <c r="S3044" s="9">
        <f t="shared" si="248"/>
        <v>42253.479710648149</v>
      </c>
      <c r="T3044" s="9">
        <f t="shared" si="249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47"/>
        <v>1.1000666666666667</v>
      </c>
      <c r="P3045" s="10">
        <f t="shared" si="250"/>
        <v>128.9140625</v>
      </c>
      <c r="Q3045" t="s">
        <v>8315</v>
      </c>
      <c r="R3045" t="s">
        <v>8316</v>
      </c>
      <c r="S3045" s="9">
        <f t="shared" si="248"/>
        <v>42082.862256944441</v>
      </c>
      <c r="T3045" s="9">
        <f t="shared" si="249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47"/>
        <v>1.0934166666666667</v>
      </c>
      <c r="P3046" s="10">
        <f t="shared" si="250"/>
        <v>84.108974358974365</v>
      </c>
      <c r="Q3046" t="s">
        <v>8315</v>
      </c>
      <c r="R3046" t="s">
        <v>8316</v>
      </c>
      <c r="S3046" s="9">
        <f t="shared" si="248"/>
        <v>42387.518495370365</v>
      </c>
      <c r="T3046" s="9">
        <f t="shared" si="249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47"/>
        <v>1.3270650000000002</v>
      </c>
      <c r="P3047" s="10">
        <f t="shared" si="250"/>
        <v>82.941562500000003</v>
      </c>
      <c r="Q3047" t="s">
        <v>8315</v>
      </c>
      <c r="R3047" t="s">
        <v>8316</v>
      </c>
      <c r="S3047" s="9">
        <f t="shared" si="248"/>
        <v>41842.947395833333</v>
      </c>
      <c r="T3047" s="9">
        <f t="shared" si="249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47"/>
        <v>1.9084810126582279</v>
      </c>
      <c r="P3048" s="10">
        <f t="shared" si="250"/>
        <v>259.94827586206895</v>
      </c>
      <c r="Q3048" t="s">
        <v>8315</v>
      </c>
      <c r="R3048" t="s">
        <v>8316</v>
      </c>
      <c r="S3048" s="9">
        <f t="shared" si="248"/>
        <v>41862.59474537037</v>
      </c>
      <c r="T3048" s="9">
        <f t="shared" si="249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47"/>
        <v>1.49</v>
      </c>
      <c r="P3049" s="10">
        <f t="shared" si="250"/>
        <v>37.25</v>
      </c>
      <c r="Q3049" t="s">
        <v>8315</v>
      </c>
      <c r="R3049" t="s">
        <v>8316</v>
      </c>
      <c r="S3049" s="9">
        <f t="shared" si="248"/>
        <v>42443.780717592592</v>
      </c>
      <c r="T3049" s="9">
        <f t="shared" si="249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47"/>
        <v>1.6639999999999999</v>
      </c>
      <c r="P3050" s="10">
        <f t="shared" si="250"/>
        <v>177.02127659574469</v>
      </c>
      <c r="Q3050" t="s">
        <v>8315</v>
      </c>
      <c r="R3050" t="s">
        <v>8316</v>
      </c>
      <c r="S3050" s="9">
        <f t="shared" si="248"/>
        <v>41975.692847222213</v>
      </c>
      <c r="T3050" s="9">
        <f t="shared" si="249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47"/>
        <v>1.0666666666666667</v>
      </c>
      <c r="P3051" s="10">
        <f t="shared" si="250"/>
        <v>74.074074074074076</v>
      </c>
      <c r="Q3051" t="s">
        <v>8315</v>
      </c>
      <c r="R3051" t="s">
        <v>8316</v>
      </c>
      <c r="S3051" s="9">
        <f t="shared" si="248"/>
        <v>42138.806192129625</v>
      </c>
      <c r="T3051" s="9">
        <f t="shared" si="249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47"/>
        <v>1.06</v>
      </c>
      <c r="P3052" s="10">
        <f t="shared" si="250"/>
        <v>70.666666666666671</v>
      </c>
      <c r="Q3052" t="s">
        <v>8315</v>
      </c>
      <c r="R3052" t="s">
        <v>8316</v>
      </c>
      <c r="S3052" s="9">
        <f t="shared" si="248"/>
        <v>42464.960185185184</v>
      </c>
      <c r="T3052" s="9">
        <f t="shared" si="249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47"/>
        <v>0.23628571428571429</v>
      </c>
      <c r="P3053" s="10">
        <f t="shared" si="250"/>
        <v>23.62857142857143</v>
      </c>
      <c r="Q3053" t="s">
        <v>8315</v>
      </c>
      <c r="R3053" t="s">
        <v>8316</v>
      </c>
      <c r="S3053" s="9">
        <f t="shared" si="248"/>
        <v>42744.207696759251</v>
      </c>
      <c r="T3053" s="9">
        <f t="shared" si="249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47"/>
        <v>1.5E-3</v>
      </c>
      <c r="P3054" s="10">
        <f t="shared" si="250"/>
        <v>37.5</v>
      </c>
      <c r="Q3054" t="s">
        <v>8315</v>
      </c>
      <c r="R3054" t="s">
        <v>8316</v>
      </c>
      <c r="S3054" s="9">
        <f t="shared" si="248"/>
        <v>42122.461736111109</v>
      </c>
      <c r="T3054" s="9">
        <f t="shared" si="249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47"/>
        <v>4.0000000000000001E-3</v>
      </c>
      <c r="P3055" s="10">
        <f t="shared" si="250"/>
        <v>13.333333333333334</v>
      </c>
      <c r="Q3055" t="s">
        <v>8315</v>
      </c>
      <c r="R3055" t="s">
        <v>8316</v>
      </c>
      <c r="S3055" s="9">
        <f t="shared" si="248"/>
        <v>41862.553391203699</v>
      </c>
      <c r="T3055" s="9">
        <f t="shared" si="249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47"/>
        <v>0</v>
      </c>
      <c r="P3056" s="10">
        <v>0</v>
      </c>
      <c r="Q3056" t="s">
        <v>8315</v>
      </c>
      <c r="R3056" t="s">
        <v>8316</v>
      </c>
      <c r="S3056" s="9">
        <f t="shared" si="248"/>
        <v>42027.624467592592</v>
      </c>
      <c r="T3056" s="9">
        <f t="shared" si="249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47"/>
        <v>5.0000000000000002E-5</v>
      </c>
      <c r="P3057" s="10">
        <f>E3057/L3057</f>
        <v>1</v>
      </c>
      <c r="Q3057" t="s">
        <v>8315</v>
      </c>
      <c r="R3057" t="s">
        <v>8316</v>
      </c>
      <c r="S3057" s="9">
        <f t="shared" si="248"/>
        <v>41953.749884259254</v>
      </c>
      <c r="T3057" s="9">
        <f t="shared" si="249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47"/>
        <v>0</v>
      </c>
      <c r="P3058" s="10">
        <v>0</v>
      </c>
      <c r="Q3058" t="s">
        <v>8315</v>
      </c>
      <c r="R3058" t="s">
        <v>8316</v>
      </c>
      <c r="S3058" s="9">
        <f t="shared" si="248"/>
        <v>41851.428055555552</v>
      </c>
      <c r="T3058" s="9">
        <f t="shared" si="249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47"/>
        <v>0</v>
      </c>
      <c r="P3059" s="10">
        <v>0</v>
      </c>
      <c r="Q3059" t="s">
        <v>8315</v>
      </c>
      <c r="R3059" t="s">
        <v>8316</v>
      </c>
      <c r="S3059" s="9">
        <f t="shared" si="248"/>
        <v>42433.442256944443</v>
      </c>
      <c r="T3059" s="9">
        <f t="shared" si="249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47"/>
        <v>1.6666666666666666E-4</v>
      </c>
      <c r="P3060" s="10">
        <f>E3060/L3060</f>
        <v>1</v>
      </c>
      <c r="Q3060" t="s">
        <v>8315</v>
      </c>
      <c r="R3060" t="s">
        <v>8316</v>
      </c>
      <c r="S3060" s="9">
        <f t="shared" si="248"/>
        <v>42460.165972222218</v>
      </c>
      <c r="T3060" s="9">
        <f t="shared" si="249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47"/>
        <v>3.0066666666666665E-2</v>
      </c>
      <c r="P3061" s="10">
        <f>E3061/L3061</f>
        <v>41</v>
      </c>
      <c r="Q3061" t="s">
        <v>8315</v>
      </c>
      <c r="R3061" t="s">
        <v>8316</v>
      </c>
      <c r="S3061" s="9">
        <f t="shared" si="248"/>
        <v>41829.727384259255</v>
      </c>
      <c r="T3061" s="9">
        <f t="shared" si="249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47"/>
        <v>1.5227272727272728E-3</v>
      </c>
      <c r="P3062" s="10">
        <f>E3062/L3062</f>
        <v>55.833333333333336</v>
      </c>
      <c r="Q3062" t="s">
        <v>8315</v>
      </c>
      <c r="R3062" t="s">
        <v>8316</v>
      </c>
      <c r="S3062" s="9">
        <f t="shared" si="248"/>
        <v>42245.066365740735</v>
      </c>
      <c r="T3062" s="9">
        <f t="shared" si="249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47"/>
        <v>0</v>
      </c>
      <c r="P3063" s="10">
        <v>0</v>
      </c>
      <c r="Q3063" t="s">
        <v>8315</v>
      </c>
      <c r="R3063" t="s">
        <v>8316</v>
      </c>
      <c r="S3063" s="9">
        <f t="shared" si="248"/>
        <v>41834.575787037036</v>
      </c>
      <c r="T3063" s="9">
        <f t="shared" si="249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47"/>
        <v>0.66839999999999999</v>
      </c>
      <c r="P3064" s="10">
        <f t="shared" ref="P3064:P3083" si="251">E3064/L3064</f>
        <v>99.761194029850742</v>
      </c>
      <c r="Q3064" t="s">
        <v>8315</v>
      </c>
      <c r="R3064" t="s">
        <v>8316</v>
      </c>
      <c r="S3064" s="9">
        <f t="shared" si="248"/>
        <v>42248.3274537037</v>
      </c>
      <c r="T3064" s="9">
        <f t="shared" si="249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47"/>
        <v>0.19566666666666666</v>
      </c>
      <c r="P3065" s="10">
        <f t="shared" si="251"/>
        <v>25.521739130434781</v>
      </c>
      <c r="Q3065" t="s">
        <v>8315</v>
      </c>
      <c r="R3065" t="s">
        <v>8316</v>
      </c>
      <c r="S3065" s="9">
        <f t="shared" si="248"/>
        <v>42630.714560185181</v>
      </c>
      <c r="T3065" s="9">
        <f t="shared" si="249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47"/>
        <v>0.11294666666666667</v>
      </c>
      <c r="P3066" s="10">
        <f t="shared" si="251"/>
        <v>117.65277777777777</v>
      </c>
      <c r="Q3066" t="s">
        <v>8315</v>
      </c>
      <c r="R3066" t="s">
        <v>8316</v>
      </c>
      <c r="S3066" s="9">
        <f t="shared" si="248"/>
        <v>42298.9218287037</v>
      </c>
      <c r="T3066" s="9">
        <f t="shared" si="249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47"/>
        <v>4.0000000000000002E-4</v>
      </c>
      <c r="P3067" s="10">
        <f t="shared" si="251"/>
        <v>5</v>
      </c>
      <c r="Q3067" t="s">
        <v>8315</v>
      </c>
      <c r="R3067" t="s">
        <v>8316</v>
      </c>
      <c r="S3067" s="9">
        <f t="shared" si="248"/>
        <v>41824.846898148149</v>
      </c>
      <c r="T3067" s="9">
        <f t="shared" si="249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47"/>
        <v>0.11985714285714286</v>
      </c>
      <c r="P3068" s="10">
        <f t="shared" si="251"/>
        <v>2796.6666666666665</v>
      </c>
      <c r="Q3068" t="s">
        <v>8315</v>
      </c>
      <c r="R3068" t="s">
        <v>8316</v>
      </c>
      <c r="S3068" s="9">
        <f t="shared" si="248"/>
        <v>42531.020104166666</v>
      </c>
      <c r="T3068" s="9">
        <f t="shared" si="249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47"/>
        <v>2.5000000000000001E-2</v>
      </c>
      <c r="P3069" s="10">
        <f t="shared" si="251"/>
        <v>200</v>
      </c>
      <c r="Q3069" t="s">
        <v>8315</v>
      </c>
      <c r="R3069" t="s">
        <v>8316</v>
      </c>
      <c r="S3069" s="9">
        <f t="shared" si="248"/>
        <v>42226.730081018519</v>
      </c>
      <c r="T3069" s="9">
        <f t="shared" si="249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47"/>
        <v>6.9999999999999999E-4</v>
      </c>
      <c r="P3070" s="10">
        <f t="shared" si="251"/>
        <v>87.5</v>
      </c>
      <c r="Q3070" t="s">
        <v>8315</v>
      </c>
      <c r="R3070" t="s">
        <v>8316</v>
      </c>
      <c r="S3070" s="9">
        <f t="shared" si="248"/>
        <v>42263.483240740738</v>
      </c>
      <c r="T3070" s="9">
        <f t="shared" si="249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47"/>
        <v>0.14099999999999999</v>
      </c>
      <c r="P3071" s="10">
        <f t="shared" si="251"/>
        <v>20.142857142857142</v>
      </c>
      <c r="Q3071" t="s">
        <v>8315</v>
      </c>
      <c r="R3071" t="s">
        <v>8316</v>
      </c>
      <c r="S3071" s="9">
        <f t="shared" si="248"/>
        <v>41957.625393518516</v>
      </c>
      <c r="T3071" s="9">
        <f t="shared" si="249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47"/>
        <v>3.3399999999999999E-2</v>
      </c>
      <c r="P3072" s="10">
        <f t="shared" si="251"/>
        <v>20.875</v>
      </c>
      <c r="Q3072" t="s">
        <v>8315</v>
      </c>
      <c r="R3072" t="s">
        <v>8316</v>
      </c>
      <c r="S3072" s="9">
        <f t="shared" si="248"/>
        <v>42690.525104166663</v>
      </c>
      <c r="T3072" s="9">
        <f t="shared" si="249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47"/>
        <v>0.59775</v>
      </c>
      <c r="P3073" s="10">
        <f t="shared" si="251"/>
        <v>61.307692307692307</v>
      </c>
      <c r="Q3073" t="s">
        <v>8315</v>
      </c>
      <c r="R3073" t="s">
        <v>8316</v>
      </c>
      <c r="S3073" s="9">
        <f t="shared" si="248"/>
        <v>42097.524085648147</v>
      </c>
      <c r="T3073" s="9">
        <f t="shared" si="249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52">E3074/D3074</f>
        <v>1.6666666666666666E-4</v>
      </c>
      <c r="P3074" s="10">
        <f t="shared" si="251"/>
        <v>1</v>
      </c>
      <c r="Q3074" t="s">
        <v>8315</v>
      </c>
      <c r="R3074" t="s">
        <v>8316</v>
      </c>
      <c r="S3074" s="9">
        <f t="shared" ref="S3074:S3137" si="253">(((J3074/60)/60)/24)+DATE(1970,1,1)+(-5/24)</f>
        <v>42658.482199074067</v>
      </c>
      <c r="T3074" s="9">
        <f t="shared" ref="T3074:T3137" si="254">(((I3074/60)/60)/24)+DATE(1970,1,1)+(-5/24)</f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52"/>
        <v>2.3035714285714285E-4</v>
      </c>
      <c r="P3075" s="10">
        <f t="shared" si="251"/>
        <v>92.142857142857139</v>
      </c>
      <c r="Q3075" t="s">
        <v>8315</v>
      </c>
      <c r="R3075" t="s">
        <v>8316</v>
      </c>
      <c r="S3075" s="9">
        <f t="shared" si="253"/>
        <v>42111.475694444445</v>
      </c>
      <c r="T3075" s="9">
        <f t="shared" si="254"/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52"/>
        <v>8.8000000000000003E-4</v>
      </c>
      <c r="P3076" s="10">
        <f t="shared" si="251"/>
        <v>7.333333333333333</v>
      </c>
      <c r="Q3076" t="s">
        <v>8315</v>
      </c>
      <c r="R3076" t="s">
        <v>8316</v>
      </c>
      <c r="S3076" s="9">
        <f t="shared" si="253"/>
        <v>42409.362951388881</v>
      </c>
      <c r="T3076" s="9">
        <f t="shared" si="254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52"/>
        <v>8.6400000000000005E-2</v>
      </c>
      <c r="P3077" s="10">
        <f t="shared" si="251"/>
        <v>64.8</v>
      </c>
      <c r="Q3077" t="s">
        <v>8315</v>
      </c>
      <c r="R3077" t="s">
        <v>8316</v>
      </c>
      <c r="S3077" s="9">
        <f t="shared" si="253"/>
        <v>42550.893981481473</v>
      </c>
      <c r="T3077" s="9">
        <f t="shared" si="254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52"/>
        <v>0.15060000000000001</v>
      </c>
      <c r="P3078" s="10">
        <f t="shared" si="251"/>
        <v>30.12</v>
      </c>
      <c r="Q3078" t="s">
        <v>8315</v>
      </c>
      <c r="R3078" t="s">
        <v>8316</v>
      </c>
      <c r="S3078" s="9">
        <f t="shared" si="253"/>
        <v>42226.443553240737</v>
      </c>
      <c r="T3078" s="9">
        <f t="shared" si="254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52"/>
        <v>4.7727272727272731E-3</v>
      </c>
      <c r="P3079" s="10">
        <f t="shared" si="251"/>
        <v>52.5</v>
      </c>
      <c r="Q3079" t="s">
        <v>8315</v>
      </c>
      <c r="R3079" t="s">
        <v>8316</v>
      </c>
      <c r="S3079" s="9">
        <f t="shared" si="253"/>
        <v>42766.74858796296</v>
      </c>
      <c r="T3079" s="9">
        <f t="shared" si="254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52"/>
        <v>1.1833333333333333E-3</v>
      </c>
      <c r="P3080" s="10">
        <f t="shared" si="251"/>
        <v>23.666666666666668</v>
      </c>
      <c r="Q3080" t="s">
        <v>8315</v>
      </c>
      <c r="R3080" t="s">
        <v>8316</v>
      </c>
      <c r="S3080" s="9">
        <f t="shared" si="253"/>
        <v>42030.930497685178</v>
      </c>
      <c r="T3080" s="9">
        <f t="shared" si="254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52"/>
        <v>8.4173998587352451E-3</v>
      </c>
      <c r="P3081" s="10">
        <f t="shared" si="251"/>
        <v>415.77777777777777</v>
      </c>
      <c r="Q3081" t="s">
        <v>8315</v>
      </c>
      <c r="R3081" t="s">
        <v>8316</v>
      </c>
      <c r="S3081" s="9">
        <f t="shared" si="253"/>
        <v>42055.50503472222</v>
      </c>
      <c r="T3081" s="9">
        <f t="shared" si="254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52"/>
        <v>1.8799999999999999E-4</v>
      </c>
      <c r="P3082" s="10">
        <f t="shared" si="251"/>
        <v>53.714285714285715</v>
      </c>
      <c r="Q3082" t="s">
        <v>8315</v>
      </c>
      <c r="R3082" t="s">
        <v>8316</v>
      </c>
      <c r="S3082" s="9">
        <f t="shared" si="253"/>
        <v>41939.8199537037</v>
      </c>
      <c r="T3082" s="9">
        <f t="shared" si="254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52"/>
        <v>2.1029999999999998E-3</v>
      </c>
      <c r="P3083" s="10">
        <f t="shared" si="251"/>
        <v>420.6</v>
      </c>
      <c r="Q3083" t="s">
        <v>8315</v>
      </c>
      <c r="R3083" t="s">
        <v>8316</v>
      </c>
      <c r="S3083" s="9">
        <f t="shared" si="253"/>
        <v>42236.973275462959</v>
      </c>
      <c r="T3083" s="9">
        <f t="shared" si="254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52"/>
        <v>0</v>
      </c>
      <c r="P3084" s="10">
        <v>0</v>
      </c>
      <c r="Q3084" t="s">
        <v>8315</v>
      </c>
      <c r="R3084" t="s">
        <v>8316</v>
      </c>
      <c r="S3084" s="9">
        <f t="shared" si="253"/>
        <v>42293.714652777773</v>
      </c>
      <c r="T3084" s="9">
        <f t="shared" si="254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52"/>
        <v>2.8E-3</v>
      </c>
      <c r="P3085" s="10">
        <f t="shared" ref="P3085:P3115" si="255">E3085/L3085</f>
        <v>18.666666666666668</v>
      </c>
      <c r="Q3085" t="s">
        <v>8315</v>
      </c>
      <c r="R3085" t="s">
        <v>8316</v>
      </c>
      <c r="S3085" s="9">
        <f t="shared" si="253"/>
        <v>41853.355069444442</v>
      </c>
      <c r="T3085" s="9">
        <f t="shared" si="254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52"/>
        <v>0.11579206701157921</v>
      </c>
      <c r="P3086" s="10">
        <f t="shared" si="255"/>
        <v>78.333333333333329</v>
      </c>
      <c r="Q3086" t="s">
        <v>8315</v>
      </c>
      <c r="R3086" t="s">
        <v>8316</v>
      </c>
      <c r="S3086" s="9">
        <f t="shared" si="253"/>
        <v>42100.515405092585</v>
      </c>
      <c r="T3086" s="9">
        <f t="shared" si="254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52"/>
        <v>2.4400000000000002E-2</v>
      </c>
      <c r="P3087" s="10">
        <f t="shared" si="255"/>
        <v>67.777777777777771</v>
      </c>
      <c r="Q3087" t="s">
        <v>8315</v>
      </c>
      <c r="R3087" t="s">
        <v>8316</v>
      </c>
      <c r="S3087" s="9">
        <f t="shared" si="253"/>
        <v>42246.675451388881</v>
      </c>
      <c r="T3087" s="9">
        <f t="shared" si="254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52"/>
        <v>2.5000000000000001E-3</v>
      </c>
      <c r="P3088" s="10">
        <f t="shared" si="255"/>
        <v>16.666666666666668</v>
      </c>
      <c r="Q3088" t="s">
        <v>8315</v>
      </c>
      <c r="R3088" t="s">
        <v>8316</v>
      </c>
      <c r="S3088" s="9">
        <f t="shared" si="253"/>
        <v>42173.462488425925</v>
      </c>
      <c r="T3088" s="9">
        <f t="shared" si="254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52"/>
        <v>6.2500000000000003E-3</v>
      </c>
      <c r="P3089" s="10">
        <f t="shared" si="255"/>
        <v>62.5</v>
      </c>
      <c r="Q3089" t="s">
        <v>8315</v>
      </c>
      <c r="R3089" t="s">
        <v>8316</v>
      </c>
      <c r="S3089" s="9">
        <f t="shared" si="253"/>
        <v>42664.942013888889</v>
      </c>
      <c r="T3089" s="9">
        <f t="shared" si="254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52"/>
        <v>1.9384615384615384E-3</v>
      </c>
      <c r="P3090" s="10">
        <f t="shared" si="255"/>
        <v>42</v>
      </c>
      <c r="Q3090" t="s">
        <v>8315</v>
      </c>
      <c r="R3090" t="s">
        <v>8316</v>
      </c>
      <c r="S3090" s="9">
        <f t="shared" si="253"/>
        <v>41981.363969907405</v>
      </c>
      <c r="T3090" s="9">
        <f t="shared" si="254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52"/>
        <v>0.23416000000000001</v>
      </c>
      <c r="P3091" s="10">
        <f t="shared" si="255"/>
        <v>130.0888888888889</v>
      </c>
      <c r="Q3091" t="s">
        <v>8315</v>
      </c>
      <c r="R3091" t="s">
        <v>8316</v>
      </c>
      <c r="S3091" s="9">
        <f t="shared" si="253"/>
        <v>42528.334293981483</v>
      </c>
      <c r="T3091" s="9">
        <f t="shared" si="254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52"/>
        <v>5.080888888888889E-2</v>
      </c>
      <c r="P3092" s="10">
        <f t="shared" si="255"/>
        <v>1270.2222222222222</v>
      </c>
      <c r="Q3092" t="s">
        <v>8315</v>
      </c>
      <c r="R3092" t="s">
        <v>8316</v>
      </c>
      <c r="S3092" s="9">
        <f t="shared" si="253"/>
        <v>42065.610474537032</v>
      </c>
      <c r="T3092" s="9">
        <f t="shared" si="254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52"/>
        <v>0.15920000000000001</v>
      </c>
      <c r="P3093" s="10">
        <f t="shared" si="255"/>
        <v>88.444444444444443</v>
      </c>
      <c r="Q3093" t="s">
        <v>8315</v>
      </c>
      <c r="R3093" t="s">
        <v>8316</v>
      </c>
      <c r="S3093" s="9">
        <f t="shared" si="253"/>
        <v>42566.740081018514</v>
      </c>
      <c r="T3093" s="9">
        <f t="shared" si="254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52"/>
        <v>1.1831900000000001E-2</v>
      </c>
      <c r="P3094" s="10">
        <f t="shared" si="255"/>
        <v>56.342380952380957</v>
      </c>
      <c r="Q3094" t="s">
        <v>8315</v>
      </c>
      <c r="R3094" t="s">
        <v>8316</v>
      </c>
      <c r="S3094" s="9">
        <f t="shared" si="253"/>
        <v>42255.41101851852</v>
      </c>
      <c r="T3094" s="9">
        <f t="shared" si="254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52"/>
        <v>0.22750000000000001</v>
      </c>
      <c r="P3095" s="10">
        <f t="shared" si="255"/>
        <v>53.529411764705884</v>
      </c>
      <c r="Q3095" t="s">
        <v>8315</v>
      </c>
      <c r="R3095" t="s">
        <v>8316</v>
      </c>
      <c r="S3095" s="9">
        <f t="shared" si="253"/>
        <v>41760.700706018513</v>
      </c>
      <c r="T3095" s="9">
        <f t="shared" si="254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52"/>
        <v>2.5000000000000001E-4</v>
      </c>
      <c r="P3096" s="10">
        <f t="shared" si="255"/>
        <v>25</v>
      </c>
      <c r="Q3096" t="s">
        <v>8315</v>
      </c>
      <c r="R3096" t="s">
        <v>8316</v>
      </c>
      <c r="S3096" s="9">
        <f t="shared" si="253"/>
        <v>42207.587453703702</v>
      </c>
      <c r="T3096" s="9">
        <f t="shared" si="254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52"/>
        <v>3.351206434316354E-3</v>
      </c>
      <c r="P3097" s="10">
        <f t="shared" si="255"/>
        <v>50</v>
      </c>
      <c r="Q3097" t="s">
        <v>8315</v>
      </c>
      <c r="R3097" t="s">
        <v>8316</v>
      </c>
      <c r="S3097" s="9">
        <f t="shared" si="253"/>
        <v>42522.81689814815</v>
      </c>
      <c r="T3097" s="9">
        <f t="shared" si="254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52"/>
        <v>3.9750000000000001E-2</v>
      </c>
      <c r="P3098" s="10">
        <f t="shared" si="255"/>
        <v>56.785714285714285</v>
      </c>
      <c r="Q3098" t="s">
        <v>8315</v>
      </c>
      <c r="R3098" t="s">
        <v>8316</v>
      </c>
      <c r="S3098" s="9">
        <f t="shared" si="253"/>
        <v>42114.617199074077</v>
      </c>
      <c r="T3098" s="9">
        <f t="shared" si="254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52"/>
        <v>0.17150000000000001</v>
      </c>
      <c r="P3099" s="10">
        <f t="shared" si="255"/>
        <v>40.833333333333336</v>
      </c>
      <c r="Q3099" t="s">
        <v>8315</v>
      </c>
      <c r="R3099" t="s">
        <v>8316</v>
      </c>
      <c r="S3099" s="9">
        <f t="shared" si="253"/>
        <v>42629.29515046296</v>
      </c>
      <c r="T3099" s="9">
        <f t="shared" si="254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52"/>
        <v>3.608004104669061E-2</v>
      </c>
      <c r="P3100" s="10">
        <f t="shared" si="255"/>
        <v>65.111111111111114</v>
      </c>
      <c r="Q3100" t="s">
        <v>8315</v>
      </c>
      <c r="R3100" t="s">
        <v>8316</v>
      </c>
      <c r="S3100" s="9">
        <f t="shared" si="253"/>
        <v>42359.58390046296</v>
      </c>
      <c r="T3100" s="9">
        <f t="shared" si="254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52"/>
        <v>0.13900000000000001</v>
      </c>
      <c r="P3101" s="10">
        <f t="shared" si="255"/>
        <v>55.6</v>
      </c>
      <c r="Q3101" t="s">
        <v>8315</v>
      </c>
      <c r="R3101" t="s">
        <v>8316</v>
      </c>
      <c r="S3101" s="9">
        <f t="shared" si="253"/>
        <v>42381.981377314813</v>
      </c>
      <c r="T3101" s="9">
        <f t="shared" si="254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52"/>
        <v>0.15225</v>
      </c>
      <c r="P3102" s="10">
        <f t="shared" si="255"/>
        <v>140.53846153846155</v>
      </c>
      <c r="Q3102" t="s">
        <v>8315</v>
      </c>
      <c r="R3102" t="s">
        <v>8316</v>
      </c>
      <c r="S3102" s="9">
        <f t="shared" si="253"/>
        <v>41902.4140625</v>
      </c>
      <c r="T3102" s="9">
        <f t="shared" si="254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52"/>
        <v>0.12</v>
      </c>
      <c r="P3103" s="10">
        <f t="shared" si="255"/>
        <v>25</v>
      </c>
      <c r="Q3103" t="s">
        <v>8315</v>
      </c>
      <c r="R3103" t="s">
        <v>8316</v>
      </c>
      <c r="S3103" s="9">
        <f t="shared" si="253"/>
        <v>42171.175196759257</v>
      </c>
      <c r="T3103" s="9">
        <f t="shared" si="254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52"/>
        <v>0.391125</v>
      </c>
      <c r="P3104" s="10">
        <f t="shared" si="255"/>
        <v>69.533333333333331</v>
      </c>
      <c r="Q3104" t="s">
        <v>8315</v>
      </c>
      <c r="R3104" t="s">
        <v>8316</v>
      </c>
      <c r="S3104" s="9">
        <f t="shared" si="253"/>
        <v>42555.132152777776</v>
      </c>
      <c r="T3104" s="9">
        <f t="shared" si="254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52"/>
        <v>2.6829268292682929E-3</v>
      </c>
      <c r="P3105" s="10">
        <f t="shared" si="255"/>
        <v>5.5</v>
      </c>
      <c r="Q3105" t="s">
        <v>8315</v>
      </c>
      <c r="R3105" t="s">
        <v>8316</v>
      </c>
      <c r="S3105" s="9">
        <f t="shared" si="253"/>
        <v>42106.94798611111</v>
      </c>
      <c r="T3105" s="9">
        <f t="shared" si="254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52"/>
        <v>0.29625000000000001</v>
      </c>
      <c r="P3106" s="10">
        <f t="shared" si="255"/>
        <v>237</v>
      </c>
      <c r="Q3106" t="s">
        <v>8315</v>
      </c>
      <c r="R3106" t="s">
        <v>8316</v>
      </c>
      <c r="S3106" s="9">
        <f t="shared" si="253"/>
        <v>42006.70035879629</v>
      </c>
      <c r="T3106" s="9">
        <f t="shared" si="254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52"/>
        <v>0.4236099230111206</v>
      </c>
      <c r="P3107" s="10">
        <f t="shared" si="255"/>
        <v>79.870967741935488</v>
      </c>
      <c r="Q3107" t="s">
        <v>8315</v>
      </c>
      <c r="R3107" t="s">
        <v>8316</v>
      </c>
      <c r="S3107" s="9">
        <f t="shared" si="253"/>
        <v>41876.510601851849</v>
      </c>
      <c r="T3107" s="9">
        <f t="shared" si="254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52"/>
        <v>4.1000000000000002E-2</v>
      </c>
      <c r="P3108" s="10">
        <f t="shared" si="255"/>
        <v>10.25</v>
      </c>
      <c r="Q3108" t="s">
        <v>8315</v>
      </c>
      <c r="R3108" t="s">
        <v>8316</v>
      </c>
      <c r="S3108" s="9">
        <f t="shared" si="253"/>
        <v>42241.22078703704</v>
      </c>
      <c r="T3108" s="9">
        <f t="shared" si="254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52"/>
        <v>0.197625</v>
      </c>
      <c r="P3109" s="10">
        <f t="shared" si="255"/>
        <v>272.58620689655174</v>
      </c>
      <c r="Q3109" t="s">
        <v>8315</v>
      </c>
      <c r="R3109" t="s">
        <v>8316</v>
      </c>
      <c r="S3109" s="9">
        <f t="shared" si="253"/>
        <v>42128.605914351843</v>
      </c>
      <c r="T3109" s="9">
        <f t="shared" si="254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52"/>
        <v>5.1999999999999995E-4</v>
      </c>
      <c r="P3110" s="10">
        <f t="shared" si="255"/>
        <v>13</v>
      </c>
      <c r="Q3110" t="s">
        <v>8315</v>
      </c>
      <c r="R3110" t="s">
        <v>8316</v>
      </c>
      <c r="S3110" s="9">
        <f t="shared" si="253"/>
        <v>42062.47215277778</v>
      </c>
      <c r="T3110" s="9">
        <f t="shared" si="254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52"/>
        <v>0.25030188679245285</v>
      </c>
      <c r="P3111" s="10">
        <f t="shared" si="255"/>
        <v>58.184210526315788</v>
      </c>
      <c r="Q3111" t="s">
        <v>8315</v>
      </c>
      <c r="R3111" t="s">
        <v>8316</v>
      </c>
      <c r="S3111" s="9">
        <f t="shared" si="253"/>
        <v>41843.916782407403</v>
      </c>
      <c r="T3111" s="9">
        <f t="shared" si="254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52"/>
        <v>4.0000000000000002E-4</v>
      </c>
      <c r="P3112" s="10">
        <f t="shared" si="255"/>
        <v>10</v>
      </c>
      <c r="Q3112" t="s">
        <v>8315</v>
      </c>
      <c r="R3112" t="s">
        <v>8316</v>
      </c>
      <c r="S3112" s="9">
        <f t="shared" si="253"/>
        <v>42744.823136574072</v>
      </c>
      <c r="T3112" s="9">
        <f t="shared" si="254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52"/>
        <v>0.26640000000000003</v>
      </c>
      <c r="P3113" s="10">
        <f t="shared" si="255"/>
        <v>70.10526315789474</v>
      </c>
      <c r="Q3113" t="s">
        <v>8315</v>
      </c>
      <c r="R3113" t="s">
        <v>8316</v>
      </c>
      <c r="S3113" s="9">
        <f t="shared" si="253"/>
        <v>41885.38680555555</v>
      </c>
      <c r="T3113" s="9">
        <f t="shared" si="254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52"/>
        <v>4.7363636363636365E-2</v>
      </c>
      <c r="P3114" s="10">
        <f t="shared" si="255"/>
        <v>57.888888888888886</v>
      </c>
      <c r="Q3114" t="s">
        <v>8315</v>
      </c>
      <c r="R3114" t="s">
        <v>8316</v>
      </c>
      <c r="S3114" s="9">
        <f t="shared" si="253"/>
        <v>42614.913587962961</v>
      </c>
      <c r="T3114" s="9">
        <f t="shared" si="254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52"/>
        <v>4.2435339894712751E-2</v>
      </c>
      <c r="P3115" s="10">
        <f t="shared" si="255"/>
        <v>125.27027027027027</v>
      </c>
      <c r="Q3115" t="s">
        <v>8315</v>
      </c>
      <c r="R3115" t="s">
        <v>8316</v>
      </c>
      <c r="S3115" s="9">
        <f t="shared" si="253"/>
        <v>42081.522939814815</v>
      </c>
      <c r="T3115" s="9">
        <f t="shared" si="254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52"/>
        <v>0</v>
      </c>
      <c r="P3116" s="10">
        <v>0</v>
      </c>
      <c r="Q3116" t="s">
        <v>8315</v>
      </c>
      <c r="R3116" t="s">
        <v>8316</v>
      </c>
      <c r="S3116" s="9">
        <f t="shared" si="253"/>
        <v>41843.42418981481</v>
      </c>
      <c r="T3116" s="9">
        <f t="shared" si="254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52"/>
        <v>0.03</v>
      </c>
      <c r="P3117" s="10">
        <f t="shared" ref="P3117:P3126" si="256">E3117/L3117</f>
        <v>300</v>
      </c>
      <c r="Q3117" t="s">
        <v>8315</v>
      </c>
      <c r="R3117" t="s">
        <v>8316</v>
      </c>
      <c r="S3117" s="9">
        <f t="shared" si="253"/>
        <v>42496.238738425927</v>
      </c>
      <c r="T3117" s="9">
        <f t="shared" si="254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52"/>
        <v>0.57333333333333336</v>
      </c>
      <c r="P3118" s="10">
        <f t="shared" si="256"/>
        <v>43</v>
      </c>
      <c r="Q3118" t="s">
        <v>8315</v>
      </c>
      <c r="R3118" t="s">
        <v>8316</v>
      </c>
      <c r="S3118" s="9">
        <f t="shared" si="253"/>
        <v>42081.30700231481</v>
      </c>
      <c r="T3118" s="9">
        <f t="shared" si="254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52"/>
        <v>1E-3</v>
      </c>
      <c r="P3119" s="10">
        <f t="shared" si="256"/>
        <v>1</v>
      </c>
      <c r="Q3119" t="s">
        <v>8315</v>
      </c>
      <c r="R3119" t="s">
        <v>8316</v>
      </c>
      <c r="S3119" s="9">
        <f t="shared" si="253"/>
        <v>42509.166203703695</v>
      </c>
      <c r="T3119" s="9">
        <f t="shared" si="254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52"/>
        <v>3.0999999999999999E-3</v>
      </c>
      <c r="P3120" s="10">
        <f t="shared" si="256"/>
        <v>775</v>
      </c>
      <c r="Q3120" t="s">
        <v>8315</v>
      </c>
      <c r="R3120" t="s">
        <v>8316</v>
      </c>
      <c r="S3120" s="9">
        <f t="shared" si="253"/>
        <v>42534.441238425927</v>
      </c>
      <c r="T3120" s="9">
        <f t="shared" si="254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52"/>
        <v>5.0000000000000001E-4</v>
      </c>
      <c r="P3121" s="10">
        <f t="shared" si="256"/>
        <v>5</v>
      </c>
      <c r="Q3121" t="s">
        <v>8315</v>
      </c>
      <c r="R3121" t="s">
        <v>8316</v>
      </c>
      <c r="S3121" s="9">
        <f t="shared" si="253"/>
        <v>42059.837175925924</v>
      </c>
      <c r="T3121" s="9">
        <f t="shared" si="254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52"/>
        <v>9.8461538461538464E-5</v>
      </c>
      <c r="P3122" s="10">
        <f t="shared" si="256"/>
        <v>12.8</v>
      </c>
      <c r="Q3122" t="s">
        <v>8315</v>
      </c>
      <c r="R3122" t="s">
        <v>8316</v>
      </c>
      <c r="S3122" s="9">
        <f t="shared" si="253"/>
        <v>42435.733749999999</v>
      </c>
      <c r="T3122" s="9">
        <f t="shared" si="254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52"/>
        <v>6.6666666666666671E-3</v>
      </c>
      <c r="P3123" s="10">
        <f t="shared" si="256"/>
        <v>10</v>
      </c>
      <c r="Q3123" t="s">
        <v>8315</v>
      </c>
      <c r="R3123" t="s">
        <v>8316</v>
      </c>
      <c r="S3123" s="9">
        <f t="shared" si="253"/>
        <v>41848.471469907403</v>
      </c>
      <c r="T3123" s="9">
        <f t="shared" si="254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52"/>
        <v>0.58291457286432158</v>
      </c>
      <c r="P3124" s="10">
        <f t="shared" si="256"/>
        <v>58</v>
      </c>
      <c r="Q3124" t="s">
        <v>8315</v>
      </c>
      <c r="R3124" t="s">
        <v>8316</v>
      </c>
      <c r="S3124" s="9">
        <f t="shared" si="253"/>
        <v>42678.723749999997</v>
      </c>
      <c r="T3124" s="9">
        <f t="shared" si="254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52"/>
        <v>0.68153600000000003</v>
      </c>
      <c r="P3125" s="10">
        <f t="shared" si="256"/>
        <v>244.80459770114942</v>
      </c>
      <c r="Q3125" t="s">
        <v>8315</v>
      </c>
      <c r="R3125" t="s">
        <v>8316</v>
      </c>
      <c r="S3125" s="9">
        <f t="shared" si="253"/>
        <v>42530.784699074073</v>
      </c>
      <c r="T3125" s="9">
        <f t="shared" si="254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52"/>
        <v>3.2499999999999997E-5</v>
      </c>
      <c r="P3126" s="10">
        <f t="shared" si="256"/>
        <v>6.5</v>
      </c>
      <c r="Q3126" t="s">
        <v>8315</v>
      </c>
      <c r="R3126" t="s">
        <v>8316</v>
      </c>
      <c r="S3126" s="9">
        <f t="shared" si="253"/>
        <v>41977.571770833332</v>
      </c>
      <c r="T3126" s="9">
        <f t="shared" si="254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52"/>
        <v>0</v>
      </c>
      <c r="P3127" s="10">
        <v>0</v>
      </c>
      <c r="Q3127" t="s">
        <v>8315</v>
      </c>
      <c r="R3127" t="s">
        <v>8316</v>
      </c>
      <c r="S3127" s="9">
        <f t="shared" si="253"/>
        <v>42345.998518518514</v>
      </c>
      <c r="T3127" s="9">
        <f t="shared" si="254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52"/>
        <v>4.1599999999999998E-2</v>
      </c>
      <c r="P3128" s="10">
        <f>E3128/L3128</f>
        <v>61.176470588235297</v>
      </c>
      <c r="Q3128" t="s">
        <v>8315</v>
      </c>
      <c r="R3128" t="s">
        <v>8316</v>
      </c>
      <c r="S3128" s="9">
        <f t="shared" si="253"/>
        <v>42426.809745370374</v>
      </c>
      <c r="T3128" s="9">
        <f t="shared" si="254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52"/>
        <v>0</v>
      </c>
      <c r="P3129" s="10">
        <v>0</v>
      </c>
      <c r="Q3129" t="s">
        <v>8315</v>
      </c>
      <c r="R3129" t="s">
        <v>8316</v>
      </c>
      <c r="S3129" s="9">
        <f t="shared" si="253"/>
        <v>42034.648483796293</v>
      </c>
      <c r="T3129" s="9">
        <f t="shared" si="254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52"/>
        <v>1.0860666666666667</v>
      </c>
      <c r="P3130" s="10">
        <f t="shared" ref="P3130:P3139" si="257">E3130/L3130</f>
        <v>139.23931623931625</v>
      </c>
      <c r="Q3130" t="s">
        <v>8315</v>
      </c>
      <c r="R3130" t="s">
        <v>8318</v>
      </c>
      <c r="S3130" s="9">
        <f t="shared" si="253"/>
        <v>42780.617372685178</v>
      </c>
      <c r="T3130" s="9">
        <f t="shared" si="254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52"/>
        <v>8.0000000000000002E-3</v>
      </c>
      <c r="P3131" s="10">
        <f t="shared" si="257"/>
        <v>10</v>
      </c>
      <c r="Q3131" t="s">
        <v>8315</v>
      </c>
      <c r="R3131" t="s">
        <v>8318</v>
      </c>
      <c r="S3131" s="9">
        <f t="shared" si="253"/>
        <v>42803.634479166663</v>
      </c>
      <c r="T3131" s="9">
        <f t="shared" si="254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52"/>
        <v>3.7499999999999999E-2</v>
      </c>
      <c r="P3132" s="10">
        <f t="shared" si="257"/>
        <v>93.75</v>
      </c>
      <c r="Q3132" t="s">
        <v>8315</v>
      </c>
      <c r="R3132" t="s">
        <v>8318</v>
      </c>
      <c r="S3132" s="9">
        <f t="shared" si="253"/>
        <v>42808.431898148141</v>
      </c>
      <c r="T3132" s="9">
        <f t="shared" si="254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52"/>
        <v>0.15731707317073171</v>
      </c>
      <c r="P3133" s="10">
        <f t="shared" si="257"/>
        <v>53.75</v>
      </c>
      <c r="Q3133" t="s">
        <v>8315</v>
      </c>
      <c r="R3133" t="s">
        <v>8318</v>
      </c>
      <c r="S3133" s="9">
        <f t="shared" si="253"/>
        <v>42803.370891203704</v>
      </c>
      <c r="T3133" s="9">
        <f t="shared" si="254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52"/>
        <v>3.3333333333333332E-4</v>
      </c>
      <c r="P3134" s="10">
        <f t="shared" si="257"/>
        <v>10</v>
      </c>
      <c r="Q3134" t="s">
        <v>8315</v>
      </c>
      <c r="R3134" t="s">
        <v>8318</v>
      </c>
      <c r="S3134" s="9">
        <f t="shared" si="253"/>
        <v>42786.141898148147</v>
      </c>
      <c r="T3134" s="9">
        <f t="shared" si="254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52"/>
        <v>1.08</v>
      </c>
      <c r="P3135" s="10">
        <f t="shared" si="257"/>
        <v>33.75</v>
      </c>
      <c r="Q3135" t="s">
        <v>8315</v>
      </c>
      <c r="R3135" t="s">
        <v>8318</v>
      </c>
      <c r="S3135" s="9">
        <f t="shared" si="253"/>
        <v>42788.356874999998</v>
      </c>
      <c r="T3135" s="9">
        <f t="shared" si="254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52"/>
        <v>0.22500000000000001</v>
      </c>
      <c r="P3136" s="10">
        <f t="shared" si="257"/>
        <v>18.75</v>
      </c>
      <c r="Q3136" t="s">
        <v>8315</v>
      </c>
      <c r="R3136" t="s">
        <v>8318</v>
      </c>
      <c r="S3136" s="9">
        <f t="shared" si="253"/>
        <v>42800.511793981481</v>
      </c>
      <c r="T3136" s="9">
        <f t="shared" si="254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52"/>
        <v>0.20849420849420849</v>
      </c>
      <c r="P3137" s="10">
        <f t="shared" si="257"/>
        <v>23.142857142857142</v>
      </c>
      <c r="Q3137" t="s">
        <v>8315</v>
      </c>
      <c r="R3137" t="s">
        <v>8318</v>
      </c>
      <c r="S3137" s="9">
        <f t="shared" si="253"/>
        <v>42806.943530092591</v>
      </c>
      <c r="T3137" s="9">
        <f t="shared" si="254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58">E3138/D3138</f>
        <v>1.278</v>
      </c>
      <c r="P3138" s="10">
        <f t="shared" si="257"/>
        <v>29.045454545454547</v>
      </c>
      <c r="Q3138" t="s">
        <v>8315</v>
      </c>
      <c r="R3138" t="s">
        <v>8318</v>
      </c>
      <c r="S3138" s="9">
        <f t="shared" ref="S3138:S3201" si="259">(((J3138/60)/60)/24)+DATE(1970,1,1)+(-5/24)</f>
        <v>42789.25409722222</v>
      </c>
      <c r="T3138" s="9">
        <f t="shared" ref="T3138:T3201" si="260">(((I3138/60)/60)/24)+DATE(1970,1,1)+(-5/24)</f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58"/>
        <v>3.3333333333333333E-2</v>
      </c>
      <c r="P3139" s="10">
        <f t="shared" si="257"/>
        <v>50</v>
      </c>
      <c r="Q3139" t="s">
        <v>8315</v>
      </c>
      <c r="R3139" t="s">
        <v>8318</v>
      </c>
      <c r="S3139" s="9">
        <f t="shared" si="259"/>
        <v>42807.676724537036</v>
      </c>
      <c r="T3139" s="9">
        <f t="shared" si="260"/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58"/>
        <v>0</v>
      </c>
      <c r="P3140" s="10">
        <v>0</v>
      </c>
      <c r="Q3140" t="s">
        <v>8315</v>
      </c>
      <c r="R3140" t="s">
        <v>8318</v>
      </c>
      <c r="S3140" s="9">
        <f t="shared" si="259"/>
        <v>42809.437581018516</v>
      </c>
      <c r="T3140" s="9">
        <f t="shared" si="260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58"/>
        <v>5.3999999999999999E-2</v>
      </c>
      <c r="P3141" s="10">
        <f>E3141/L3141</f>
        <v>450</v>
      </c>
      <c r="Q3141" t="s">
        <v>8315</v>
      </c>
      <c r="R3141" t="s">
        <v>8318</v>
      </c>
      <c r="S3141" s="9">
        <f t="shared" si="259"/>
        <v>42785.062037037038</v>
      </c>
      <c r="T3141" s="9">
        <f t="shared" si="260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58"/>
        <v>9.5999999999999992E-3</v>
      </c>
      <c r="P3142" s="10">
        <f>E3142/L3142</f>
        <v>24</v>
      </c>
      <c r="Q3142" t="s">
        <v>8315</v>
      </c>
      <c r="R3142" t="s">
        <v>8318</v>
      </c>
      <c r="S3142" s="9">
        <f t="shared" si="259"/>
        <v>42802.510451388887</v>
      </c>
      <c r="T3142" s="9">
        <f t="shared" si="260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58"/>
        <v>0.51600000000000001</v>
      </c>
      <c r="P3143" s="10">
        <f>E3143/L3143</f>
        <v>32.25</v>
      </c>
      <c r="Q3143" t="s">
        <v>8315</v>
      </c>
      <c r="R3143" t="s">
        <v>8318</v>
      </c>
      <c r="S3143" s="9">
        <f t="shared" si="259"/>
        <v>42800.544999999998</v>
      </c>
      <c r="T3143" s="9">
        <f t="shared" si="260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58"/>
        <v>1.6363636363636365E-2</v>
      </c>
      <c r="P3144" s="10">
        <f>E3144/L3144</f>
        <v>15</v>
      </c>
      <c r="Q3144" t="s">
        <v>8315</v>
      </c>
      <c r="R3144" t="s">
        <v>8318</v>
      </c>
      <c r="S3144" s="9">
        <f t="shared" si="259"/>
        <v>42783.304849537039</v>
      </c>
      <c r="T3144" s="9">
        <f t="shared" si="260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58"/>
        <v>0</v>
      </c>
      <c r="P3145" s="10">
        <v>0</v>
      </c>
      <c r="Q3145" t="s">
        <v>8315</v>
      </c>
      <c r="R3145" t="s">
        <v>8318</v>
      </c>
      <c r="S3145" s="9">
        <f t="shared" si="259"/>
        <v>42808.149953703702</v>
      </c>
      <c r="T3145" s="9">
        <f t="shared" si="260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58"/>
        <v>0.754</v>
      </c>
      <c r="P3146" s="10">
        <f>E3146/L3146</f>
        <v>251.33333333333334</v>
      </c>
      <c r="Q3146" t="s">
        <v>8315</v>
      </c>
      <c r="R3146" t="s">
        <v>8318</v>
      </c>
      <c r="S3146" s="9">
        <f t="shared" si="259"/>
        <v>42796.329942129632</v>
      </c>
      <c r="T3146" s="9">
        <f t="shared" si="260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58"/>
        <v>0</v>
      </c>
      <c r="P3147" s="10">
        <v>0</v>
      </c>
      <c r="Q3147" t="s">
        <v>8315</v>
      </c>
      <c r="R3147" t="s">
        <v>8318</v>
      </c>
      <c r="S3147" s="9">
        <f t="shared" si="259"/>
        <v>42761.832569444443</v>
      </c>
      <c r="T3147" s="9">
        <f t="shared" si="260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58"/>
        <v>0.105</v>
      </c>
      <c r="P3148" s="10">
        <f t="shared" ref="P3148:P3191" si="261">E3148/L3148</f>
        <v>437.5</v>
      </c>
      <c r="Q3148" t="s">
        <v>8315</v>
      </c>
      <c r="R3148" t="s">
        <v>8318</v>
      </c>
      <c r="S3148" s="9">
        <f t="shared" si="259"/>
        <v>42796.474143518521</v>
      </c>
      <c r="T3148" s="9">
        <f t="shared" si="260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58"/>
        <v>1.1752499999999999</v>
      </c>
      <c r="P3149" s="10">
        <f t="shared" si="261"/>
        <v>110.35211267605634</v>
      </c>
      <c r="Q3149" t="s">
        <v>8315</v>
      </c>
      <c r="R3149" t="s">
        <v>8318</v>
      </c>
      <c r="S3149" s="9">
        <f t="shared" si="259"/>
        <v>41909.761053240742</v>
      </c>
      <c r="T3149" s="9">
        <f t="shared" si="260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58"/>
        <v>1.3116666666666668</v>
      </c>
      <c r="P3150" s="10">
        <f t="shared" si="261"/>
        <v>41.421052631578945</v>
      </c>
      <c r="Q3150" t="s">
        <v>8315</v>
      </c>
      <c r="R3150" t="s">
        <v>8318</v>
      </c>
      <c r="S3150" s="9">
        <f t="shared" si="259"/>
        <v>41891.456990740735</v>
      </c>
      <c r="T3150" s="9">
        <f t="shared" si="260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58"/>
        <v>1.04</v>
      </c>
      <c r="P3151" s="10">
        <f t="shared" si="261"/>
        <v>52</v>
      </c>
      <c r="Q3151" t="s">
        <v>8315</v>
      </c>
      <c r="R3151" t="s">
        <v>8318</v>
      </c>
      <c r="S3151" s="9">
        <f t="shared" si="259"/>
        <v>41225.809027777774</v>
      </c>
      <c r="T3151" s="9">
        <f t="shared" si="260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58"/>
        <v>1.01</v>
      </c>
      <c r="P3152" s="10">
        <f t="shared" si="261"/>
        <v>33.990384615384613</v>
      </c>
      <c r="Q3152" t="s">
        <v>8315</v>
      </c>
      <c r="R3152" t="s">
        <v>8318</v>
      </c>
      <c r="S3152" s="9">
        <f t="shared" si="259"/>
        <v>40478.055590277778</v>
      </c>
      <c r="T3152" s="9">
        <f t="shared" si="260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58"/>
        <v>1.004</v>
      </c>
      <c r="P3153" s="10">
        <f t="shared" si="261"/>
        <v>103.35294117647059</v>
      </c>
      <c r="Q3153" t="s">
        <v>8315</v>
      </c>
      <c r="R3153" t="s">
        <v>8318</v>
      </c>
      <c r="S3153" s="9">
        <f t="shared" si="259"/>
        <v>41862.631643518514</v>
      </c>
      <c r="T3153" s="9">
        <f t="shared" si="260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58"/>
        <v>1.0595454545454546</v>
      </c>
      <c r="P3154" s="10">
        <f t="shared" si="261"/>
        <v>34.791044776119406</v>
      </c>
      <c r="Q3154" t="s">
        <v>8315</v>
      </c>
      <c r="R3154" t="s">
        <v>8318</v>
      </c>
      <c r="S3154" s="9">
        <f t="shared" si="259"/>
        <v>41550.659340277773</v>
      </c>
      <c r="T3154" s="9">
        <f t="shared" si="260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58"/>
        <v>3.3558333333333334</v>
      </c>
      <c r="P3155" s="10">
        <f t="shared" si="261"/>
        <v>41.773858921161825</v>
      </c>
      <c r="Q3155" t="s">
        <v>8315</v>
      </c>
      <c r="R3155" t="s">
        <v>8318</v>
      </c>
      <c r="S3155" s="9">
        <f t="shared" si="259"/>
        <v>40632.946030092593</v>
      </c>
      <c r="T3155" s="9">
        <f t="shared" si="260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58"/>
        <v>1.1292857142857142</v>
      </c>
      <c r="P3156" s="10">
        <f t="shared" si="261"/>
        <v>64.268292682926827</v>
      </c>
      <c r="Q3156" t="s">
        <v>8315</v>
      </c>
      <c r="R3156" t="s">
        <v>8318</v>
      </c>
      <c r="S3156" s="9">
        <f t="shared" si="259"/>
        <v>40970.667337962957</v>
      </c>
      <c r="T3156" s="9">
        <f t="shared" si="260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58"/>
        <v>1.885046</v>
      </c>
      <c r="P3157" s="10">
        <f t="shared" si="261"/>
        <v>31.209370860927152</v>
      </c>
      <c r="Q3157" t="s">
        <v>8315</v>
      </c>
      <c r="R3157" t="s">
        <v>8318</v>
      </c>
      <c r="S3157" s="9">
        <f t="shared" si="259"/>
        <v>41233.290798611109</v>
      </c>
      <c r="T3157" s="9">
        <f t="shared" si="260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58"/>
        <v>1.0181818181818181</v>
      </c>
      <c r="P3158" s="10">
        <f t="shared" si="261"/>
        <v>62.921348314606739</v>
      </c>
      <c r="Q3158" t="s">
        <v>8315</v>
      </c>
      <c r="R3158" t="s">
        <v>8318</v>
      </c>
      <c r="S3158" s="9">
        <f t="shared" si="259"/>
        <v>41026.744722222218</v>
      </c>
      <c r="T3158" s="9">
        <f t="shared" si="260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58"/>
        <v>1.01</v>
      </c>
      <c r="P3159" s="10">
        <f t="shared" si="261"/>
        <v>98.536585365853654</v>
      </c>
      <c r="Q3159" t="s">
        <v>8315</v>
      </c>
      <c r="R3159" t="s">
        <v>8318</v>
      </c>
      <c r="S3159" s="9">
        <f t="shared" si="259"/>
        <v>41829.579918981479</v>
      </c>
      <c r="T3159" s="9">
        <f t="shared" si="260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58"/>
        <v>1.1399999999999999</v>
      </c>
      <c r="P3160" s="10">
        <f t="shared" si="261"/>
        <v>82.608695652173907</v>
      </c>
      <c r="Q3160" t="s">
        <v>8315</v>
      </c>
      <c r="R3160" t="s">
        <v>8318</v>
      </c>
      <c r="S3160" s="9">
        <f t="shared" si="259"/>
        <v>41447.631388888884</v>
      </c>
      <c r="T3160" s="9">
        <f t="shared" si="260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58"/>
        <v>1.3348133333333334</v>
      </c>
      <c r="P3161" s="10">
        <f t="shared" si="261"/>
        <v>38.504230769230773</v>
      </c>
      <c r="Q3161" t="s">
        <v>8315</v>
      </c>
      <c r="R3161" t="s">
        <v>8318</v>
      </c>
      <c r="S3161" s="9">
        <f t="shared" si="259"/>
        <v>40883.858344907407</v>
      </c>
      <c r="T3161" s="9">
        <f t="shared" si="260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58"/>
        <v>1.0153333333333334</v>
      </c>
      <c r="P3162" s="10">
        <f t="shared" si="261"/>
        <v>80.15789473684211</v>
      </c>
      <c r="Q3162" t="s">
        <v>8315</v>
      </c>
      <c r="R3162" t="s">
        <v>8318</v>
      </c>
      <c r="S3162" s="9">
        <f t="shared" si="259"/>
        <v>41841.056562499994</v>
      </c>
      <c r="T3162" s="9">
        <f t="shared" si="260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58"/>
        <v>1.0509999999999999</v>
      </c>
      <c r="P3163" s="10">
        <f t="shared" si="261"/>
        <v>28.405405405405407</v>
      </c>
      <c r="Q3163" t="s">
        <v>8315</v>
      </c>
      <c r="R3163" t="s">
        <v>8318</v>
      </c>
      <c r="S3163" s="9">
        <f t="shared" si="259"/>
        <v>41897.327800925923</v>
      </c>
      <c r="T3163" s="9">
        <f t="shared" si="260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58"/>
        <v>1.2715000000000001</v>
      </c>
      <c r="P3164" s="10">
        <f t="shared" si="261"/>
        <v>80.730158730158735</v>
      </c>
      <c r="Q3164" t="s">
        <v>8315</v>
      </c>
      <c r="R3164" t="s">
        <v>8318</v>
      </c>
      <c r="S3164" s="9">
        <f t="shared" si="259"/>
        <v>41799.47756944444</v>
      </c>
      <c r="T3164" s="9">
        <f t="shared" si="260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58"/>
        <v>1.1115384615384616</v>
      </c>
      <c r="P3165" s="10">
        <f t="shared" si="261"/>
        <v>200.69444444444446</v>
      </c>
      <c r="Q3165" t="s">
        <v>8315</v>
      </c>
      <c r="R3165" t="s">
        <v>8318</v>
      </c>
      <c r="S3165" s="9">
        <f t="shared" si="259"/>
        <v>41775.545428240737</v>
      </c>
      <c r="T3165" s="9">
        <f t="shared" si="260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58"/>
        <v>1.0676000000000001</v>
      </c>
      <c r="P3166" s="10">
        <f t="shared" si="261"/>
        <v>37.591549295774648</v>
      </c>
      <c r="Q3166" t="s">
        <v>8315</v>
      </c>
      <c r="R3166" t="s">
        <v>8318</v>
      </c>
      <c r="S3166" s="9">
        <f t="shared" si="259"/>
        <v>41766.597395833334</v>
      </c>
      <c r="T3166" s="9">
        <f t="shared" si="260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58"/>
        <v>1.6266666666666667</v>
      </c>
      <c r="P3167" s="10">
        <f t="shared" si="261"/>
        <v>58.095238095238095</v>
      </c>
      <c r="Q3167" t="s">
        <v>8315</v>
      </c>
      <c r="R3167" t="s">
        <v>8318</v>
      </c>
      <c r="S3167" s="9">
        <f t="shared" si="259"/>
        <v>40643.950925925921</v>
      </c>
      <c r="T3167" s="9">
        <f t="shared" si="260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58"/>
        <v>1.6022808571428573</v>
      </c>
      <c r="P3168" s="10">
        <f t="shared" si="261"/>
        <v>60.300892473118282</v>
      </c>
      <c r="Q3168" t="s">
        <v>8315</v>
      </c>
      <c r="R3168" t="s">
        <v>8318</v>
      </c>
      <c r="S3168" s="9">
        <f t="shared" si="259"/>
        <v>41940.483252314814</v>
      </c>
      <c r="T3168" s="9">
        <f t="shared" si="260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58"/>
        <v>1.1616666666666666</v>
      </c>
      <c r="P3169" s="10">
        <f t="shared" si="261"/>
        <v>63.363636363636367</v>
      </c>
      <c r="Q3169" t="s">
        <v>8315</v>
      </c>
      <c r="R3169" t="s">
        <v>8318</v>
      </c>
      <c r="S3169" s="9">
        <f t="shared" si="259"/>
        <v>41838.967372685183</v>
      </c>
      <c r="T3169" s="9">
        <f t="shared" si="260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58"/>
        <v>1.242</v>
      </c>
      <c r="P3170" s="10">
        <f t="shared" si="261"/>
        <v>50.901639344262293</v>
      </c>
      <c r="Q3170" t="s">
        <v>8315</v>
      </c>
      <c r="R3170" t="s">
        <v>8318</v>
      </c>
      <c r="S3170" s="9">
        <f t="shared" si="259"/>
        <v>41771.897604166668</v>
      </c>
      <c r="T3170" s="9">
        <f t="shared" si="260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58"/>
        <v>1.030125</v>
      </c>
      <c r="P3171" s="10">
        <f t="shared" si="261"/>
        <v>100.5</v>
      </c>
      <c r="Q3171" t="s">
        <v>8315</v>
      </c>
      <c r="R3171" t="s">
        <v>8318</v>
      </c>
      <c r="S3171" s="9">
        <f t="shared" si="259"/>
        <v>41591.529641203699</v>
      </c>
      <c r="T3171" s="9">
        <f t="shared" si="260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58"/>
        <v>1.1225000000000001</v>
      </c>
      <c r="P3172" s="10">
        <f t="shared" si="261"/>
        <v>31.619718309859156</v>
      </c>
      <c r="Q3172" t="s">
        <v>8315</v>
      </c>
      <c r="R3172" t="s">
        <v>8318</v>
      </c>
      <c r="S3172" s="9">
        <f t="shared" si="259"/>
        <v>41788.872037037036</v>
      </c>
      <c r="T3172" s="9">
        <f t="shared" si="260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58"/>
        <v>1.0881428571428571</v>
      </c>
      <c r="P3173" s="10">
        <f t="shared" si="261"/>
        <v>65.102564102564102</v>
      </c>
      <c r="Q3173" t="s">
        <v>8315</v>
      </c>
      <c r="R3173" t="s">
        <v>8318</v>
      </c>
      <c r="S3173" s="9">
        <f t="shared" si="259"/>
        <v>42466.399976851848</v>
      </c>
      <c r="T3173" s="9">
        <f t="shared" si="260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58"/>
        <v>1.1499999999999999</v>
      </c>
      <c r="P3174" s="10">
        <f t="shared" si="261"/>
        <v>79.310344827586206</v>
      </c>
      <c r="Q3174" t="s">
        <v>8315</v>
      </c>
      <c r="R3174" t="s">
        <v>8318</v>
      </c>
      <c r="S3174" s="9">
        <f t="shared" si="259"/>
        <v>40923.521620370368</v>
      </c>
      <c r="T3174" s="9">
        <f t="shared" si="260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58"/>
        <v>1.03</v>
      </c>
      <c r="P3175" s="10">
        <f t="shared" si="261"/>
        <v>139.18918918918919</v>
      </c>
      <c r="Q3175" t="s">
        <v>8315</v>
      </c>
      <c r="R3175" t="s">
        <v>8318</v>
      </c>
      <c r="S3175" s="9">
        <f t="shared" si="259"/>
        <v>41878.670046296291</v>
      </c>
      <c r="T3175" s="9">
        <f t="shared" si="260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58"/>
        <v>1.0113333333333334</v>
      </c>
      <c r="P3176" s="10">
        <f t="shared" si="261"/>
        <v>131.91304347826087</v>
      </c>
      <c r="Q3176" t="s">
        <v>8315</v>
      </c>
      <c r="R3176" t="s">
        <v>8318</v>
      </c>
      <c r="S3176" s="9">
        <f t="shared" si="259"/>
        <v>41862.656342592592</v>
      </c>
      <c r="T3176" s="9">
        <f t="shared" si="260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58"/>
        <v>1.0955999999999999</v>
      </c>
      <c r="P3177" s="10">
        <f t="shared" si="261"/>
        <v>91.3</v>
      </c>
      <c r="Q3177" t="s">
        <v>8315</v>
      </c>
      <c r="R3177" t="s">
        <v>8318</v>
      </c>
      <c r="S3177" s="9">
        <f t="shared" si="259"/>
        <v>40531.678553240738</v>
      </c>
      <c r="T3177" s="9">
        <f t="shared" si="260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58"/>
        <v>1.148421052631579</v>
      </c>
      <c r="P3178" s="10">
        <f t="shared" si="261"/>
        <v>39.672727272727272</v>
      </c>
      <c r="Q3178" t="s">
        <v>8315</v>
      </c>
      <c r="R3178" t="s">
        <v>8318</v>
      </c>
      <c r="S3178" s="9">
        <f t="shared" si="259"/>
        <v>41477.722581018512</v>
      </c>
      <c r="T3178" s="9">
        <f t="shared" si="260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58"/>
        <v>1.1739999999999999</v>
      </c>
      <c r="P3179" s="10">
        <f t="shared" si="261"/>
        <v>57.549019607843135</v>
      </c>
      <c r="Q3179" t="s">
        <v>8315</v>
      </c>
      <c r="R3179" t="s">
        <v>8318</v>
      </c>
      <c r="S3179" s="9">
        <f t="shared" si="259"/>
        <v>41781.458437499998</v>
      </c>
      <c r="T3179" s="9">
        <f t="shared" si="260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58"/>
        <v>1.7173333333333334</v>
      </c>
      <c r="P3180" s="10">
        <f t="shared" si="261"/>
        <v>33.025641025641029</v>
      </c>
      <c r="Q3180" t="s">
        <v>8315</v>
      </c>
      <c r="R3180" t="s">
        <v>8318</v>
      </c>
      <c r="S3180" s="9">
        <f t="shared" si="259"/>
        <v>41806.396701388883</v>
      </c>
      <c r="T3180" s="9">
        <f t="shared" si="260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58"/>
        <v>1.1416238095238094</v>
      </c>
      <c r="P3181" s="10">
        <f t="shared" si="261"/>
        <v>77.335806451612896</v>
      </c>
      <c r="Q3181" t="s">
        <v>8315</v>
      </c>
      <c r="R3181" t="s">
        <v>8318</v>
      </c>
      <c r="S3181" s="9">
        <f t="shared" si="259"/>
        <v>41375.49387731481</v>
      </c>
      <c r="T3181" s="9">
        <f t="shared" si="260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58"/>
        <v>1.1975</v>
      </c>
      <c r="P3182" s="10">
        <f t="shared" si="261"/>
        <v>31.933333333333334</v>
      </c>
      <c r="Q3182" t="s">
        <v>8315</v>
      </c>
      <c r="R3182" t="s">
        <v>8318</v>
      </c>
      <c r="S3182" s="9">
        <f t="shared" si="259"/>
        <v>41780.204270833332</v>
      </c>
      <c r="T3182" s="9">
        <f t="shared" si="260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58"/>
        <v>1.0900000000000001</v>
      </c>
      <c r="P3183" s="10">
        <f t="shared" si="261"/>
        <v>36.333333333333336</v>
      </c>
      <c r="Q3183" t="s">
        <v>8315</v>
      </c>
      <c r="R3183" t="s">
        <v>8318</v>
      </c>
      <c r="S3183" s="9">
        <f t="shared" si="259"/>
        <v>41779.101701388885</v>
      </c>
      <c r="T3183" s="9">
        <f t="shared" si="260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58"/>
        <v>1.0088571428571429</v>
      </c>
      <c r="P3184" s="10">
        <f t="shared" si="261"/>
        <v>46.768211920529801</v>
      </c>
      <c r="Q3184" t="s">
        <v>8315</v>
      </c>
      <c r="R3184" t="s">
        <v>8318</v>
      </c>
      <c r="S3184" s="9">
        <f t="shared" si="259"/>
        <v>40883.740983796291</v>
      </c>
      <c r="T3184" s="9">
        <f t="shared" si="260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58"/>
        <v>1.0900000000000001</v>
      </c>
      <c r="P3185" s="10">
        <f t="shared" si="261"/>
        <v>40.073529411764703</v>
      </c>
      <c r="Q3185" t="s">
        <v>8315</v>
      </c>
      <c r="R3185" t="s">
        <v>8318</v>
      </c>
      <c r="S3185" s="9">
        <f t="shared" si="259"/>
        <v>41491.586446759255</v>
      </c>
      <c r="T3185" s="9">
        <f t="shared" si="260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58"/>
        <v>1.0720930232558139</v>
      </c>
      <c r="P3186" s="10">
        <f t="shared" si="261"/>
        <v>100.21739130434783</v>
      </c>
      <c r="Q3186" t="s">
        <v>8315</v>
      </c>
      <c r="R3186" t="s">
        <v>8318</v>
      </c>
      <c r="S3186" s="9">
        <f t="shared" si="259"/>
        <v>41791.785081018512</v>
      </c>
      <c r="T3186" s="9">
        <f t="shared" si="260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58"/>
        <v>1</v>
      </c>
      <c r="P3187" s="10">
        <f t="shared" si="261"/>
        <v>41.666666666666664</v>
      </c>
      <c r="Q3187" t="s">
        <v>8315</v>
      </c>
      <c r="R3187" t="s">
        <v>8318</v>
      </c>
      <c r="S3187" s="9">
        <f t="shared" si="259"/>
        <v>41829.768993055557</v>
      </c>
      <c r="T3187" s="9">
        <f t="shared" si="260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58"/>
        <v>1.0218750000000001</v>
      </c>
      <c r="P3188" s="10">
        <f t="shared" si="261"/>
        <v>46.714285714285715</v>
      </c>
      <c r="Q3188" t="s">
        <v>8315</v>
      </c>
      <c r="R3188" t="s">
        <v>8318</v>
      </c>
      <c r="S3188" s="9">
        <f t="shared" si="259"/>
        <v>41868.715717592589</v>
      </c>
      <c r="T3188" s="9">
        <f t="shared" si="260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58"/>
        <v>1.1629333333333334</v>
      </c>
      <c r="P3189" s="10">
        <f t="shared" si="261"/>
        <v>71.491803278688522</v>
      </c>
      <c r="Q3189" t="s">
        <v>8315</v>
      </c>
      <c r="R3189" t="s">
        <v>8318</v>
      </c>
      <c r="S3189" s="9">
        <f t="shared" si="259"/>
        <v>41835.458020833328</v>
      </c>
      <c r="T3189" s="9">
        <f t="shared" si="260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58"/>
        <v>0.65</v>
      </c>
      <c r="P3190" s="10">
        <f t="shared" si="261"/>
        <v>14.444444444444445</v>
      </c>
      <c r="Q3190" t="s">
        <v>8315</v>
      </c>
      <c r="R3190" t="s">
        <v>8335</v>
      </c>
      <c r="S3190" s="9">
        <f t="shared" si="259"/>
        <v>42144.207199074073</v>
      </c>
      <c r="T3190" s="9">
        <f t="shared" si="260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58"/>
        <v>0.12327272727272727</v>
      </c>
      <c r="P3191" s="10">
        <f t="shared" si="261"/>
        <v>356.84210526315792</v>
      </c>
      <c r="Q3191" t="s">
        <v>8315</v>
      </c>
      <c r="R3191" t="s">
        <v>8335</v>
      </c>
      <c r="S3191" s="9">
        <f t="shared" si="259"/>
        <v>42118.138101851851</v>
      </c>
      <c r="T3191" s="9">
        <f t="shared" si="260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58"/>
        <v>0</v>
      </c>
      <c r="P3192" s="10">
        <v>0</v>
      </c>
      <c r="Q3192" t="s">
        <v>8315</v>
      </c>
      <c r="R3192" t="s">
        <v>8335</v>
      </c>
      <c r="S3192" s="9">
        <f t="shared" si="259"/>
        <v>42682.942997685182</v>
      </c>
      <c r="T3192" s="9">
        <f t="shared" si="260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58"/>
        <v>4.0266666666666666E-2</v>
      </c>
      <c r="P3193" s="10">
        <f>E3193/L3193</f>
        <v>37.75</v>
      </c>
      <c r="Q3193" t="s">
        <v>8315</v>
      </c>
      <c r="R3193" t="s">
        <v>8335</v>
      </c>
      <c r="S3193" s="9">
        <f t="shared" si="259"/>
        <v>42538.547094907401</v>
      </c>
      <c r="T3193" s="9">
        <f t="shared" si="260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58"/>
        <v>1.0200000000000001E-2</v>
      </c>
      <c r="P3194" s="10">
        <f>E3194/L3194</f>
        <v>12.75</v>
      </c>
      <c r="Q3194" t="s">
        <v>8315</v>
      </c>
      <c r="R3194" t="s">
        <v>8335</v>
      </c>
      <c r="S3194" s="9">
        <f t="shared" si="259"/>
        <v>42018.732164351844</v>
      </c>
      <c r="T3194" s="9">
        <f t="shared" si="260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58"/>
        <v>0.1174</v>
      </c>
      <c r="P3195" s="10">
        <f>E3195/L3195</f>
        <v>24.458333333333332</v>
      </c>
      <c r="Q3195" t="s">
        <v>8315</v>
      </c>
      <c r="R3195" t="s">
        <v>8335</v>
      </c>
      <c r="S3195" s="9">
        <f t="shared" si="259"/>
        <v>42010.759907407402</v>
      </c>
      <c r="T3195" s="9">
        <f t="shared" si="260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58"/>
        <v>0</v>
      </c>
      <c r="P3196" s="10">
        <v>0</v>
      </c>
      <c r="Q3196" t="s">
        <v>8315</v>
      </c>
      <c r="R3196" t="s">
        <v>8335</v>
      </c>
      <c r="S3196" s="9">
        <f t="shared" si="259"/>
        <v>42181.854143518511</v>
      </c>
      <c r="T3196" s="9">
        <f t="shared" si="260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58"/>
        <v>0.59142857142857141</v>
      </c>
      <c r="P3197" s="10">
        <f t="shared" ref="P3197:P3205" si="262">E3197/L3197</f>
        <v>53.07692307692308</v>
      </c>
      <c r="Q3197" t="s">
        <v>8315</v>
      </c>
      <c r="R3197" t="s">
        <v>8335</v>
      </c>
      <c r="S3197" s="9">
        <f t="shared" si="259"/>
        <v>42017.385902777773</v>
      </c>
      <c r="T3197" s="9">
        <f t="shared" si="260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58"/>
        <v>5.9999999999999995E-4</v>
      </c>
      <c r="P3198" s="10">
        <f t="shared" si="262"/>
        <v>300</v>
      </c>
      <c r="Q3198" t="s">
        <v>8315</v>
      </c>
      <c r="R3198" t="s">
        <v>8335</v>
      </c>
      <c r="S3198" s="9">
        <f t="shared" si="259"/>
        <v>42157.389756944445</v>
      </c>
      <c r="T3198" s="9">
        <f t="shared" si="260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58"/>
        <v>0.1145</v>
      </c>
      <c r="P3199" s="10">
        <f t="shared" si="262"/>
        <v>286.25</v>
      </c>
      <c r="Q3199" t="s">
        <v>8315</v>
      </c>
      <c r="R3199" t="s">
        <v>8335</v>
      </c>
      <c r="S3199" s="9">
        <f t="shared" si="259"/>
        <v>42009.28493055555</v>
      </c>
      <c r="T3199" s="9">
        <f t="shared" si="260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58"/>
        <v>3.6666666666666666E-3</v>
      </c>
      <c r="P3200" s="10">
        <f t="shared" si="262"/>
        <v>36.666666666666664</v>
      </c>
      <c r="Q3200" t="s">
        <v>8315</v>
      </c>
      <c r="R3200" t="s">
        <v>8335</v>
      </c>
      <c r="S3200" s="9">
        <f t="shared" si="259"/>
        <v>42013.216168981475</v>
      </c>
      <c r="T3200" s="9">
        <f t="shared" si="260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58"/>
        <v>0.52159999999999995</v>
      </c>
      <c r="P3201" s="10">
        <f t="shared" si="262"/>
        <v>49.20754716981132</v>
      </c>
      <c r="Q3201" t="s">
        <v>8315</v>
      </c>
      <c r="R3201" t="s">
        <v>8335</v>
      </c>
      <c r="S3201" s="9">
        <f t="shared" si="259"/>
        <v>41858.553449074068</v>
      </c>
      <c r="T3201" s="9">
        <f t="shared" si="260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63">E3202/D3202</f>
        <v>2.0000000000000002E-5</v>
      </c>
      <c r="P3202" s="10">
        <f t="shared" si="262"/>
        <v>1</v>
      </c>
      <c r="Q3202" t="s">
        <v>8315</v>
      </c>
      <c r="R3202" t="s">
        <v>8335</v>
      </c>
      <c r="S3202" s="9">
        <f t="shared" ref="S3202:S3265" si="264">(((J3202/60)/60)/24)+DATE(1970,1,1)+(-5/24)</f>
        <v>42460.112280092588</v>
      </c>
      <c r="T3202" s="9">
        <f t="shared" ref="T3202:T3265" si="265">(((I3202/60)/60)/24)+DATE(1970,1,1)+(-5/24)</f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63"/>
        <v>1.2500000000000001E-2</v>
      </c>
      <c r="P3203" s="10">
        <f t="shared" si="262"/>
        <v>12.5</v>
      </c>
      <c r="Q3203" t="s">
        <v>8315</v>
      </c>
      <c r="R3203" t="s">
        <v>8335</v>
      </c>
      <c r="S3203" s="9">
        <f t="shared" si="264"/>
        <v>41861.558761574073</v>
      </c>
      <c r="T3203" s="9">
        <f t="shared" si="265"/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63"/>
        <v>0.54520000000000002</v>
      </c>
      <c r="P3204" s="10">
        <f t="shared" si="262"/>
        <v>109.04</v>
      </c>
      <c r="Q3204" t="s">
        <v>8315</v>
      </c>
      <c r="R3204" t="s">
        <v>8335</v>
      </c>
      <c r="S3204" s="9">
        <f t="shared" si="264"/>
        <v>42293.645208333335</v>
      </c>
      <c r="T3204" s="9">
        <f t="shared" si="26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63"/>
        <v>0.25</v>
      </c>
      <c r="P3205" s="10">
        <f t="shared" si="262"/>
        <v>41.666666666666664</v>
      </c>
      <c r="Q3205" t="s">
        <v>8315</v>
      </c>
      <c r="R3205" t="s">
        <v>8335</v>
      </c>
      <c r="S3205" s="9">
        <f t="shared" si="264"/>
        <v>42242.780347222222</v>
      </c>
      <c r="T3205" s="9">
        <f t="shared" si="26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63"/>
        <v>0</v>
      </c>
      <c r="P3206" s="10">
        <v>0</v>
      </c>
      <c r="Q3206" t="s">
        <v>8315</v>
      </c>
      <c r="R3206" t="s">
        <v>8335</v>
      </c>
      <c r="S3206" s="9">
        <f t="shared" si="264"/>
        <v>42172.477766203701</v>
      </c>
      <c r="T3206" s="9">
        <f t="shared" si="26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63"/>
        <v>3.4125000000000003E-2</v>
      </c>
      <c r="P3207" s="10">
        <f>E3207/L3207</f>
        <v>22.75</v>
      </c>
      <c r="Q3207" t="s">
        <v>8315</v>
      </c>
      <c r="R3207" t="s">
        <v>8335</v>
      </c>
      <c r="S3207" s="9">
        <f t="shared" si="264"/>
        <v>42095.166342592587</v>
      </c>
      <c r="T3207" s="9">
        <f t="shared" si="26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63"/>
        <v>0</v>
      </c>
      <c r="P3208" s="10">
        <v>0</v>
      </c>
      <c r="Q3208" t="s">
        <v>8315</v>
      </c>
      <c r="R3208" t="s">
        <v>8335</v>
      </c>
      <c r="S3208" s="9">
        <f t="shared" si="264"/>
        <v>42236.067719907405</v>
      </c>
      <c r="T3208" s="9">
        <f t="shared" si="26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63"/>
        <v>0.46363636363636362</v>
      </c>
      <c r="P3209" s="10">
        <f t="shared" ref="P3209:P3272" si="266">E3209/L3209</f>
        <v>70.833333333333329</v>
      </c>
      <c r="Q3209" t="s">
        <v>8315</v>
      </c>
      <c r="R3209" t="s">
        <v>8335</v>
      </c>
      <c r="S3209" s="9">
        <f t="shared" si="264"/>
        <v>42057.069525462961</v>
      </c>
      <c r="T3209" s="9">
        <f t="shared" si="26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63"/>
        <v>1.0349999999999999</v>
      </c>
      <c r="P3210" s="10">
        <f t="shared" si="266"/>
        <v>63.109756097560975</v>
      </c>
      <c r="Q3210" t="s">
        <v>8315</v>
      </c>
      <c r="R3210" t="s">
        <v>8318</v>
      </c>
      <c r="S3210" s="9">
        <f t="shared" si="264"/>
        <v>41827.396724537037</v>
      </c>
      <c r="T3210" s="9">
        <f t="shared" si="26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63"/>
        <v>1.1932315789473684</v>
      </c>
      <c r="P3211" s="10">
        <f t="shared" si="266"/>
        <v>50.157964601769912</v>
      </c>
      <c r="Q3211" t="s">
        <v>8315</v>
      </c>
      <c r="R3211" t="s">
        <v>8318</v>
      </c>
      <c r="S3211" s="9">
        <f t="shared" si="264"/>
        <v>41778.428912037038</v>
      </c>
      <c r="T3211" s="9">
        <f t="shared" si="26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63"/>
        <v>1.2576666666666667</v>
      </c>
      <c r="P3212" s="10">
        <f t="shared" si="266"/>
        <v>62.883333333333333</v>
      </c>
      <c r="Q3212" t="s">
        <v>8315</v>
      </c>
      <c r="R3212" t="s">
        <v>8318</v>
      </c>
      <c r="S3212" s="9">
        <f t="shared" si="264"/>
        <v>41013.728229166663</v>
      </c>
      <c r="T3212" s="9">
        <f t="shared" si="26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63"/>
        <v>1.1974347826086957</v>
      </c>
      <c r="P3213" s="10">
        <f t="shared" si="266"/>
        <v>85.531055900621112</v>
      </c>
      <c r="Q3213" t="s">
        <v>8315</v>
      </c>
      <c r="R3213" t="s">
        <v>8318</v>
      </c>
      <c r="S3213" s="9">
        <f t="shared" si="264"/>
        <v>41834.378240740742</v>
      </c>
      <c r="T3213" s="9">
        <f t="shared" si="26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63"/>
        <v>1.2625</v>
      </c>
      <c r="P3214" s="10">
        <f t="shared" si="266"/>
        <v>53.723404255319146</v>
      </c>
      <c r="Q3214" t="s">
        <v>8315</v>
      </c>
      <c r="R3214" t="s">
        <v>8318</v>
      </c>
      <c r="S3214" s="9">
        <f t="shared" si="264"/>
        <v>41829.587395833332</v>
      </c>
      <c r="T3214" s="9">
        <f t="shared" si="26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63"/>
        <v>1.0011666666666668</v>
      </c>
      <c r="P3215" s="10">
        <f t="shared" si="266"/>
        <v>127.80851063829788</v>
      </c>
      <c r="Q3215" t="s">
        <v>8315</v>
      </c>
      <c r="R3215" t="s">
        <v>8318</v>
      </c>
      <c r="S3215" s="9">
        <f t="shared" si="264"/>
        <v>42171.555081018516</v>
      </c>
      <c r="T3215" s="9">
        <f t="shared" si="26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63"/>
        <v>1.0213333333333334</v>
      </c>
      <c r="P3216" s="10">
        <f t="shared" si="266"/>
        <v>106.57391304347826</v>
      </c>
      <c r="Q3216" t="s">
        <v>8315</v>
      </c>
      <c r="R3216" t="s">
        <v>8318</v>
      </c>
      <c r="S3216" s="9">
        <f t="shared" si="264"/>
        <v>42337.584178240737</v>
      </c>
      <c r="T3216" s="9">
        <f t="shared" si="26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63"/>
        <v>1.0035142857142858</v>
      </c>
      <c r="P3217" s="10">
        <f t="shared" si="266"/>
        <v>262.11194029850748</v>
      </c>
      <c r="Q3217" t="s">
        <v>8315</v>
      </c>
      <c r="R3217" t="s">
        <v>8318</v>
      </c>
      <c r="S3217" s="9">
        <f t="shared" si="264"/>
        <v>42219.456840277773</v>
      </c>
      <c r="T3217" s="9">
        <f t="shared" si="26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63"/>
        <v>1.0004999999999999</v>
      </c>
      <c r="P3218" s="10">
        <f t="shared" si="266"/>
        <v>57.171428571428571</v>
      </c>
      <c r="Q3218" t="s">
        <v>8315</v>
      </c>
      <c r="R3218" t="s">
        <v>8318</v>
      </c>
      <c r="S3218" s="9">
        <f t="shared" si="264"/>
        <v>42165.254293981481</v>
      </c>
      <c r="T3218" s="9">
        <f t="shared" si="26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63"/>
        <v>1.1602222222222223</v>
      </c>
      <c r="P3219" s="10">
        <f t="shared" si="266"/>
        <v>50.20192307692308</v>
      </c>
      <c r="Q3219" t="s">
        <v>8315</v>
      </c>
      <c r="R3219" t="s">
        <v>8318</v>
      </c>
      <c r="S3219" s="9">
        <f t="shared" si="264"/>
        <v>42648.337777777771</v>
      </c>
      <c r="T3219" s="9">
        <f t="shared" si="26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63"/>
        <v>1.0209999999999999</v>
      </c>
      <c r="P3220" s="10">
        <f t="shared" si="266"/>
        <v>66.586956521739125</v>
      </c>
      <c r="Q3220" t="s">
        <v>8315</v>
      </c>
      <c r="R3220" t="s">
        <v>8318</v>
      </c>
      <c r="S3220" s="9">
        <f t="shared" si="264"/>
        <v>41970.793819444443</v>
      </c>
      <c r="T3220" s="9">
        <f t="shared" si="26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63"/>
        <v>1.0011000000000001</v>
      </c>
      <c r="P3221" s="10">
        <f t="shared" si="266"/>
        <v>168.25210084033614</v>
      </c>
      <c r="Q3221" t="s">
        <v>8315</v>
      </c>
      <c r="R3221" t="s">
        <v>8318</v>
      </c>
      <c r="S3221" s="9">
        <f t="shared" si="264"/>
        <v>42050.77484953704</v>
      </c>
      <c r="T3221" s="9">
        <f t="shared" si="26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63"/>
        <v>1.0084</v>
      </c>
      <c r="P3222" s="10">
        <f t="shared" si="266"/>
        <v>256.37288135593218</v>
      </c>
      <c r="Q3222" t="s">
        <v>8315</v>
      </c>
      <c r="R3222" t="s">
        <v>8318</v>
      </c>
      <c r="S3222" s="9">
        <f t="shared" si="264"/>
        <v>42772.625046296293</v>
      </c>
      <c r="T3222" s="9">
        <f t="shared" si="26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63"/>
        <v>1.0342499999999999</v>
      </c>
      <c r="P3223" s="10">
        <f t="shared" si="266"/>
        <v>36.610619469026545</v>
      </c>
      <c r="Q3223" t="s">
        <v>8315</v>
      </c>
      <c r="R3223" t="s">
        <v>8318</v>
      </c>
      <c r="S3223" s="9">
        <f t="shared" si="264"/>
        <v>42155.488460648143</v>
      </c>
      <c r="T3223" s="9">
        <f t="shared" si="26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63"/>
        <v>1.248</v>
      </c>
      <c r="P3224" s="10">
        <f t="shared" si="266"/>
        <v>37.142857142857146</v>
      </c>
      <c r="Q3224" t="s">
        <v>8315</v>
      </c>
      <c r="R3224" t="s">
        <v>8318</v>
      </c>
      <c r="S3224" s="9">
        <f t="shared" si="264"/>
        <v>42270.373807870368</v>
      </c>
      <c r="T3224" s="9">
        <f t="shared" si="26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63"/>
        <v>1.0951612903225807</v>
      </c>
      <c r="P3225" s="10">
        <f t="shared" si="266"/>
        <v>45.878378378378379</v>
      </c>
      <c r="Q3225" t="s">
        <v>8315</v>
      </c>
      <c r="R3225" t="s">
        <v>8318</v>
      </c>
      <c r="S3225" s="9">
        <f t="shared" si="264"/>
        <v>42206.62703703704</v>
      </c>
      <c r="T3225" s="9">
        <f t="shared" si="265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63"/>
        <v>1.0203333333333333</v>
      </c>
      <c r="P3226" s="10">
        <f t="shared" si="266"/>
        <v>141.71296296296296</v>
      </c>
      <c r="Q3226" t="s">
        <v>8315</v>
      </c>
      <c r="R3226" t="s">
        <v>8318</v>
      </c>
      <c r="S3226" s="9">
        <f t="shared" si="264"/>
        <v>42697.642511574071</v>
      </c>
      <c r="T3226" s="9">
        <f t="shared" si="26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63"/>
        <v>1.0235000000000001</v>
      </c>
      <c r="P3227" s="10">
        <f t="shared" si="266"/>
        <v>52.487179487179489</v>
      </c>
      <c r="Q3227" t="s">
        <v>8315</v>
      </c>
      <c r="R3227" t="s">
        <v>8318</v>
      </c>
      <c r="S3227" s="9">
        <f t="shared" si="264"/>
        <v>42503.351134259261</v>
      </c>
      <c r="T3227" s="9">
        <f t="shared" si="26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63"/>
        <v>1.0416666666666667</v>
      </c>
      <c r="P3228" s="10">
        <f t="shared" si="266"/>
        <v>59.523809523809526</v>
      </c>
      <c r="Q3228" t="s">
        <v>8315</v>
      </c>
      <c r="R3228" t="s">
        <v>8318</v>
      </c>
      <c r="S3228" s="9">
        <f t="shared" si="264"/>
        <v>42277.375138888885</v>
      </c>
      <c r="T3228" s="9">
        <f t="shared" si="26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63"/>
        <v>1.25</v>
      </c>
      <c r="P3229" s="10">
        <f t="shared" si="266"/>
        <v>50</v>
      </c>
      <c r="Q3229" t="s">
        <v>8315</v>
      </c>
      <c r="R3229" t="s">
        <v>8318</v>
      </c>
      <c r="S3229" s="9">
        <f t="shared" si="264"/>
        <v>42722.674027777779</v>
      </c>
      <c r="T3229" s="9">
        <f t="shared" si="26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63"/>
        <v>1.0234285714285714</v>
      </c>
      <c r="P3230" s="10">
        <f t="shared" si="266"/>
        <v>193.62162162162161</v>
      </c>
      <c r="Q3230" t="s">
        <v>8315</v>
      </c>
      <c r="R3230" t="s">
        <v>8318</v>
      </c>
      <c r="S3230" s="9">
        <f t="shared" si="264"/>
        <v>42323.500972222224</v>
      </c>
      <c r="T3230" s="9">
        <f t="shared" si="26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63"/>
        <v>1.0786500000000001</v>
      </c>
      <c r="P3231" s="10">
        <f t="shared" si="266"/>
        <v>106.79702970297029</v>
      </c>
      <c r="Q3231" t="s">
        <v>8315</v>
      </c>
      <c r="R3231" t="s">
        <v>8318</v>
      </c>
      <c r="S3231" s="9">
        <f t="shared" si="264"/>
        <v>41933.083310185182</v>
      </c>
      <c r="T3231" s="9">
        <f t="shared" si="26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63"/>
        <v>1.0988461538461538</v>
      </c>
      <c r="P3232" s="10">
        <f t="shared" si="266"/>
        <v>77.21621621621621</v>
      </c>
      <c r="Q3232" t="s">
        <v>8315</v>
      </c>
      <c r="R3232" t="s">
        <v>8318</v>
      </c>
      <c r="S3232" s="9">
        <f t="shared" si="264"/>
        <v>41897.959791666668</v>
      </c>
      <c r="T3232" s="9">
        <f t="shared" si="26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63"/>
        <v>1.61</v>
      </c>
      <c r="P3233" s="10">
        <f t="shared" si="266"/>
        <v>57.5</v>
      </c>
      <c r="Q3233" t="s">
        <v>8315</v>
      </c>
      <c r="R3233" t="s">
        <v>8318</v>
      </c>
      <c r="S3233" s="9">
        <f t="shared" si="264"/>
        <v>42446.735497685186</v>
      </c>
      <c r="T3233" s="9">
        <f t="shared" si="26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63"/>
        <v>1.3120000000000001</v>
      </c>
      <c r="P3234" s="10">
        <f t="shared" si="266"/>
        <v>50.46153846153846</v>
      </c>
      <c r="Q3234" t="s">
        <v>8315</v>
      </c>
      <c r="R3234" t="s">
        <v>8318</v>
      </c>
      <c r="S3234" s="9">
        <f t="shared" si="264"/>
        <v>42463.605520833335</v>
      </c>
      <c r="T3234" s="9">
        <f t="shared" si="26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63"/>
        <v>1.1879999999999999</v>
      </c>
      <c r="P3235" s="10">
        <f t="shared" si="266"/>
        <v>97.377049180327873</v>
      </c>
      <c r="Q3235" t="s">
        <v>8315</v>
      </c>
      <c r="R3235" t="s">
        <v>8318</v>
      </c>
      <c r="S3235" s="9">
        <f t="shared" si="264"/>
        <v>42766.596701388888</v>
      </c>
      <c r="T3235" s="9">
        <f t="shared" si="26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63"/>
        <v>1.0039275000000001</v>
      </c>
      <c r="P3236" s="10">
        <f t="shared" si="266"/>
        <v>34.91921739130435</v>
      </c>
      <c r="Q3236" t="s">
        <v>8315</v>
      </c>
      <c r="R3236" t="s">
        <v>8318</v>
      </c>
      <c r="S3236" s="9">
        <f t="shared" si="264"/>
        <v>42734.581111111103</v>
      </c>
      <c r="T3236" s="9">
        <f t="shared" si="26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63"/>
        <v>1.0320666666666667</v>
      </c>
      <c r="P3237" s="10">
        <f t="shared" si="266"/>
        <v>85.530386740331494</v>
      </c>
      <c r="Q3237" t="s">
        <v>8315</v>
      </c>
      <c r="R3237" t="s">
        <v>8318</v>
      </c>
      <c r="S3237" s="9">
        <f t="shared" si="264"/>
        <v>42522.139479166661</v>
      </c>
      <c r="T3237" s="9">
        <f t="shared" si="26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63"/>
        <v>1.006</v>
      </c>
      <c r="P3238" s="10">
        <f t="shared" si="266"/>
        <v>182.90909090909091</v>
      </c>
      <c r="Q3238" t="s">
        <v>8315</v>
      </c>
      <c r="R3238" t="s">
        <v>8318</v>
      </c>
      <c r="S3238" s="9">
        <f t="shared" si="264"/>
        <v>42702.708715277775</v>
      </c>
      <c r="T3238" s="9">
        <f t="shared" si="26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63"/>
        <v>1.0078754285714286</v>
      </c>
      <c r="P3239" s="10">
        <f t="shared" si="266"/>
        <v>131.13620817843866</v>
      </c>
      <c r="Q3239" t="s">
        <v>8315</v>
      </c>
      <c r="R3239" t="s">
        <v>8318</v>
      </c>
      <c r="S3239" s="9">
        <f t="shared" si="264"/>
        <v>42252.266018518516</v>
      </c>
      <c r="T3239" s="9">
        <f t="shared" si="26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63"/>
        <v>1.1232142857142857</v>
      </c>
      <c r="P3240" s="10">
        <f t="shared" si="266"/>
        <v>39.810126582278478</v>
      </c>
      <c r="Q3240" t="s">
        <v>8315</v>
      </c>
      <c r="R3240" t="s">
        <v>8318</v>
      </c>
      <c r="S3240" s="9">
        <f t="shared" si="264"/>
        <v>42156.302060185182</v>
      </c>
      <c r="T3240" s="9">
        <f t="shared" si="26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63"/>
        <v>1.0591914022517912</v>
      </c>
      <c r="P3241" s="10">
        <f t="shared" si="266"/>
        <v>59.701730769230764</v>
      </c>
      <c r="Q3241" t="s">
        <v>8315</v>
      </c>
      <c r="R3241" t="s">
        <v>8318</v>
      </c>
      <c r="S3241" s="9">
        <f t="shared" si="264"/>
        <v>42277.880706018514</v>
      </c>
      <c r="T3241" s="9">
        <f t="shared" si="26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63"/>
        <v>1.0056666666666667</v>
      </c>
      <c r="P3242" s="10">
        <f t="shared" si="266"/>
        <v>88.735294117647058</v>
      </c>
      <c r="Q3242" t="s">
        <v>8315</v>
      </c>
      <c r="R3242" t="s">
        <v>8318</v>
      </c>
      <c r="S3242" s="9">
        <f t="shared" si="264"/>
        <v>42754.485509259255</v>
      </c>
      <c r="T3242" s="9">
        <f t="shared" si="26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63"/>
        <v>1.1530588235294117</v>
      </c>
      <c r="P3243" s="10">
        <f t="shared" si="266"/>
        <v>58.688622754491021</v>
      </c>
      <c r="Q3243" t="s">
        <v>8315</v>
      </c>
      <c r="R3243" t="s">
        <v>8318</v>
      </c>
      <c r="S3243" s="9">
        <f t="shared" si="264"/>
        <v>41893.116550925923</v>
      </c>
      <c r="T3243" s="9">
        <f t="shared" si="26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63"/>
        <v>1.273042</v>
      </c>
      <c r="P3244" s="10">
        <f t="shared" si="266"/>
        <v>69.56513661202186</v>
      </c>
      <c r="Q3244" t="s">
        <v>8315</v>
      </c>
      <c r="R3244" t="s">
        <v>8318</v>
      </c>
      <c r="S3244" s="9">
        <f t="shared" si="264"/>
        <v>41871.547361111108</v>
      </c>
      <c r="T3244" s="9">
        <f t="shared" si="26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63"/>
        <v>1.028375</v>
      </c>
      <c r="P3245" s="10">
        <f t="shared" si="266"/>
        <v>115.87323943661971</v>
      </c>
      <c r="Q3245" t="s">
        <v>8315</v>
      </c>
      <c r="R3245" t="s">
        <v>8318</v>
      </c>
      <c r="S3245" s="9">
        <f t="shared" si="264"/>
        <v>42261.888449074067</v>
      </c>
      <c r="T3245" s="9">
        <f t="shared" si="26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63"/>
        <v>1.0293749999999999</v>
      </c>
      <c r="P3246" s="10">
        <f t="shared" si="266"/>
        <v>23.869565217391305</v>
      </c>
      <c r="Q3246" t="s">
        <v>8315</v>
      </c>
      <c r="R3246" t="s">
        <v>8318</v>
      </c>
      <c r="S3246" s="9">
        <f t="shared" si="264"/>
        <v>42675.485902777778</v>
      </c>
      <c r="T3246" s="9">
        <f t="shared" si="26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63"/>
        <v>1.043047619047619</v>
      </c>
      <c r="P3247" s="10">
        <f t="shared" si="266"/>
        <v>81.125925925925927</v>
      </c>
      <c r="Q3247" t="s">
        <v>8315</v>
      </c>
      <c r="R3247" t="s">
        <v>8318</v>
      </c>
      <c r="S3247" s="9">
        <f t="shared" si="264"/>
        <v>42135.391874999994</v>
      </c>
      <c r="T3247" s="9">
        <f t="shared" si="26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63"/>
        <v>1.1122000000000001</v>
      </c>
      <c r="P3248" s="10">
        <f t="shared" si="266"/>
        <v>57.626943005181346</v>
      </c>
      <c r="Q3248" t="s">
        <v>8315</v>
      </c>
      <c r="R3248" t="s">
        <v>8318</v>
      </c>
      <c r="S3248" s="9">
        <f t="shared" si="264"/>
        <v>42230.263888888883</v>
      </c>
      <c r="T3248" s="9">
        <f t="shared" si="26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63"/>
        <v>1.0586</v>
      </c>
      <c r="P3249" s="10">
        <f t="shared" si="266"/>
        <v>46.429824561403507</v>
      </c>
      <c r="Q3249" t="s">
        <v>8315</v>
      </c>
      <c r="R3249" t="s">
        <v>8318</v>
      </c>
      <c r="S3249" s="9">
        <f t="shared" si="264"/>
        <v>42167.22583333333</v>
      </c>
      <c r="T3249" s="9">
        <f t="shared" si="26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63"/>
        <v>1.0079166666666666</v>
      </c>
      <c r="P3250" s="10">
        <f t="shared" si="266"/>
        <v>60.475000000000001</v>
      </c>
      <c r="Q3250" t="s">
        <v>8315</v>
      </c>
      <c r="R3250" t="s">
        <v>8318</v>
      </c>
      <c r="S3250" s="9">
        <f t="shared" si="264"/>
        <v>42068.68005787037</v>
      </c>
      <c r="T3250" s="9">
        <f t="shared" si="26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63"/>
        <v>1.0492727272727274</v>
      </c>
      <c r="P3251" s="10">
        <f t="shared" si="266"/>
        <v>65.579545454545453</v>
      </c>
      <c r="Q3251" t="s">
        <v>8315</v>
      </c>
      <c r="R3251" t="s">
        <v>8318</v>
      </c>
      <c r="S3251" s="9">
        <f t="shared" si="264"/>
        <v>42145.538356481477</v>
      </c>
      <c r="T3251" s="9">
        <f t="shared" si="26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63"/>
        <v>1.01552</v>
      </c>
      <c r="P3252" s="10">
        <f t="shared" si="266"/>
        <v>119.1924882629108</v>
      </c>
      <c r="Q3252" t="s">
        <v>8315</v>
      </c>
      <c r="R3252" t="s">
        <v>8318</v>
      </c>
      <c r="S3252" s="9">
        <f t="shared" si="264"/>
        <v>41918.533842592587</v>
      </c>
      <c r="T3252" s="9">
        <f t="shared" si="26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63"/>
        <v>1.1073333333333333</v>
      </c>
      <c r="P3253" s="10">
        <f t="shared" si="266"/>
        <v>83.05</v>
      </c>
      <c r="Q3253" t="s">
        <v>8315</v>
      </c>
      <c r="R3253" t="s">
        <v>8318</v>
      </c>
      <c r="S3253" s="9">
        <f t="shared" si="264"/>
        <v>42146.52275462963</v>
      </c>
      <c r="T3253" s="9">
        <f t="shared" si="26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63"/>
        <v>1.2782222222222221</v>
      </c>
      <c r="P3254" s="10">
        <f t="shared" si="266"/>
        <v>57.52</v>
      </c>
      <c r="Q3254" t="s">
        <v>8315</v>
      </c>
      <c r="R3254" t="s">
        <v>8318</v>
      </c>
      <c r="S3254" s="9">
        <f t="shared" si="264"/>
        <v>42590.264351851853</v>
      </c>
      <c r="T3254" s="9">
        <f t="shared" si="26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63"/>
        <v>1.0182500000000001</v>
      </c>
      <c r="P3255" s="10">
        <f t="shared" si="266"/>
        <v>177.08695652173913</v>
      </c>
      <c r="Q3255" t="s">
        <v>8315</v>
      </c>
      <c r="R3255" t="s">
        <v>8318</v>
      </c>
      <c r="S3255" s="9">
        <f t="shared" si="264"/>
        <v>42602.368379629632</v>
      </c>
      <c r="T3255" s="9">
        <f t="shared" si="26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63"/>
        <v>1.012576923076923</v>
      </c>
      <c r="P3256" s="10">
        <f t="shared" si="266"/>
        <v>70.771505376344081</v>
      </c>
      <c r="Q3256" t="s">
        <v>8315</v>
      </c>
      <c r="R3256" t="s">
        <v>8318</v>
      </c>
      <c r="S3256" s="9">
        <f t="shared" si="264"/>
        <v>42058.877418981479</v>
      </c>
      <c r="T3256" s="9">
        <f t="shared" si="26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63"/>
        <v>1.75</v>
      </c>
      <c r="P3257" s="10">
        <f t="shared" si="266"/>
        <v>29.166666666666668</v>
      </c>
      <c r="Q3257" t="s">
        <v>8315</v>
      </c>
      <c r="R3257" t="s">
        <v>8318</v>
      </c>
      <c r="S3257" s="9">
        <f t="shared" si="264"/>
        <v>41889.559895833328</v>
      </c>
      <c r="T3257" s="9">
        <f t="shared" si="26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63"/>
        <v>1.2806</v>
      </c>
      <c r="P3258" s="10">
        <f t="shared" si="266"/>
        <v>72.76136363636364</v>
      </c>
      <c r="Q3258" t="s">
        <v>8315</v>
      </c>
      <c r="R3258" t="s">
        <v>8318</v>
      </c>
      <c r="S3258" s="9">
        <f t="shared" si="264"/>
        <v>42144.365474537037</v>
      </c>
      <c r="T3258" s="9">
        <f t="shared" si="26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63"/>
        <v>1.0629949999999999</v>
      </c>
      <c r="P3259" s="10">
        <f t="shared" si="266"/>
        <v>51.853414634146333</v>
      </c>
      <c r="Q3259" t="s">
        <v>8315</v>
      </c>
      <c r="R3259" t="s">
        <v>8318</v>
      </c>
      <c r="S3259" s="9">
        <f t="shared" si="264"/>
        <v>42758.351296296292</v>
      </c>
      <c r="T3259" s="9">
        <f t="shared" si="26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63"/>
        <v>1.052142857142857</v>
      </c>
      <c r="P3260" s="10">
        <f t="shared" si="266"/>
        <v>98.2</v>
      </c>
      <c r="Q3260" t="s">
        <v>8315</v>
      </c>
      <c r="R3260" t="s">
        <v>8318</v>
      </c>
      <c r="S3260" s="9">
        <f t="shared" si="264"/>
        <v>41982.678946759253</v>
      </c>
      <c r="T3260" s="9">
        <f t="shared" si="26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63"/>
        <v>1.0616782608695652</v>
      </c>
      <c r="P3261" s="10">
        <f t="shared" si="266"/>
        <v>251.7381443298969</v>
      </c>
      <c r="Q3261" t="s">
        <v>8315</v>
      </c>
      <c r="R3261" t="s">
        <v>8318</v>
      </c>
      <c r="S3261" s="9">
        <f t="shared" si="264"/>
        <v>42614.552604166667</v>
      </c>
      <c r="T3261" s="9">
        <f t="shared" si="26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63"/>
        <v>1.0924</v>
      </c>
      <c r="P3262" s="10">
        <f t="shared" si="266"/>
        <v>74.821917808219183</v>
      </c>
      <c r="Q3262" t="s">
        <v>8315</v>
      </c>
      <c r="R3262" t="s">
        <v>8318</v>
      </c>
      <c r="S3262" s="9">
        <f t="shared" si="264"/>
        <v>42303.464328703696</v>
      </c>
      <c r="T3262" s="9">
        <f t="shared" si="26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63"/>
        <v>1.0045454545454546</v>
      </c>
      <c r="P3263" s="10">
        <f t="shared" si="266"/>
        <v>67.65306122448979</v>
      </c>
      <c r="Q3263" t="s">
        <v>8315</v>
      </c>
      <c r="R3263" t="s">
        <v>8318</v>
      </c>
      <c r="S3263" s="9">
        <f t="shared" si="264"/>
        <v>42171.517083333332</v>
      </c>
      <c r="T3263" s="9">
        <f t="shared" si="26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63"/>
        <v>1.0304098360655738</v>
      </c>
      <c r="P3264" s="10">
        <f t="shared" si="266"/>
        <v>93.81343283582089</v>
      </c>
      <c r="Q3264" t="s">
        <v>8315</v>
      </c>
      <c r="R3264" t="s">
        <v>8318</v>
      </c>
      <c r="S3264" s="9">
        <f t="shared" si="264"/>
        <v>41964.107199074067</v>
      </c>
      <c r="T3264" s="9">
        <f t="shared" si="26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63"/>
        <v>1.121664</v>
      </c>
      <c r="P3265" s="10">
        <f t="shared" si="266"/>
        <v>41.237647058823526</v>
      </c>
      <c r="Q3265" t="s">
        <v>8315</v>
      </c>
      <c r="R3265" t="s">
        <v>8318</v>
      </c>
      <c r="S3265" s="9">
        <f t="shared" si="264"/>
        <v>42284.30773148148</v>
      </c>
      <c r="T3265" s="9">
        <f t="shared" si="26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67">E3266/D3266</f>
        <v>1.03</v>
      </c>
      <c r="P3266" s="10">
        <f t="shared" si="266"/>
        <v>52.551020408163268</v>
      </c>
      <c r="Q3266" t="s">
        <v>8315</v>
      </c>
      <c r="R3266" t="s">
        <v>8318</v>
      </c>
      <c r="S3266" s="9">
        <f t="shared" ref="S3266:S3329" si="268">(((J3266/60)/60)/24)+DATE(1970,1,1)+(-5/24)</f>
        <v>42016.591874999998</v>
      </c>
      <c r="T3266" s="9">
        <f t="shared" ref="T3266:T3329" si="269">(((I3266/60)/60)/24)+DATE(1970,1,1)+(-5/24)</f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67"/>
        <v>1.64</v>
      </c>
      <c r="P3267" s="10">
        <f t="shared" si="266"/>
        <v>70.285714285714292</v>
      </c>
      <c r="Q3267" t="s">
        <v>8315</v>
      </c>
      <c r="R3267" t="s">
        <v>8318</v>
      </c>
      <c r="S3267" s="9">
        <f t="shared" si="268"/>
        <v>42311.503645833327</v>
      </c>
      <c r="T3267" s="9">
        <f t="shared" si="269"/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67"/>
        <v>1.3128333333333333</v>
      </c>
      <c r="P3268" s="10">
        <f t="shared" si="266"/>
        <v>48.325153374233132</v>
      </c>
      <c r="Q3268" t="s">
        <v>8315</v>
      </c>
      <c r="R3268" t="s">
        <v>8318</v>
      </c>
      <c r="S3268" s="9">
        <f t="shared" si="268"/>
        <v>42136.32780092593</v>
      </c>
      <c r="T3268" s="9">
        <f t="shared" si="269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67"/>
        <v>1.0209999999999999</v>
      </c>
      <c r="P3269" s="10">
        <f t="shared" si="266"/>
        <v>53.177083333333336</v>
      </c>
      <c r="Q3269" t="s">
        <v>8315</v>
      </c>
      <c r="R3269" t="s">
        <v>8318</v>
      </c>
      <c r="S3269" s="9">
        <f t="shared" si="268"/>
        <v>42172.549305555549</v>
      </c>
      <c r="T3269" s="9">
        <f t="shared" si="269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67"/>
        <v>1.28</v>
      </c>
      <c r="P3270" s="10">
        <f t="shared" si="266"/>
        <v>60.952380952380949</v>
      </c>
      <c r="Q3270" t="s">
        <v>8315</v>
      </c>
      <c r="R3270" t="s">
        <v>8318</v>
      </c>
      <c r="S3270" s="9">
        <f t="shared" si="268"/>
        <v>42590.695925925924</v>
      </c>
      <c r="T3270" s="9">
        <f t="shared" si="269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67"/>
        <v>1.0149999999999999</v>
      </c>
      <c r="P3271" s="10">
        <f t="shared" si="266"/>
        <v>116</v>
      </c>
      <c r="Q3271" t="s">
        <v>8315</v>
      </c>
      <c r="R3271" t="s">
        <v>8318</v>
      </c>
      <c r="S3271" s="9">
        <f t="shared" si="268"/>
        <v>42137.18746527777</v>
      </c>
      <c r="T3271" s="9">
        <f t="shared" si="269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67"/>
        <v>1.0166666666666666</v>
      </c>
      <c r="P3272" s="10">
        <f t="shared" si="266"/>
        <v>61</v>
      </c>
      <c r="Q3272" t="s">
        <v>8315</v>
      </c>
      <c r="R3272" t="s">
        <v>8318</v>
      </c>
      <c r="S3272" s="9">
        <f t="shared" si="268"/>
        <v>42167.324826388889</v>
      </c>
      <c r="T3272" s="9">
        <f t="shared" si="269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67"/>
        <v>1.3</v>
      </c>
      <c r="P3273" s="10">
        <f t="shared" ref="P3273:P3336" si="270">E3273/L3273</f>
        <v>38.235294117647058</v>
      </c>
      <c r="Q3273" t="s">
        <v>8315</v>
      </c>
      <c r="R3273" t="s">
        <v>8318</v>
      </c>
      <c r="S3273" s="9">
        <f t="shared" si="268"/>
        <v>41915.22887731481</v>
      </c>
      <c r="T3273" s="9">
        <f t="shared" si="269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67"/>
        <v>1.5443</v>
      </c>
      <c r="P3274" s="10">
        <f t="shared" si="270"/>
        <v>106.50344827586207</v>
      </c>
      <c r="Q3274" t="s">
        <v>8315</v>
      </c>
      <c r="R3274" t="s">
        <v>8318</v>
      </c>
      <c r="S3274" s="9">
        <f t="shared" si="268"/>
        <v>42284.291770833333</v>
      </c>
      <c r="T3274" s="9">
        <f t="shared" si="269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67"/>
        <v>1.0740000000000001</v>
      </c>
      <c r="P3275" s="10">
        <f t="shared" si="270"/>
        <v>204.57142857142858</v>
      </c>
      <c r="Q3275" t="s">
        <v>8315</v>
      </c>
      <c r="R3275" t="s">
        <v>8318</v>
      </c>
      <c r="S3275" s="9">
        <f t="shared" si="268"/>
        <v>42611.5930787037</v>
      </c>
      <c r="T3275" s="9">
        <f t="shared" si="269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67"/>
        <v>1.0132258064516129</v>
      </c>
      <c r="P3276" s="10">
        <f t="shared" si="270"/>
        <v>54.912587412587413</v>
      </c>
      <c r="Q3276" t="s">
        <v>8315</v>
      </c>
      <c r="R3276" t="s">
        <v>8318</v>
      </c>
      <c r="S3276" s="9">
        <f t="shared" si="268"/>
        <v>42400.496203703697</v>
      </c>
      <c r="T3276" s="9">
        <f t="shared" si="269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67"/>
        <v>1.0027777777777778</v>
      </c>
      <c r="P3277" s="10">
        <f t="shared" si="270"/>
        <v>150.41666666666666</v>
      </c>
      <c r="Q3277" t="s">
        <v>8315</v>
      </c>
      <c r="R3277" t="s">
        <v>8318</v>
      </c>
      <c r="S3277" s="9">
        <f t="shared" si="268"/>
        <v>42017.672118055554</v>
      </c>
      <c r="T3277" s="9">
        <f t="shared" si="269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67"/>
        <v>1.1684444444444444</v>
      </c>
      <c r="P3278" s="10">
        <f t="shared" si="270"/>
        <v>52.58</v>
      </c>
      <c r="Q3278" t="s">
        <v>8315</v>
      </c>
      <c r="R3278" t="s">
        <v>8318</v>
      </c>
      <c r="S3278" s="9">
        <f t="shared" si="268"/>
        <v>42426.741655092592</v>
      </c>
      <c r="T3278" s="9">
        <f t="shared" si="269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67"/>
        <v>1.0860000000000001</v>
      </c>
      <c r="P3279" s="10">
        <f t="shared" si="270"/>
        <v>54.3</v>
      </c>
      <c r="Q3279" t="s">
        <v>8315</v>
      </c>
      <c r="R3279" t="s">
        <v>8318</v>
      </c>
      <c r="S3279" s="9">
        <f t="shared" si="268"/>
        <v>41931.474606481483</v>
      </c>
      <c r="T3279" s="9">
        <f t="shared" si="269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67"/>
        <v>1.034</v>
      </c>
      <c r="P3280" s="10">
        <f t="shared" si="270"/>
        <v>76.029411764705884</v>
      </c>
      <c r="Q3280" t="s">
        <v>8315</v>
      </c>
      <c r="R3280" t="s">
        <v>8318</v>
      </c>
      <c r="S3280" s="9">
        <f t="shared" si="268"/>
        <v>42124.640081018515</v>
      </c>
      <c r="T3280" s="9">
        <f t="shared" si="269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67"/>
        <v>1.1427586206896552</v>
      </c>
      <c r="P3281" s="10">
        <f t="shared" si="270"/>
        <v>105.2063492063492</v>
      </c>
      <c r="Q3281" t="s">
        <v>8315</v>
      </c>
      <c r="R3281" t="s">
        <v>8318</v>
      </c>
      <c r="S3281" s="9">
        <f t="shared" si="268"/>
        <v>42430.894201388881</v>
      </c>
      <c r="T3281" s="9">
        <f t="shared" si="269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67"/>
        <v>1.03</v>
      </c>
      <c r="P3282" s="10">
        <f t="shared" si="270"/>
        <v>68.666666666666671</v>
      </c>
      <c r="Q3282" t="s">
        <v>8315</v>
      </c>
      <c r="R3282" t="s">
        <v>8318</v>
      </c>
      <c r="S3282" s="9">
        <f t="shared" si="268"/>
        <v>42121.548587962963</v>
      </c>
      <c r="T3282" s="9">
        <f t="shared" si="269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67"/>
        <v>1.216</v>
      </c>
      <c r="P3283" s="10">
        <f t="shared" si="270"/>
        <v>129.36170212765958</v>
      </c>
      <c r="Q3283" t="s">
        <v>8315</v>
      </c>
      <c r="R3283" t="s">
        <v>8318</v>
      </c>
      <c r="S3283" s="9">
        <f t="shared" si="268"/>
        <v>42218.811400462961</v>
      </c>
      <c r="T3283" s="9">
        <f t="shared" si="269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67"/>
        <v>1.026467741935484</v>
      </c>
      <c r="P3284" s="10">
        <f t="shared" si="270"/>
        <v>134.26371308016877</v>
      </c>
      <c r="Q3284" t="s">
        <v>8315</v>
      </c>
      <c r="R3284" t="s">
        <v>8318</v>
      </c>
      <c r="S3284" s="9">
        <f t="shared" si="268"/>
        <v>42444.985972222225</v>
      </c>
      <c r="T3284" s="9">
        <f t="shared" si="269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67"/>
        <v>1.0475000000000001</v>
      </c>
      <c r="P3285" s="10">
        <f t="shared" si="270"/>
        <v>17.829787234042552</v>
      </c>
      <c r="Q3285" t="s">
        <v>8315</v>
      </c>
      <c r="R3285" t="s">
        <v>8318</v>
      </c>
      <c r="S3285" s="9">
        <f t="shared" si="268"/>
        <v>42379.535856481474</v>
      </c>
      <c r="T3285" s="9">
        <f t="shared" si="269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67"/>
        <v>1.016</v>
      </c>
      <c r="P3286" s="10">
        <f t="shared" si="270"/>
        <v>203.2</v>
      </c>
      <c r="Q3286" t="s">
        <v>8315</v>
      </c>
      <c r="R3286" t="s">
        <v>8318</v>
      </c>
      <c r="S3286" s="9">
        <f t="shared" si="268"/>
        <v>42380.676539351851</v>
      </c>
      <c r="T3286" s="9">
        <f t="shared" si="269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67"/>
        <v>1.1210242048409682</v>
      </c>
      <c r="P3287" s="10">
        <f t="shared" si="270"/>
        <v>69.18518518518519</v>
      </c>
      <c r="Q3287" t="s">
        <v>8315</v>
      </c>
      <c r="R3287" t="s">
        <v>8318</v>
      </c>
      <c r="S3287" s="9">
        <f t="shared" si="268"/>
        <v>42762.734097222223</v>
      </c>
      <c r="T3287" s="9">
        <f t="shared" si="269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67"/>
        <v>1.0176666666666667</v>
      </c>
      <c r="P3288" s="10">
        <f t="shared" si="270"/>
        <v>125.12295081967213</v>
      </c>
      <c r="Q3288" t="s">
        <v>8315</v>
      </c>
      <c r="R3288" t="s">
        <v>8318</v>
      </c>
      <c r="S3288" s="9">
        <f t="shared" si="268"/>
        <v>42567.631736111107</v>
      </c>
      <c r="T3288" s="9">
        <f t="shared" si="269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67"/>
        <v>1</v>
      </c>
      <c r="P3289" s="10">
        <f t="shared" si="270"/>
        <v>73.529411764705884</v>
      </c>
      <c r="Q3289" t="s">
        <v>8315</v>
      </c>
      <c r="R3289" t="s">
        <v>8318</v>
      </c>
      <c r="S3289" s="9">
        <f t="shared" si="268"/>
        <v>42311.541990740741</v>
      </c>
      <c r="T3289" s="9">
        <f t="shared" si="269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67"/>
        <v>1.0026489999999999</v>
      </c>
      <c r="P3290" s="10">
        <f t="shared" si="270"/>
        <v>48.437149758454105</v>
      </c>
      <c r="Q3290" t="s">
        <v>8315</v>
      </c>
      <c r="R3290" t="s">
        <v>8318</v>
      </c>
      <c r="S3290" s="9">
        <f t="shared" si="268"/>
        <v>42505.566145833327</v>
      </c>
      <c r="T3290" s="9">
        <f t="shared" si="269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67"/>
        <v>1.3304200000000002</v>
      </c>
      <c r="P3291" s="10">
        <f t="shared" si="270"/>
        <v>26.608400000000003</v>
      </c>
      <c r="Q3291" t="s">
        <v>8315</v>
      </c>
      <c r="R3291" t="s">
        <v>8318</v>
      </c>
      <c r="S3291" s="9">
        <f t="shared" si="268"/>
        <v>42758.159745370365</v>
      </c>
      <c r="T3291" s="9">
        <f t="shared" si="269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67"/>
        <v>1.212</v>
      </c>
      <c r="P3292" s="10">
        <f t="shared" si="270"/>
        <v>33.666666666666664</v>
      </c>
      <c r="Q3292" t="s">
        <v>8315</v>
      </c>
      <c r="R3292" t="s">
        <v>8318</v>
      </c>
      <c r="S3292" s="9">
        <f t="shared" si="268"/>
        <v>42775.306608796294</v>
      </c>
      <c r="T3292" s="9">
        <f t="shared" si="269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67"/>
        <v>1.1399999999999999</v>
      </c>
      <c r="P3293" s="10">
        <f t="shared" si="270"/>
        <v>40.714285714285715</v>
      </c>
      <c r="Q3293" t="s">
        <v>8315</v>
      </c>
      <c r="R3293" t="s">
        <v>8318</v>
      </c>
      <c r="S3293" s="9">
        <f t="shared" si="268"/>
        <v>42232.494212962956</v>
      </c>
      <c r="T3293" s="9">
        <f t="shared" si="269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67"/>
        <v>2.8613861386138613</v>
      </c>
      <c r="P3294" s="10">
        <f t="shared" si="270"/>
        <v>19.266666666666666</v>
      </c>
      <c r="Q3294" t="s">
        <v>8315</v>
      </c>
      <c r="R3294" t="s">
        <v>8318</v>
      </c>
      <c r="S3294" s="9">
        <f t="shared" si="268"/>
        <v>42282.561898148146</v>
      </c>
      <c r="T3294" s="9">
        <f t="shared" si="269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67"/>
        <v>1.7044444444444444</v>
      </c>
      <c r="P3295" s="10">
        <f t="shared" si="270"/>
        <v>84.285714285714292</v>
      </c>
      <c r="Q3295" t="s">
        <v>8315</v>
      </c>
      <c r="R3295" t="s">
        <v>8318</v>
      </c>
      <c r="S3295" s="9">
        <f t="shared" si="268"/>
        <v>42768.217037037037</v>
      </c>
      <c r="T3295" s="9">
        <f t="shared" si="269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67"/>
        <v>1.1833333333333333</v>
      </c>
      <c r="P3296" s="10">
        <f t="shared" si="270"/>
        <v>29.583333333333332</v>
      </c>
      <c r="Q3296" t="s">
        <v>8315</v>
      </c>
      <c r="R3296" t="s">
        <v>8318</v>
      </c>
      <c r="S3296" s="9">
        <f t="shared" si="268"/>
        <v>42141.33280092592</v>
      </c>
      <c r="T3296" s="9">
        <f t="shared" si="269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67"/>
        <v>1.0285857142857142</v>
      </c>
      <c r="P3297" s="10">
        <f t="shared" si="270"/>
        <v>26.667037037037037</v>
      </c>
      <c r="Q3297" t="s">
        <v>8315</v>
      </c>
      <c r="R3297" t="s">
        <v>8318</v>
      </c>
      <c r="S3297" s="9">
        <f t="shared" si="268"/>
        <v>42609.234131944446</v>
      </c>
      <c r="T3297" s="9">
        <f t="shared" si="269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67"/>
        <v>1.4406666666666668</v>
      </c>
      <c r="P3298" s="10">
        <f t="shared" si="270"/>
        <v>45.978723404255319</v>
      </c>
      <c r="Q3298" t="s">
        <v>8315</v>
      </c>
      <c r="R3298" t="s">
        <v>8318</v>
      </c>
      <c r="S3298" s="9">
        <f t="shared" si="268"/>
        <v>42309.54828703704</v>
      </c>
      <c r="T3298" s="9">
        <f t="shared" si="269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67"/>
        <v>1.0007272727272727</v>
      </c>
      <c r="P3299" s="10">
        <f t="shared" si="270"/>
        <v>125.09090909090909</v>
      </c>
      <c r="Q3299" t="s">
        <v>8315</v>
      </c>
      <c r="R3299" t="s">
        <v>8318</v>
      </c>
      <c r="S3299" s="9">
        <f t="shared" si="268"/>
        <v>42193.563148148147</v>
      </c>
      <c r="T3299" s="9">
        <f t="shared" si="269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67"/>
        <v>1.0173000000000001</v>
      </c>
      <c r="P3300" s="10">
        <f t="shared" si="270"/>
        <v>141.29166666666666</v>
      </c>
      <c r="Q3300" t="s">
        <v>8315</v>
      </c>
      <c r="R3300" t="s">
        <v>8318</v>
      </c>
      <c r="S3300" s="9">
        <f t="shared" si="268"/>
        <v>42239.749629629623</v>
      </c>
      <c r="T3300" s="9">
        <f t="shared" si="269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67"/>
        <v>1.1619999999999999</v>
      </c>
      <c r="P3301" s="10">
        <f t="shared" si="270"/>
        <v>55.333333333333336</v>
      </c>
      <c r="Q3301" t="s">
        <v>8315</v>
      </c>
      <c r="R3301" t="s">
        <v>8318</v>
      </c>
      <c r="S3301" s="9">
        <f t="shared" si="268"/>
        <v>42261.709062499998</v>
      </c>
      <c r="T3301" s="9">
        <f t="shared" si="269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67"/>
        <v>1.3616666666666666</v>
      </c>
      <c r="P3302" s="10">
        <f t="shared" si="270"/>
        <v>46.420454545454547</v>
      </c>
      <c r="Q3302" t="s">
        <v>8315</v>
      </c>
      <c r="R3302" t="s">
        <v>8318</v>
      </c>
      <c r="S3302" s="9">
        <f t="shared" si="268"/>
        <v>42102.535439814812</v>
      </c>
      <c r="T3302" s="9">
        <f t="shared" si="269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67"/>
        <v>1.3346666666666667</v>
      </c>
      <c r="P3303" s="10">
        <f t="shared" si="270"/>
        <v>57.2</v>
      </c>
      <c r="Q3303" t="s">
        <v>8315</v>
      </c>
      <c r="R3303" t="s">
        <v>8318</v>
      </c>
      <c r="S3303" s="9">
        <f t="shared" si="268"/>
        <v>42538.527500000004</v>
      </c>
      <c r="T3303" s="9">
        <f t="shared" si="269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67"/>
        <v>1.0339285714285715</v>
      </c>
      <c r="P3304" s="10">
        <f t="shared" si="270"/>
        <v>173.7</v>
      </c>
      <c r="Q3304" t="s">
        <v>8315</v>
      </c>
      <c r="R3304" t="s">
        <v>8318</v>
      </c>
      <c r="S3304" s="9">
        <f t="shared" si="268"/>
        <v>42681.143240740734</v>
      </c>
      <c r="T3304" s="9">
        <f t="shared" si="269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67"/>
        <v>1.1588888888888889</v>
      </c>
      <c r="P3305" s="10">
        <f t="shared" si="270"/>
        <v>59.6</v>
      </c>
      <c r="Q3305" t="s">
        <v>8315</v>
      </c>
      <c r="R3305" t="s">
        <v>8318</v>
      </c>
      <c r="S3305" s="9">
        <f t="shared" si="268"/>
        <v>42056.443101851844</v>
      </c>
      <c r="T3305" s="9">
        <f t="shared" si="269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67"/>
        <v>1.0451666666666666</v>
      </c>
      <c r="P3306" s="10">
        <f t="shared" si="270"/>
        <v>89.585714285714289</v>
      </c>
      <c r="Q3306" t="s">
        <v>8315</v>
      </c>
      <c r="R3306" t="s">
        <v>8318</v>
      </c>
      <c r="S3306" s="9">
        <f t="shared" si="268"/>
        <v>42696.41611111111</v>
      </c>
      <c r="T3306" s="9">
        <f t="shared" si="269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67"/>
        <v>1.0202500000000001</v>
      </c>
      <c r="P3307" s="10">
        <f t="shared" si="270"/>
        <v>204.05</v>
      </c>
      <c r="Q3307" t="s">
        <v>8315</v>
      </c>
      <c r="R3307" t="s">
        <v>8318</v>
      </c>
      <c r="S3307" s="9">
        <f t="shared" si="268"/>
        <v>42186.647546296292</v>
      </c>
      <c r="T3307" s="9">
        <f t="shared" si="269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67"/>
        <v>1.7533333333333334</v>
      </c>
      <c r="P3308" s="10">
        <f t="shared" si="270"/>
        <v>48.703703703703702</v>
      </c>
      <c r="Q3308" t="s">
        <v>8315</v>
      </c>
      <c r="R3308" t="s">
        <v>8318</v>
      </c>
      <c r="S3308" s="9">
        <f t="shared" si="268"/>
        <v>42493.010902777773</v>
      </c>
      <c r="T3308" s="9">
        <f t="shared" si="269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67"/>
        <v>1.0668</v>
      </c>
      <c r="P3309" s="10">
        <f t="shared" si="270"/>
        <v>53.339999999999996</v>
      </c>
      <c r="Q3309" t="s">
        <v>8315</v>
      </c>
      <c r="R3309" t="s">
        <v>8318</v>
      </c>
      <c r="S3309" s="9">
        <f t="shared" si="268"/>
        <v>42474.848831018513</v>
      </c>
      <c r="T3309" s="9">
        <f t="shared" si="269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67"/>
        <v>1.2228571428571429</v>
      </c>
      <c r="P3310" s="10">
        <f t="shared" si="270"/>
        <v>75.087719298245617</v>
      </c>
      <c r="Q3310" t="s">
        <v>8315</v>
      </c>
      <c r="R3310" t="s">
        <v>8318</v>
      </c>
      <c r="S3310" s="9">
        <f t="shared" si="268"/>
        <v>42452.668576388889</v>
      </c>
      <c r="T3310" s="9">
        <f t="shared" si="269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67"/>
        <v>1.5942857142857143</v>
      </c>
      <c r="P3311" s="10">
        <f t="shared" si="270"/>
        <v>18</v>
      </c>
      <c r="Q3311" t="s">
        <v>8315</v>
      </c>
      <c r="R3311" t="s">
        <v>8318</v>
      </c>
      <c r="S3311" s="9">
        <f t="shared" si="268"/>
        <v>42628.441874999997</v>
      </c>
      <c r="T3311" s="9">
        <f t="shared" si="269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67"/>
        <v>1.0007692307692309</v>
      </c>
      <c r="P3312" s="10">
        <f t="shared" si="270"/>
        <v>209.83870967741936</v>
      </c>
      <c r="Q3312" t="s">
        <v>8315</v>
      </c>
      <c r="R3312" t="s">
        <v>8318</v>
      </c>
      <c r="S3312" s="9">
        <f t="shared" si="268"/>
        <v>42253.720196759255</v>
      </c>
      <c r="T3312" s="9">
        <f t="shared" si="269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67"/>
        <v>1.0984</v>
      </c>
      <c r="P3313" s="10">
        <f t="shared" si="270"/>
        <v>61.022222222222226</v>
      </c>
      <c r="Q3313" t="s">
        <v>8315</v>
      </c>
      <c r="R3313" t="s">
        <v>8318</v>
      </c>
      <c r="S3313" s="9">
        <f t="shared" si="268"/>
        <v>42264.083449074074</v>
      </c>
      <c r="T3313" s="9">
        <f t="shared" si="269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67"/>
        <v>1.0004</v>
      </c>
      <c r="P3314" s="10">
        <f t="shared" si="270"/>
        <v>61</v>
      </c>
      <c r="Q3314" t="s">
        <v>8315</v>
      </c>
      <c r="R3314" t="s">
        <v>8318</v>
      </c>
      <c r="S3314" s="9">
        <f t="shared" si="268"/>
        <v>42664.601226851846</v>
      </c>
      <c r="T3314" s="9">
        <f t="shared" si="269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67"/>
        <v>1.1605000000000001</v>
      </c>
      <c r="P3315" s="10">
        <f t="shared" si="270"/>
        <v>80.034482758620683</v>
      </c>
      <c r="Q3315" t="s">
        <v>8315</v>
      </c>
      <c r="R3315" t="s">
        <v>8318</v>
      </c>
      <c r="S3315" s="9">
        <f t="shared" si="268"/>
        <v>42382.036076388882</v>
      </c>
      <c r="T3315" s="9">
        <f t="shared" si="269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67"/>
        <v>2.1074999999999999</v>
      </c>
      <c r="P3316" s="10">
        <f t="shared" si="270"/>
        <v>29.068965517241381</v>
      </c>
      <c r="Q3316" t="s">
        <v>8315</v>
      </c>
      <c r="R3316" t="s">
        <v>8318</v>
      </c>
      <c r="S3316" s="9">
        <f t="shared" si="268"/>
        <v>42105.059155092589</v>
      </c>
      <c r="T3316" s="9">
        <f t="shared" si="269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67"/>
        <v>1.1000000000000001</v>
      </c>
      <c r="P3317" s="10">
        <f t="shared" si="270"/>
        <v>49.438202247191015</v>
      </c>
      <c r="Q3317" t="s">
        <v>8315</v>
      </c>
      <c r="R3317" t="s">
        <v>8318</v>
      </c>
      <c r="S3317" s="9">
        <f t="shared" si="268"/>
        <v>42466.095381944448</v>
      </c>
      <c r="T3317" s="9">
        <f t="shared" si="269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67"/>
        <v>1.0008673425918038</v>
      </c>
      <c r="P3318" s="10">
        <f t="shared" si="270"/>
        <v>93.977440000000001</v>
      </c>
      <c r="Q3318" t="s">
        <v>8315</v>
      </c>
      <c r="R3318" t="s">
        <v>8318</v>
      </c>
      <c r="S3318" s="9">
        <f t="shared" si="268"/>
        <v>41826.662905092591</v>
      </c>
      <c r="T3318" s="9">
        <f t="shared" si="269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67"/>
        <v>1.0619047619047619</v>
      </c>
      <c r="P3319" s="10">
        <f t="shared" si="270"/>
        <v>61.944444444444443</v>
      </c>
      <c r="Q3319" t="s">
        <v>8315</v>
      </c>
      <c r="R3319" t="s">
        <v>8318</v>
      </c>
      <c r="S3319" s="9">
        <f t="shared" si="268"/>
        <v>42498.831296296288</v>
      </c>
      <c r="T3319" s="9">
        <f t="shared" si="269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67"/>
        <v>1.256</v>
      </c>
      <c r="P3320" s="10">
        <f t="shared" si="270"/>
        <v>78.5</v>
      </c>
      <c r="Q3320" t="s">
        <v>8315</v>
      </c>
      <c r="R3320" t="s">
        <v>8318</v>
      </c>
      <c r="S3320" s="9">
        <f t="shared" si="268"/>
        <v>42431.093668981477</v>
      </c>
      <c r="T3320" s="9">
        <f t="shared" si="269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67"/>
        <v>1.08</v>
      </c>
      <c r="P3321" s="10">
        <f t="shared" si="270"/>
        <v>33.75</v>
      </c>
      <c r="Q3321" t="s">
        <v>8315</v>
      </c>
      <c r="R3321" t="s">
        <v>8318</v>
      </c>
      <c r="S3321" s="9">
        <f t="shared" si="268"/>
        <v>41990.377152777779</v>
      </c>
      <c r="T3321" s="9">
        <f t="shared" si="269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67"/>
        <v>1.01</v>
      </c>
      <c r="P3322" s="10">
        <f t="shared" si="270"/>
        <v>66.44736842105263</v>
      </c>
      <c r="Q3322" t="s">
        <v>8315</v>
      </c>
      <c r="R3322" t="s">
        <v>8318</v>
      </c>
      <c r="S3322" s="9">
        <f t="shared" si="268"/>
        <v>42512.837465277778</v>
      </c>
      <c r="T3322" s="9">
        <f t="shared" si="269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67"/>
        <v>1.0740000000000001</v>
      </c>
      <c r="P3323" s="10">
        <f t="shared" si="270"/>
        <v>35.799999999999997</v>
      </c>
      <c r="Q3323" t="s">
        <v>8315</v>
      </c>
      <c r="R3323" t="s">
        <v>8318</v>
      </c>
      <c r="S3323" s="9">
        <f t="shared" si="268"/>
        <v>41913.891956018517</v>
      </c>
      <c r="T3323" s="9">
        <f t="shared" si="269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67"/>
        <v>1.0151515151515151</v>
      </c>
      <c r="P3324" s="10">
        <f t="shared" si="270"/>
        <v>145.65217391304347</v>
      </c>
      <c r="Q3324" t="s">
        <v>8315</v>
      </c>
      <c r="R3324" t="s">
        <v>8318</v>
      </c>
      <c r="S3324" s="9">
        <f t="shared" si="268"/>
        <v>42520.802037037036</v>
      </c>
      <c r="T3324" s="9">
        <f t="shared" si="269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67"/>
        <v>1.2589999999999999</v>
      </c>
      <c r="P3325" s="10">
        <f t="shared" si="270"/>
        <v>25.693877551020407</v>
      </c>
      <c r="Q3325" t="s">
        <v>8315</v>
      </c>
      <c r="R3325" t="s">
        <v>8318</v>
      </c>
      <c r="S3325" s="9">
        <f t="shared" si="268"/>
        <v>42608.157499999994</v>
      </c>
      <c r="T3325" s="9">
        <f t="shared" si="269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67"/>
        <v>1.0166666666666666</v>
      </c>
      <c r="P3326" s="10">
        <f t="shared" si="270"/>
        <v>152.5</v>
      </c>
      <c r="Q3326" t="s">
        <v>8315</v>
      </c>
      <c r="R3326" t="s">
        <v>8318</v>
      </c>
      <c r="S3326" s="9">
        <f t="shared" si="268"/>
        <v>42512.374884259254</v>
      </c>
      <c r="T3326" s="9">
        <f t="shared" si="269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67"/>
        <v>1.125</v>
      </c>
      <c r="P3327" s="10">
        <f t="shared" si="270"/>
        <v>30</v>
      </c>
      <c r="Q3327" t="s">
        <v>8315</v>
      </c>
      <c r="R3327" t="s">
        <v>8318</v>
      </c>
      <c r="S3327" s="9">
        <f t="shared" si="268"/>
        <v>42064.577280092592</v>
      </c>
      <c r="T3327" s="9">
        <f t="shared" si="269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67"/>
        <v>1.0137499999999999</v>
      </c>
      <c r="P3328" s="10">
        <f t="shared" si="270"/>
        <v>142.28070175438597</v>
      </c>
      <c r="Q3328" t="s">
        <v>8315</v>
      </c>
      <c r="R3328" t="s">
        <v>8318</v>
      </c>
      <c r="S3328" s="9">
        <f t="shared" si="268"/>
        <v>42041.505844907406</v>
      </c>
      <c r="T3328" s="9">
        <f t="shared" si="269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67"/>
        <v>1.0125</v>
      </c>
      <c r="P3329" s="10">
        <f t="shared" si="270"/>
        <v>24.545454545454547</v>
      </c>
      <c r="Q3329" t="s">
        <v>8315</v>
      </c>
      <c r="R3329" t="s">
        <v>8318</v>
      </c>
      <c r="S3329" s="9">
        <f t="shared" si="268"/>
        <v>42468.166273148141</v>
      </c>
      <c r="T3329" s="9">
        <f t="shared" si="269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71">E3330/D3330</f>
        <v>1.4638888888888888</v>
      </c>
      <c r="P3330" s="10">
        <f t="shared" si="270"/>
        <v>292.77777777777777</v>
      </c>
      <c r="Q3330" t="s">
        <v>8315</v>
      </c>
      <c r="R3330" t="s">
        <v>8318</v>
      </c>
      <c r="S3330" s="9">
        <f t="shared" ref="S3330:S3393" si="272">(((J3330/60)/60)/24)+DATE(1970,1,1)+(-5/24)</f>
        <v>41822.366701388884</v>
      </c>
      <c r="T3330" s="9">
        <f t="shared" ref="T3330:T3393" si="273">(((I3330/60)/60)/24)+DATE(1970,1,1)+(-5/24)</f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71"/>
        <v>1.1679999999999999</v>
      </c>
      <c r="P3331" s="10">
        <f t="shared" si="270"/>
        <v>44.92307692307692</v>
      </c>
      <c r="Q3331" t="s">
        <v>8315</v>
      </c>
      <c r="R3331" t="s">
        <v>8318</v>
      </c>
      <c r="S3331" s="9">
        <f t="shared" si="272"/>
        <v>41837.114675925921</v>
      </c>
      <c r="T3331" s="9">
        <f t="shared" si="273"/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71"/>
        <v>1.0626666666666666</v>
      </c>
      <c r="P3332" s="10">
        <f t="shared" si="270"/>
        <v>23.10144927536232</v>
      </c>
      <c r="Q3332" t="s">
        <v>8315</v>
      </c>
      <c r="R3332" t="s">
        <v>8318</v>
      </c>
      <c r="S3332" s="9">
        <f t="shared" si="272"/>
        <v>42065.679027777776</v>
      </c>
      <c r="T3332" s="9">
        <f t="shared" si="273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71"/>
        <v>1.0451999999999999</v>
      </c>
      <c r="P3333" s="10">
        <f t="shared" si="270"/>
        <v>80.400000000000006</v>
      </c>
      <c r="Q3333" t="s">
        <v>8315</v>
      </c>
      <c r="R3333" t="s">
        <v>8318</v>
      </c>
      <c r="S3333" s="9">
        <f t="shared" si="272"/>
        <v>42248.48942129629</v>
      </c>
      <c r="T3333" s="9">
        <f t="shared" si="273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71"/>
        <v>1</v>
      </c>
      <c r="P3334" s="10">
        <f t="shared" si="270"/>
        <v>72.289156626506028</v>
      </c>
      <c r="Q3334" t="s">
        <v>8315</v>
      </c>
      <c r="R3334" t="s">
        <v>8318</v>
      </c>
      <c r="S3334" s="9">
        <f t="shared" si="272"/>
        <v>41809.651967592588</v>
      </c>
      <c r="T3334" s="9">
        <f t="shared" si="273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71"/>
        <v>1.0457142857142858</v>
      </c>
      <c r="P3335" s="10">
        <f t="shared" si="270"/>
        <v>32.972972972972975</v>
      </c>
      <c r="Q3335" t="s">
        <v>8315</v>
      </c>
      <c r="R3335" t="s">
        <v>8318</v>
      </c>
      <c r="S3335" s="9">
        <f t="shared" si="272"/>
        <v>42148.468518518515</v>
      </c>
      <c r="T3335" s="9">
        <f t="shared" si="273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71"/>
        <v>1.3862051149573753</v>
      </c>
      <c r="P3336" s="10">
        <f t="shared" si="270"/>
        <v>116.65217391304348</v>
      </c>
      <c r="Q3336" t="s">
        <v>8315</v>
      </c>
      <c r="R3336" t="s">
        <v>8318</v>
      </c>
      <c r="S3336" s="9">
        <f t="shared" si="272"/>
        <v>42185.312754629624</v>
      </c>
      <c r="T3336" s="9">
        <f t="shared" si="273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71"/>
        <v>1.0032000000000001</v>
      </c>
      <c r="P3337" s="10">
        <f t="shared" ref="P3337:P3400" si="274">E3337/L3337</f>
        <v>79.61904761904762</v>
      </c>
      <c r="Q3337" t="s">
        <v>8315</v>
      </c>
      <c r="R3337" t="s">
        <v>8318</v>
      </c>
      <c r="S3337" s="9">
        <f t="shared" si="272"/>
        <v>41827.465810185182</v>
      </c>
      <c r="T3337" s="9">
        <f t="shared" si="273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71"/>
        <v>1</v>
      </c>
      <c r="P3338" s="10">
        <f t="shared" si="274"/>
        <v>27.777777777777779</v>
      </c>
      <c r="Q3338" t="s">
        <v>8315</v>
      </c>
      <c r="R3338" t="s">
        <v>8318</v>
      </c>
      <c r="S3338" s="9">
        <f t="shared" si="272"/>
        <v>42437.190347222226</v>
      </c>
      <c r="T3338" s="9">
        <f t="shared" si="273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71"/>
        <v>1.1020000000000001</v>
      </c>
      <c r="P3339" s="10">
        <f t="shared" si="274"/>
        <v>81.029411764705884</v>
      </c>
      <c r="Q3339" t="s">
        <v>8315</v>
      </c>
      <c r="R3339" t="s">
        <v>8318</v>
      </c>
      <c r="S3339" s="9">
        <f t="shared" si="272"/>
        <v>41901.073692129627</v>
      </c>
      <c r="T3339" s="9">
        <f t="shared" si="273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71"/>
        <v>1.0218</v>
      </c>
      <c r="P3340" s="10">
        <f t="shared" si="274"/>
        <v>136.84821428571428</v>
      </c>
      <c r="Q3340" t="s">
        <v>8315</v>
      </c>
      <c r="R3340" t="s">
        <v>8318</v>
      </c>
      <c r="S3340" s="9">
        <f t="shared" si="272"/>
        <v>42769.366666666661</v>
      </c>
      <c r="T3340" s="9">
        <f t="shared" si="273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71"/>
        <v>1.0435000000000001</v>
      </c>
      <c r="P3341" s="10">
        <f t="shared" si="274"/>
        <v>177.61702127659575</v>
      </c>
      <c r="Q3341" t="s">
        <v>8315</v>
      </c>
      <c r="R3341" t="s">
        <v>8318</v>
      </c>
      <c r="S3341" s="9">
        <f t="shared" si="272"/>
        <v>42549.457384259258</v>
      </c>
      <c r="T3341" s="9">
        <f t="shared" si="273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71"/>
        <v>1.3816666666666666</v>
      </c>
      <c r="P3342" s="10">
        <f t="shared" si="274"/>
        <v>109.07894736842105</v>
      </c>
      <c r="Q3342" t="s">
        <v>8315</v>
      </c>
      <c r="R3342" t="s">
        <v>8318</v>
      </c>
      <c r="S3342" s="9">
        <f t="shared" si="272"/>
        <v>42685.765671296293</v>
      </c>
      <c r="T3342" s="9">
        <f t="shared" si="273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71"/>
        <v>1</v>
      </c>
      <c r="P3343" s="10">
        <f t="shared" si="274"/>
        <v>119.64285714285714</v>
      </c>
      <c r="Q3343" t="s">
        <v>8315</v>
      </c>
      <c r="R3343" t="s">
        <v>8318</v>
      </c>
      <c r="S3343" s="9">
        <f t="shared" si="272"/>
        <v>42510.590520833335</v>
      </c>
      <c r="T3343" s="9">
        <f t="shared" si="273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71"/>
        <v>1.0166666666666666</v>
      </c>
      <c r="P3344" s="10">
        <f t="shared" si="274"/>
        <v>78.205128205128204</v>
      </c>
      <c r="Q3344" t="s">
        <v>8315</v>
      </c>
      <c r="R3344" t="s">
        <v>8318</v>
      </c>
      <c r="S3344" s="9">
        <f t="shared" si="272"/>
        <v>42062.088078703695</v>
      </c>
      <c r="T3344" s="9">
        <f t="shared" si="273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71"/>
        <v>1.7142857142857142</v>
      </c>
      <c r="P3345" s="10">
        <f t="shared" si="274"/>
        <v>52.173913043478258</v>
      </c>
      <c r="Q3345" t="s">
        <v>8315</v>
      </c>
      <c r="R3345" t="s">
        <v>8318</v>
      </c>
      <c r="S3345" s="9">
        <f t="shared" si="272"/>
        <v>42452.708148148151</v>
      </c>
      <c r="T3345" s="9">
        <f t="shared" si="273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71"/>
        <v>1.0144444444444445</v>
      </c>
      <c r="P3346" s="10">
        <f t="shared" si="274"/>
        <v>114.125</v>
      </c>
      <c r="Q3346" t="s">
        <v>8315</v>
      </c>
      <c r="R3346" t="s">
        <v>8318</v>
      </c>
      <c r="S3346" s="9">
        <f t="shared" si="272"/>
        <v>41850.991817129623</v>
      </c>
      <c r="T3346" s="9">
        <f t="shared" si="273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71"/>
        <v>1.3</v>
      </c>
      <c r="P3347" s="10">
        <f t="shared" si="274"/>
        <v>50</v>
      </c>
      <c r="Q3347" t="s">
        <v>8315</v>
      </c>
      <c r="R3347" t="s">
        <v>8318</v>
      </c>
      <c r="S3347" s="9">
        <f t="shared" si="272"/>
        <v>42052.897777777776</v>
      </c>
      <c r="T3347" s="9">
        <f t="shared" si="273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71"/>
        <v>1.1000000000000001</v>
      </c>
      <c r="P3348" s="10">
        <f t="shared" si="274"/>
        <v>91.666666666666671</v>
      </c>
      <c r="Q3348" t="s">
        <v>8315</v>
      </c>
      <c r="R3348" t="s">
        <v>8318</v>
      </c>
      <c r="S3348" s="9">
        <f t="shared" si="272"/>
        <v>42053.816087962965</v>
      </c>
      <c r="T3348" s="9">
        <f t="shared" si="273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71"/>
        <v>1.1944999999999999</v>
      </c>
      <c r="P3349" s="10">
        <f t="shared" si="274"/>
        <v>108.59090909090909</v>
      </c>
      <c r="Q3349" t="s">
        <v>8315</v>
      </c>
      <c r="R3349" t="s">
        <v>8318</v>
      </c>
      <c r="S3349" s="9">
        <f t="shared" si="272"/>
        <v>42484.343217592592</v>
      </c>
      <c r="T3349" s="9">
        <f t="shared" si="273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71"/>
        <v>1.002909090909091</v>
      </c>
      <c r="P3350" s="10">
        <f t="shared" si="274"/>
        <v>69.822784810126578</v>
      </c>
      <c r="Q3350" t="s">
        <v>8315</v>
      </c>
      <c r="R3350" t="s">
        <v>8318</v>
      </c>
      <c r="S3350" s="9">
        <f t="shared" si="272"/>
        <v>42466.350462962961</v>
      </c>
      <c r="T3350" s="9">
        <f t="shared" si="273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71"/>
        <v>1.534</v>
      </c>
      <c r="P3351" s="10">
        <f t="shared" si="274"/>
        <v>109.57142857142857</v>
      </c>
      <c r="Q3351" t="s">
        <v>8315</v>
      </c>
      <c r="R3351" t="s">
        <v>8318</v>
      </c>
      <c r="S3351" s="9">
        <f t="shared" si="272"/>
        <v>42512.902453703697</v>
      </c>
      <c r="T3351" s="9">
        <f t="shared" si="273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71"/>
        <v>1.0442857142857143</v>
      </c>
      <c r="P3352" s="10">
        <f t="shared" si="274"/>
        <v>71.666666666666671</v>
      </c>
      <c r="Q3352" t="s">
        <v>8315</v>
      </c>
      <c r="R3352" t="s">
        <v>8318</v>
      </c>
      <c r="S3352" s="9">
        <f t="shared" si="272"/>
        <v>42302.493182870363</v>
      </c>
      <c r="T3352" s="9">
        <f t="shared" si="273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71"/>
        <v>1.0109999999999999</v>
      </c>
      <c r="P3353" s="10">
        <f t="shared" si="274"/>
        <v>93.611111111111114</v>
      </c>
      <c r="Q3353" t="s">
        <v>8315</v>
      </c>
      <c r="R3353" t="s">
        <v>8318</v>
      </c>
      <c r="S3353" s="9">
        <f t="shared" si="272"/>
        <v>41806.187094907407</v>
      </c>
      <c r="T3353" s="9">
        <f t="shared" si="273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71"/>
        <v>1.0751999999999999</v>
      </c>
      <c r="P3354" s="10">
        <f t="shared" si="274"/>
        <v>76.8</v>
      </c>
      <c r="Q3354" t="s">
        <v>8315</v>
      </c>
      <c r="R3354" t="s">
        <v>8318</v>
      </c>
      <c r="S3354" s="9">
        <f t="shared" si="272"/>
        <v>42495.784467592595</v>
      </c>
      <c r="T3354" s="9">
        <f t="shared" si="273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71"/>
        <v>3.15</v>
      </c>
      <c r="P3355" s="10">
        <f t="shared" si="274"/>
        <v>35.795454545454547</v>
      </c>
      <c r="Q3355" t="s">
        <v>8315</v>
      </c>
      <c r="R3355" t="s">
        <v>8318</v>
      </c>
      <c r="S3355" s="9">
        <f t="shared" si="272"/>
        <v>42479.223958333336</v>
      </c>
      <c r="T3355" s="9">
        <f t="shared" si="273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71"/>
        <v>1.0193333333333334</v>
      </c>
      <c r="P3356" s="10">
        <f t="shared" si="274"/>
        <v>55.6</v>
      </c>
      <c r="Q3356" t="s">
        <v>8315</v>
      </c>
      <c r="R3356" t="s">
        <v>8318</v>
      </c>
      <c r="S3356" s="9">
        <f t="shared" si="272"/>
        <v>42270.518587962964</v>
      </c>
      <c r="T3356" s="9">
        <f t="shared" si="273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71"/>
        <v>1.2628571428571429</v>
      </c>
      <c r="P3357" s="10">
        <f t="shared" si="274"/>
        <v>147.33333333333334</v>
      </c>
      <c r="Q3357" t="s">
        <v>8315</v>
      </c>
      <c r="R3357" t="s">
        <v>8318</v>
      </c>
      <c r="S3357" s="9">
        <f t="shared" si="272"/>
        <v>42489.411192129628</v>
      </c>
      <c r="T3357" s="9">
        <f t="shared" si="273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71"/>
        <v>1.014</v>
      </c>
      <c r="P3358" s="10">
        <f t="shared" si="274"/>
        <v>56.333333333333336</v>
      </c>
      <c r="Q3358" t="s">
        <v>8315</v>
      </c>
      <c r="R3358" t="s">
        <v>8318</v>
      </c>
      <c r="S3358" s="9">
        <f t="shared" si="272"/>
        <v>42536.607314814813</v>
      </c>
      <c r="T3358" s="9">
        <f t="shared" si="273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71"/>
        <v>1.01</v>
      </c>
      <c r="P3359" s="10">
        <f t="shared" si="274"/>
        <v>96.19047619047619</v>
      </c>
      <c r="Q3359" t="s">
        <v>8315</v>
      </c>
      <c r="R3359" t="s">
        <v>8318</v>
      </c>
      <c r="S3359" s="9">
        <f t="shared" si="272"/>
        <v>41822.209606481476</v>
      </c>
      <c r="T3359" s="9">
        <f t="shared" si="273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71"/>
        <v>1.0299</v>
      </c>
      <c r="P3360" s="10">
        <f t="shared" si="274"/>
        <v>63.574074074074076</v>
      </c>
      <c r="Q3360" t="s">
        <v>8315</v>
      </c>
      <c r="R3360" t="s">
        <v>8318</v>
      </c>
      <c r="S3360" s="9">
        <f t="shared" si="272"/>
        <v>41932.102766203701</v>
      </c>
      <c r="T3360" s="9">
        <f t="shared" si="273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71"/>
        <v>1.0625</v>
      </c>
      <c r="P3361" s="10">
        <f t="shared" si="274"/>
        <v>184.78260869565219</v>
      </c>
      <c r="Q3361" t="s">
        <v>8315</v>
      </c>
      <c r="R3361" t="s">
        <v>8318</v>
      </c>
      <c r="S3361" s="9">
        <f t="shared" si="272"/>
        <v>42745.848773148151</v>
      </c>
      <c r="T3361" s="9">
        <f t="shared" si="273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71"/>
        <v>1.0137777777777779</v>
      </c>
      <c r="P3362" s="10">
        <f t="shared" si="274"/>
        <v>126.72222222222223</v>
      </c>
      <c r="Q3362" t="s">
        <v>8315</v>
      </c>
      <c r="R3362" t="s">
        <v>8318</v>
      </c>
      <c r="S3362" s="9">
        <f t="shared" si="272"/>
        <v>42696.874340277776</v>
      </c>
      <c r="T3362" s="9">
        <f t="shared" si="273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71"/>
        <v>1.1346000000000001</v>
      </c>
      <c r="P3363" s="10">
        <f t="shared" si="274"/>
        <v>83.42647058823529</v>
      </c>
      <c r="Q3363" t="s">
        <v>8315</v>
      </c>
      <c r="R3363" t="s">
        <v>8318</v>
      </c>
      <c r="S3363" s="9">
        <f t="shared" si="272"/>
        <v>41865.817013888889</v>
      </c>
      <c r="T3363" s="9">
        <f t="shared" si="273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71"/>
        <v>2.1800000000000002</v>
      </c>
      <c r="P3364" s="10">
        <f t="shared" si="274"/>
        <v>54.5</v>
      </c>
      <c r="Q3364" t="s">
        <v>8315</v>
      </c>
      <c r="R3364" t="s">
        <v>8318</v>
      </c>
      <c r="S3364" s="9">
        <f t="shared" si="272"/>
        <v>42055.883298611108</v>
      </c>
      <c r="T3364" s="9">
        <f t="shared" si="273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71"/>
        <v>1.0141935483870967</v>
      </c>
      <c r="P3365" s="10">
        <f t="shared" si="274"/>
        <v>302.30769230769232</v>
      </c>
      <c r="Q3365" t="s">
        <v>8315</v>
      </c>
      <c r="R3365" t="s">
        <v>8318</v>
      </c>
      <c r="S3365" s="9">
        <f t="shared" si="272"/>
        <v>41851.563020833331</v>
      </c>
      <c r="T3365" s="9">
        <f t="shared" si="273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71"/>
        <v>1.0593333333333332</v>
      </c>
      <c r="P3366" s="10">
        <f t="shared" si="274"/>
        <v>44.138888888888886</v>
      </c>
      <c r="Q3366" t="s">
        <v>8315</v>
      </c>
      <c r="R3366" t="s">
        <v>8318</v>
      </c>
      <c r="S3366" s="9">
        <f t="shared" si="272"/>
        <v>42422.769085648142</v>
      </c>
      <c r="T3366" s="9">
        <f t="shared" si="273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71"/>
        <v>1.04</v>
      </c>
      <c r="P3367" s="10">
        <f t="shared" si="274"/>
        <v>866.66666666666663</v>
      </c>
      <c r="Q3367" t="s">
        <v>8315</v>
      </c>
      <c r="R3367" t="s">
        <v>8318</v>
      </c>
      <c r="S3367" s="9">
        <f t="shared" si="272"/>
        <v>42320.893425925926</v>
      </c>
      <c r="T3367" s="9">
        <f t="shared" si="273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71"/>
        <v>2.21</v>
      </c>
      <c r="P3368" s="10">
        <f t="shared" si="274"/>
        <v>61.388888888888886</v>
      </c>
      <c r="Q3368" t="s">
        <v>8315</v>
      </c>
      <c r="R3368" t="s">
        <v>8318</v>
      </c>
      <c r="S3368" s="9">
        <f t="shared" si="272"/>
        <v>42106.859224537031</v>
      </c>
      <c r="T3368" s="9">
        <f t="shared" si="273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71"/>
        <v>1.1866666666666668</v>
      </c>
      <c r="P3369" s="10">
        <f t="shared" si="274"/>
        <v>29.666666666666668</v>
      </c>
      <c r="Q3369" t="s">
        <v>8315</v>
      </c>
      <c r="R3369" t="s">
        <v>8318</v>
      </c>
      <c r="S3369" s="9">
        <f t="shared" si="272"/>
        <v>42192.725624999999</v>
      </c>
      <c r="T3369" s="9">
        <f t="shared" si="273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71"/>
        <v>1.046</v>
      </c>
      <c r="P3370" s="10">
        <f t="shared" si="274"/>
        <v>45.478260869565219</v>
      </c>
      <c r="Q3370" t="s">
        <v>8315</v>
      </c>
      <c r="R3370" t="s">
        <v>8318</v>
      </c>
      <c r="S3370" s="9">
        <f t="shared" si="272"/>
        <v>41968.991423611107</v>
      </c>
      <c r="T3370" s="9">
        <f t="shared" si="273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71"/>
        <v>1.0389999999999999</v>
      </c>
      <c r="P3371" s="10">
        <f t="shared" si="274"/>
        <v>96.203703703703709</v>
      </c>
      <c r="Q3371" t="s">
        <v>8315</v>
      </c>
      <c r="R3371" t="s">
        <v>8318</v>
      </c>
      <c r="S3371" s="9">
        <f t="shared" si="272"/>
        <v>42689.833101851851</v>
      </c>
      <c r="T3371" s="9">
        <f t="shared" si="273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71"/>
        <v>1.1773333333333333</v>
      </c>
      <c r="P3372" s="10">
        <f t="shared" si="274"/>
        <v>67.92307692307692</v>
      </c>
      <c r="Q3372" t="s">
        <v>8315</v>
      </c>
      <c r="R3372" t="s">
        <v>8318</v>
      </c>
      <c r="S3372" s="9">
        <f t="shared" si="272"/>
        <v>42690.125983796293</v>
      </c>
      <c r="T3372" s="9">
        <f t="shared" si="273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71"/>
        <v>1.385</v>
      </c>
      <c r="P3373" s="10">
        <f t="shared" si="274"/>
        <v>30.777777777777779</v>
      </c>
      <c r="Q3373" t="s">
        <v>8315</v>
      </c>
      <c r="R3373" t="s">
        <v>8318</v>
      </c>
      <c r="S3373" s="9">
        <f t="shared" si="272"/>
        <v>42312.666261574072</v>
      </c>
      <c r="T3373" s="9">
        <f t="shared" si="273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71"/>
        <v>1.0349999999999999</v>
      </c>
      <c r="P3374" s="10">
        <f t="shared" si="274"/>
        <v>38.333333333333336</v>
      </c>
      <c r="Q3374" t="s">
        <v>8315</v>
      </c>
      <c r="R3374" t="s">
        <v>8318</v>
      </c>
      <c r="S3374" s="9">
        <f t="shared" si="272"/>
        <v>41855.339768518512</v>
      </c>
      <c r="T3374" s="9">
        <f t="shared" si="273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71"/>
        <v>1.0024999999999999</v>
      </c>
      <c r="P3375" s="10">
        <f t="shared" si="274"/>
        <v>66.833333333333329</v>
      </c>
      <c r="Q3375" t="s">
        <v>8315</v>
      </c>
      <c r="R3375" t="s">
        <v>8318</v>
      </c>
      <c r="S3375" s="9">
        <f t="shared" si="272"/>
        <v>42179.646296296291</v>
      </c>
      <c r="T3375" s="9">
        <f t="shared" si="273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71"/>
        <v>1.0657142857142856</v>
      </c>
      <c r="P3376" s="10">
        <f t="shared" si="274"/>
        <v>71.730769230769226</v>
      </c>
      <c r="Q3376" t="s">
        <v>8315</v>
      </c>
      <c r="R3376" t="s">
        <v>8318</v>
      </c>
      <c r="S3376" s="9">
        <f t="shared" si="272"/>
        <v>42275.523333333331</v>
      </c>
      <c r="T3376" s="9">
        <f t="shared" si="273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71"/>
        <v>1</v>
      </c>
      <c r="P3377" s="10">
        <f t="shared" si="274"/>
        <v>176.47058823529412</v>
      </c>
      <c r="Q3377" t="s">
        <v>8315</v>
      </c>
      <c r="R3377" t="s">
        <v>8318</v>
      </c>
      <c r="S3377" s="9">
        <f t="shared" si="272"/>
        <v>41765.402465277773</v>
      </c>
      <c r="T3377" s="9">
        <f t="shared" si="273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71"/>
        <v>1.0001249999999999</v>
      </c>
      <c r="P3378" s="10">
        <f t="shared" si="274"/>
        <v>421.10526315789474</v>
      </c>
      <c r="Q3378" t="s">
        <v>8315</v>
      </c>
      <c r="R3378" t="s">
        <v>8318</v>
      </c>
      <c r="S3378" s="9">
        <f t="shared" si="272"/>
        <v>42059.492986111109</v>
      </c>
      <c r="T3378" s="9">
        <f t="shared" si="273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71"/>
        <v>1.0105</v>
      </c>
      <c r="P3379" s="10">
        <f t="shared" si="274"/>
        <v>104.98701298701299</v>
      </c>
      <c r="Q3379" t="s">
        <v>8315</v>
      </c>
      <c r="R3379" t="s">
        <v>8318</v>
      </c>
      <c r="S3379" s="9">
        <f t="shared" si="272"/>
        <v>42053.524293981485</v>
      </c>
      <c r="T3379" s="9">
        <f t="shared" si="273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71"/>
        <v>1.0763636363636364</v>
      </c>
      <c r="P3380" s="10">
        <f t="shared" si="274"/>
        <v>28.19047619047619</v>
      </c>
      <c r="Q3380" t="s">
        <v>8315</v>
      </c>
      <c r="R3380" t="s">
        <v>8318</v>
      </c>
      <c r="S3380" s="9">
        <f t="shared" si="272"/>
        <v>41858.147060185183</v>
      </c>
      <c r="T3380" s="9">
        <f t="shared" si="273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71"/>
        <v>1.0365</v>
      </c>
      <c r="P3381" s="10">
        <f t="shared" si="274"/>
        <v>54.55263157894737</v>
      </c>
      <c r="Q3381" t="s">
        <v>8315</v>
      </c>
      <c r="R3381" t="s">
        <v>8318</v>
      </c>
      <c r="S3381" s="9">
        <f t="shared" si="272"/>
        <v>42225.305555555555</v>
      </c>
      <c r="T3381" s="9">
        <f t="shared" si="273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71"/>
        <v>1.0443333333333333</v>
      </c>
      <c r="P3382" s="10">
        <f t="shared" si="274"/>
        <v>111.89285714285714</v>
      </c>
      <c r="Q3382" t="s">
        <v>8315</v>
      </c>
      <c r="R3382" t="s">
        <v>8318</v>
      </c>
      <c r="S3382" s="9">
        <f t="shared" si="272"/>
        <v>41937.745115740734</v>
      </c>
      <c r="T3382" s="9">
        <f t="shared" si="273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71"/>
        <v>1.0225</v>
      </c>
      <c r="P3383" s="10">
        <f t="shared" si="274"/>
        <v>85.208333333333329</v>
      </c>
      <c r="Q3383" t="s">
        <v>8315</v>
      </c>
      <c r="R3383" t="s">
        <v>8318</v>
      </c>
      <c r="S3383" s="9">
        <f t="shared" si="272"/>
        <v>42043.976655092592</v>
      </c>
      <c r="T3383" s="9">
        <f t="shared" si="273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71"/>
        <v>1.0074285714285713</v>
      </c>
      <c r="P3384" s="10">
        <f t="shared" si="274"/>
        <v>76.652173913043484</v>
      </c>
      <c r="Q3384" t="s">
        <v>8315</v>
      </c>
      <c r="R3384" t="s">
        <v>8318</v>
      </c>
      <c r="S3384" s="9">
        <f t="shared" si="272"/>
        <v>42559.222870370366</v>
      </c>
      <c r="T3384" s="9">
        <f t="shared" si="273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71"/>
        <v>1.1171428571428572</v>
      </c>
      <c r="P3385" s="10">
        <f t="shared" si="274"/>
        <v>65.166666666666671</v>
      </c>
      <c r="Q3385" t="s">
        <v>8315</v>
      </c>
      <c r="R3385" t="s">
        <v>8318</v>
      </c>
      <c r="S3385" s="9">
        <f t="shared" si="272"/>
        <v>42524.574305555558</v>
      </c>
      <c r="T3385" s="9">
        <f t="shared" si="273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71"/>
        <v>1.0001100000000001</v>
      </c>
      <c r="P3386" s="10">
        <f t="shared" si="274"/>
        <v>93.760312499999998</v>
      </c>
      <c r="Q3386" t="s">
        <v>8315</v>
      </c>
      <c r="R3386" t="s">
        <v>8318</v>
      </c>
      <c r="S3386" s="9">
        <f t="shared" si="272"/>
        <v>42291.879259259258</v>
      </c>
      <c r="T3386" s="9">
        <f t="shared" si="273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71"/>
        <v>1</v>
      </c>
      <c r="P3387" s="10">
        <f t="shared" si="274"/>
        <v>133.33333333333334</v>
      </c>
      <c r="Q3387" t="s">
        <v>8315</v>
      </c>
      <c r="R3387" t="s">
        <v>8318</v>
      </c>
      <c r="S3387" s="9">
        <f t="shared" si="272"/>
        <v>41953.659166666665</v>
      </c>
      <c r="T3387" s="9">
        <f t="shared" si="273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71"/>
        <v>1.05</v>
      </c>
      <c r="P3388" s="10">
        <f t="shared" si="274"/>
        <v>51.219512195121951</v>
      </c>
      <c r="Q3388" t="s">
        <v>8315</v>
      </c>
      <c r="R3388" t="s">
        <v>8318</v>
      </c>
      <c r="S3388" s="9">
        <f t="shared" si="272"/>
        <v>41946.436412037037</v>
      </c>
      <c r="T3388" s="9">
        <f t="shared" si="273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71"/>
        <v>1.1686666666666667</v>
      </c>
      <c r="P3389" s="10">
        <f t="shared" si="274"/>
        <v>100.17142857142858</v>
      </c>
      <c r="Q3389" t="s">
        <v>8315</v>
      </c>
      <c r="R3389" t="s">
        <v>8318</v>
      </c>
      <c r="S3389" s="9">
        <f t="shared" si="272"/>
        <v>41947.554259259254</v>
      </c>
      <c r="T3389" s="9">
        <f t="shared" si="273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71"/>
        <v>1.038</v>
      </c>
      <c r="P3390" s="10">
        <f t="shared" si="274"/>
        <v>34.6</v>
      </c>
      <c r="Q3390" t="s">
        <v>8315</v>
      </c>
      <c r="R3390" t="s">
        <v>8318</v>
      </c>
      <c r="S3390" s="9">
        <f t="shared" si="272"/>
        <v>42143.252789351849</v>
      </c>
      <c r="T3390" s="9">
        <f t="shared" si="273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71"/>
        <v>1.145</v>
      </c>
      <c r="P3391" s="10">
        <f t="shared" si="274"/>
        <v>184.67741935483872</v>
      </c>
      <c r="Q3391" t="s">
        <v>8315</v>
      </c>
      <c r="R3391" t="s">
        <v>8318</v>
      </c>
      <c r="S3391" s="9">
        <f t="shared" si="272"/>
        <v>42494.355115740742</v>
      </c>
      <c r="T3391" s="9">
        <f t="shared" si="273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71"/>
        <v>1.024</v>
      </c>
      <c r="P3392" s="10">
        <f t="shared" si="274"/>
        <v>69.818181818181813</v>
      </c>
      <c r="Q3392" t="s">
        <v>8315</v>
      </c>
      <c r="R3392" t="s">
        <v>8318</v>
      </c>
      <c r="S3392" s="9">
        <f t="shared" si="272"/>
        <v>41815.56649305555</v>
      </c>
      <c r="T3392" s="9">
        <f t="shared" si="273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71"/>
        <v>2.23</v>
      </c>
      <c r="P3393" s="10">
        <f t="shared" si="274"/>
        <v>61.944444444444443</v>
      </c>
      <c r="Q3393" t="s">
        <v>8315</v>
      </c>
      <c r="R3393" t="s">
        <v>8318</v>
      </c>
      <c r="S3393" s="9">
        <f t="shared" si="272"/>
        <v>41830.337361111109</v>
      </c>
      <c r="T3393" s="9">
        <f t="shared" si="273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75">E3394/D3394</f>
        <v>1</v>
      </c>
      <c r="P3394" s="10">
        <f t="shared" si="274"/>
        <v>41.666666666666664</v>
      </c>
      <c r="Q3394" t="s">
        <v>8315</v>
      </c>
      <c r="R3394" t="s">
        <v>8318</v>
      </c>
      <c r="S3394" s="9">
        <f t="shared" ref="S3394:S3457" si="276">(((J3394/60)/60)/24)+DATE(1970,1,1)+(-5/24)</f>
        <v>42446.63721064815</v>
      </c>
      <c r="T3394" s="9">
        <f t="shared" ref="T3394:T3457" si="277">(((I3394/60)/60)/24)+DATE(1970,1,1)+(-5/24)</f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75"/>
        <v>1.0580000000000001</v>
      </c>
      <c r="P3395" s="10">
        <f t="shared" si="274"/>
        <v>36.06818181818182</v>
      </c>
      <c r="Q3395" t="s">
        <v>8315</v>
      </c>
      <c r="R3395" t="s">
        <v>8318</v>
      </c>
      <c r="S3395" s="9">
        <f t="shared" si="276"/>
        <v>41923.713310185187</v>
      </c>
      <c r="T3395" s="9">
        <f t="shared" si="277"/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75"/>
        <v>1.4236363636363636</v>
      </c>
      <c r="P3396" s="10">
        <f t="shared" si="274"/>
        <v>29</v>
      </c>
      <c r="Q3396" t="s">
        <v>8315</v>
      </c>
      <c r="R3396" t="s">
        <v>8318</v>
      </c>
      <c r="S3396" s="9">
        <f t="shared" si="276"/>
        <v>41817.387094907404</v>
      </c>
      <c r="T3396" s="9">
        <f t="shared" si="277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75"/>
        <v>1.84</v>
      </c>
      <c r="P3397" s="10">
        <f t="shared" si="274"/>
        <v>24.210526315789473</v>
      </c>
      <c r="Q3397" t="s">
        <v>8315</v>
      </c>
      <c r="R3397" t="s">
        <v>8318</v>
      </c>
      <c r="S3397" s="9">
        <f t="shared" si="276"/>
        <v>42140.503981481481</v>
      </c>
      <c r="T3397" s="9">
        <f t="shared" si="277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75"/>
        <v>1.0433333333333332</v>
      </c>
      <c r="P3398" s="10">
        <f t="shared" si="274"/>
        <v>55.892857142857146</v>
      </c>
      <c r="Q3398" t="s">
        <v>8315</v>
      </c>
      <c r="R3398" t="s">
        <v>8318</v>
      </c>
      <c r="S3398" s="9">
        <f t="shared" si="276"/>
        <v>41764.238298611104</v>
      </c>
      <c r="T3398" s="9">
        <f t="shared" si="277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75"/>
        <v>1.1200000000000001</v>
      </c>
      <c r="P3399" s="10">
        <f t="shared" si="274"/>
        <v>11.666666666666666</v>
      </c>
      <c r="Q3399" t="s">
        <v>8315</v>
      </c>
      <c r="R3399" t="s">
        <v>8318</v>
      </c>
      <c r="S3399" s="9">
        <f t="shared" si="276"/>
        <v>42378.270011574066</v>
      </c>
      <c r="T3399" s="9">
        <f t="shared" si="277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75"/>
        <v>1.1107499999999999</v>
      </c>
      <c r="P3400" s="10">
        <f t="shared" si="274"/>
        <v>68.353846153846149</v>
      </c>
      <c r="Q3400" t="s">
        <v>8315</v>
      </c>
      <c r="R3400" t="s">
        <v>8318</v>
      </c>
      <c r="S3400" s="9">
        <f t="shared" si="276"/>
        <v>41941.543703703705</v>
      </c>
      <c r="T3400" s="9">
        <f t="shared" si="277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75"/>
        <v>1.0375000000000001</v>
      </c>
      <c r="P3401" s="10">
        <f t="shared" ref="P3401:P3464" si="278">E3401/L3401</f>
        <v>27.065217391304348</v>
      </c>
      <c r="Q3401" t="s">
        <v>8315</v>
      </c>
      <c r="R3401" t="s">
        <v>8318</v>
      </c>
      <c r="S3401" s="9">
        <f t="shared" si="276"/>
        <v>42026.712094907409</v>
      </c>
      <c r="T3401" s="9">
        <f t="shared" si="277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75"/>
        <v>1.0041</v>
      </c>
      <c r="P3402" s="10">
        <f t="shared" si="278"/>
        <v>118.12941176470588</v>
      </c>
      <c r="Q3402" t="s">
        <v>8315</v>
      </c>
      <c r="R3402" t="s">
        <v>8318</v>
      </c>
      <c r="S3402" s="9">
        <f t="shared" si="276"/>
        <v>41834.745532407404</v>
      </c>
      <c r="T3402" s="9">
        <f t="shared" si="277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75"/>
        <v>1.0186206896551724</v>
      </c>
      <c r="P3403" s="10">
        <f t="shared" si="278"/>
        <v>44.757575757575758</v>
      </c>
      <c r="Q3403" t="s">
        <v>8315</v>
      </c>
      <c r="R3403" t="s">
        <v>8318</v>
      </c>
      <c r="S3403" s="9">
        <f t="shared" si="276"/>
        <v>42193.5155787037</v>
      </c>
      <c r="T3403" s="9">
        <f t="shared" si="277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75"/>
        <v>1.0976666666666666</v>
      </c>
      <c r="P3404" s="10">
        <f t="shared" si="278"/>
        <v>99.787878787878782</v>
      </c>
      <c r="Q3404" t="s">
        <v>8315</v>
      </c>
      <c r="R3404" t="s">
        <v>8318</v>
      </c>
      <c r="S3404" s="9">
        <f t="shared" si="276"/>
        <v>42290.410219907404</v>
      </c>
      <c r="T3404" s="9">
        <f t="shared" si="277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75"/>
        <v>1</v>
      </c>
      <c r="P3405" s="10">
        <f t="shared" si="278"/>
        <v>117.64705882352941</v>
      </c>
      <c r="Q3405" t="s">
        <v>8315</v>
      </c>
      <c r="R3405" t="s">
        <v>8318</v>
      </c>
      <c r="S3405" s="9">
        <f t="shared" si="276"/>
        <v>42150.253749999996</v>
      </c>
      <c r="T3405" s="9">
        <f t="shared" si="277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75"/>
        <v>1.22</v>
      </c>
      <c r="P3406" s="10">
        <f t="shared" si="278"/>
        <v>203.33333333333334</v>
      </c>
      <c r="Q3406" t="s">
        <v>8315</v>
      </c>
      <c r="R3406" t="s">
        <v>8318</v>
      </c>
      <c r="S3406" s="9">
        <f t="shared" si="276"/>
        <v>42152.295162037037</v>
      </c>
      <c r="T3406" s="9">
        <f t="shared" si="277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75"/>
        <v>1.3757142857142857</v>
      </c>
      <c r="P3407" s="10">
        <f t="shared" si="278"/>
        <v>28.323529411764707</v>
      </c>
      <c r="Q3407" t="s">
        <v>8315</v>
      </c>
      <c r="R3407" t="s">
        <v>8318</v>
      </c>
      <c r="S3407" s="9">
        <f t="shared" si="276"/>
        <v>42409.808865740742</v>
      </c>
      <c r="T3407" s="9">
        <f t="shared" si="277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75"/>
        <v>1.0031000000000001</v>
      </c>
      <c r="P3408" s="10">
        <f t="shared" si="278"/>
        <v>110.23076923076923</v>
      </c>
      <c r="Q3408" t="s">
        <v>8315</v>
      </c>
      <c r="R3408" t="s">
        <v>8318</v>
      </c>
      <c r="S3408" s="9">
        <f t="shared" si="276"/>
        <v>41791.284444444442</v>
      </c>
      <c r="T3408" s="9">
        <f t="shared" si="277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75"/>
        <v>1.071</v>
      </c>
      <c r="P3409" s="10">
        <f t="shared" si="278"/>
        <v>31.970149253731343</v>
      </c>
      <c r="Q3409" t="s">
        <v>8315</v>
      </c>
      <c r="R3409" t="s">
        <v>8318</v>
      </c>
      <c r="S3409" s="9">
        <f t="shared" si="276"/>
        <v>41796.21399305555</v>
      </c>
      <c r="T3409" s="9">
        <f t="shared" si="277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75"/>
        <v>2.11</v>
      </c>
      <c r="P3410" s="10">
        <f t="shared" si="278"/>
        <v>58.611111111111114</v>
      </c>
      <c r="Q3410" t="s">
        <v>8315</v>
      </c>
      <c r="R3410" t="s">
        <v>8318</v>
      </c>
      <c r="S3410" s="9">
        <f t="shared" si="276"/>
        <v>41808.78361111111</v>
      </c>
      <c r="T3410" s="9">
        <f t="shared" si="277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75"/>
        <v>1.236</v>
      </c>
      <c r="P3411" s="10">
        <f t="shared" si="278"/>
        <v>29.428571428571427</v>
      </c>
      <c r="Q3411" t="s">
        <v>8315</v>
      </c>
      <c r="R3411" t="s">
        <v>8318</v>
      </c>
      <c r="S3411" s="9">
        <f t="shared" si="276"/>
        <v>42544.605995370373</v>
      </c>
      <c r="T3411" s="9">
        <f t="shared" si="277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75"/>
        <v>1.085</v>
      </c>
      <c r="P3412" s="10">
        <f t="shared" si="278"/>
        <v>81.375</v>
      </c>
      <c r="Q3412" t="s">
        <v>8315</v>
      </c>
      <c r="R3412" t="s">
        <v>8318</v>
      </c>
      <c r="S3412" s="9">
        <f t="shared" si="276"/>
        <v>42499.83321759259</v>
      </c>
      <c r="T3412" s="9">
        <f t="shared" si="277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75"/>
        <v>1.0356666666666667</v>
      </c>
      <c r="P3413" s="10">
        <f t="shared" si="278"/>
        <v>199.16666666666666</v>
      </c>
      <c r="Q3413" t="s">
        <v>8315</v>
      </c>
      <c r="R3413" t="s">
        <v>8318</v>
      </c>
      <c r="S3413" s="9">
        <f t="shared" si="276"/>
        <v>42264.814490740733</v>
      </c>
      <c r="T3413" s="9">
        <f t="shared" si="277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75"/>
        <v>1</v>
      </c>
      <c r="P3414" s="10">
        <f t="shared" si="278"/>
        <v>115.38461538461539</v>
      </c>
      <c r="Q3414" t="s">
        <v>8315</v>
      </c>
      <c r="R3414" t="s">
        <v>8318</v>
      </c>
      <c r="S3414" s="9">
        <f t="shared" si="276"/>
        <v>41879.750717592593</v>
      </c>
      <c r="T3414" s="9">
        <f t="shared" si="277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75"/>
        <v>1.3</v>
      </c>
      <c r="P3415" s="10">
        <f t="shared" si="278"/>
        <v>46.428571428571431</v>
      </c>
      <c r="Q3415" t="s">
        <v>8315</v>
      </c>
      <c r="R3415" t="s">
        <v>8318</v>
      </c>
      <c r="S3415" s="9">
        <f t="shared" si="276"/>
        <v>42053.524745370371</v>
      </c>
      <c r="T3415" s="9">
        <f t="shared" si="277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75"/>
        <v>1.0349999999999999</v>
      </c>
      <c r="P3416" s="10">
        <f t="shared" si="278"/>
        <v>70.568181818181813</v>
      </c>
      <c r="Q3416" t="s">
        <v>8315</v>
      </c>
      <c r="R3416" t="s">
        <v>8318</v>
      </c>
      <c r="S3416" s="9">
        <f t="shared" si="276"/>
        <v>42675.624131944445</v>
      </c>
      <c r="T3416" s="9">
        <f t="shared" si="277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75"/>
        <v>1</v>
      </c>
      <c r="P3417" s="10">
        <f t="shared" si="278"/>
        <v>22.222222222222221</v>
      </c>
      <c r="Q3417" t="s">
        <v>8315</v>
      </c>
      <c r="R3417" t="s">
        <v>8318</v>
      </c>
      <c r="S3417" s="9">
        <f t="shared" si="276"/>
        <v>42466.935833333329</v>
      </c>
      <c r="T3417" s="9">
        <f t="shared" si="277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75"/>
        <v>1.196</v>
      </c>
      <c r="P3418" s="10">
        <f t="shared" si="278"/>
        <v>159.46666666666667</v>
      </c>
      <c r="Q3418" t="s">
        <v>8315</v>
      </c>
      <c r="R3418" t="s">
        <v>8318</v>
      </c>
      <c r="S3418" s="9">
        <f t="shared" si="276"/>
        <v>42089.204224537032</v>
      </c>
      <c r="T3418" s="9">
        <f t="shared" si="277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75"/>
        <v>1.0000058823529412</v>
      </c>
      <c r="P3419" s="10">
        <f t="shared" si="278"/>
        <v>37.777999999999999</v>
      </c>
      <c r="Q3419" t="s">
        <v>8315</v>
      </c>
      <c r="R3419" t="s">
        <v>8318</v>
      </c>
      <c r="S3419" s="9">
        <f t="shared" si="276"/>
        <v>41894.705416666664</v>
      </c>
      <c r="T3419" s="9">
        <f t="shared" si="277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75"/>
        <v>1.00875</v>
      </c>
      <c r="P3420" s="10">
        <f t="shared" si="278"/>
        <v>72.053571428571431</v>
      </c>
      <c r="Q3420" t="s">
        <v>8315</v>
      </c>
      <c r="R3420" t="s">
        <v>8318</v>
      </c>
      <c r="S3420" s="9">
        <f t="shared" si="276"/>
        <v>41752.626238425924</v>
      </c>
      <c r="T3420" s="9">
        <f t="shared" si="277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75"/>
        <v>1.0654545454545454</v>
      </c>
      <c r="P3421" s="10">
        <f t="shared" si="278"/>
        <v>63.695652173913047</v>
      </c>
      <c r="Q3421" t="s">
        <v>8315</v>
      </c>
      <c r="R3421" t="s">
        <v>8318</v>
      </c>
      <c r="S3421" s="9">
        <f t="shared" si="276"/>
        <v>42448.613252314812</v>
      </c>
      <c r="T3421" s="9">
        <f t="shared" si="277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75"/>
        <v>1.38</v>
      </c>
      <c r="P3422" s="10">
        <f t="shared" si="278"/>
        <v>28.411764705882351</v>
      </c>
      <c r="Q3422" t="s">
        <v>8315</v>
      </c>
      <c r="R3422" t="s">
        <v>8318</v>
      </c>
      <c r="S3422" s="9">
        <f t="shared" si="276"/>
        <v>42404.881967592592</v>
      </c>
      <c r="T3422" s="9">
        <f t="shared" si="277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75"/>
        <v>1.0115000000000001</v>
      </c>
      <c r="P3423" s="10">
        <f t="shared" si="278"/>
        <v>103.21428571428571</v>
      </c>
      <c r="Q3423" t="s">
        <v>8315</v>
      </c>
      <c r="R3423" t="s">
        <v>8318</v>
      </c>
      <c r="S3423" s="9">
        <f t="shared" si="276"/>
        <v>42037.582905092589</v>
      </c>
      <c r="T3423" s="9">
        <f t="shared" si="277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75"/>
        <v>1.091</v>
      </c>
      <c r="P3424" s="10">
        <f t="shared" si="278"/>
        <v>71.152173913043484</v>
      </c>
      <c r="Q3424" t="s">
        <v>8315</v>
      </c>
      <c r="R3424" t="s">
        <v>8318</v>
      </c>
      <c r="S3424" s="9">
        <f t="shared" si="276"/>
        <v>42323.353888888887</v>
      </c>
      <c r="T3424" s="9">
        <f t="shared" si="277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75"/>
        <v>1.4</v>
      </c>
      <c r="P3425" s="10">
        <f t="shared" si="278"/>
        <v>35</v>
      </c>
      <c r="Q3425" t="s">
        <v>8315</v>
      </c>
      <c r="R3425" t="s">
        <v>8318</v>
      </c>
      <c r="S3425" s="9">
        <f t="shared" si="276"/>
        <v>42088.703020833331</v>
      </c>
      <c r="T3425" s="9">
        <f t="shared" si="277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75"/>
        <v>1.0358333333333334</v>
      </c>
      <c r="P3426" s="10">
        <f t="shared" si="278"/>
        <v>81.776315789473685</v>
      </c>
      <c r="Q3426" t="s">
        <v>8315</v>
      </c>
      <c r="R3426" t="s">
        <v>8318</v>
      </c>
      <c r="S3426" s="9">
        <f t="shared" si="276"/>
        <v>42018.468564814808</v>
      </c>
      <c r="T3426" s="9">
        <f t="shared" si="277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75"/>
        <v>1.0297033333333332</v>
      </c>
      <c r="P3427" s="10">
        <f t="shared" si="278"/>
        <v>297.02980769230766</v>
      </c>
      <c r="Q3427" t="s">
        <v>8315</v>
      </c>
      <c r="R3427" t="s">
        <v>8318</v>
      </c>
      <c r="S3427" s="9">
        <f t="shared" si="276"/>
        <v>41884.40898148148</v>
      </c>
      <c r="T3427" s="9">
        <f t="shared" si="277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75"/>
        <v>1.0813333333333333</v>
      </c>
      <c r="P3428" s="10">
        <f t="shared" si="278"/>
        <v>46.609195402298852</v>
      </c>
      <c r="Q3428" t="s">
        <v>8315</v>
      </c>
      <c r="R3428" t="s">
        <v>8318</v>
      </c>
      <c r="S3428" s="9">
        <f t="shared" si="276"/>
        <v>41883.848414351851</v>
      </c>
      <c r="T3428" s="9">
        <f t="shared" si="277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75"/>
        <v>1</v>
      </c>
      <c r="P3429" s="10">
        <f t="shared" si="278"/>
        <v>51.724137931034484</v>
      </c>
      <c r="Q3429" t="s">
        <v>8315</v>
      </c>
      <c r="R3429" t="s">
        <v>8318</v>
      </c>
      <c r="S3429" s="9">
        <f t="shared" si="276"/>
        <v>41792.436944444438</v>
      </c>
      <c r="T3429" s="9">
        <f t="shared" si="277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75"/>
        <v>1.0275000000000001</v>
      </c>
      <c r="P3430" s="10">
        <f t="shared" si="278"/>
        <v>40.294117647058826</v>
      </c>
      <c r="Q3430" t="s">
        <v>8315</v>
      </c>
      <c r="R3430" t="s">
        <v>8318</v>
      </c>
      <c r="S3430" s="9">
        <f t="shared" si="276"/>
        <v>42038.512118055551</v>
      </c>
      <c r="T3430" s="9">
        <f t="shared" si="277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75"/>
        <v>1.3</v>
      </c>
      <c r="P3431" s="10">
        <f t="shared" si="278"/>
        <v>16.25</v>
      </c>
      <c r="Q3431" t="s">
        <v>8315</v>
      </c>
      <c r="R3431" t="s">
        <v>8318</v>
      </c>
      <c r="S3431" s="9">
        <f t="shared" si="276"/>
        <v>42661.813206018516</v>
      </c>
      <c r="T3431" s="9">
        <f t="shared" si="277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75"/>
        <v>1.0854949999999999</v>
      </c>
      <c r="P3432" s="10">
        <f t="shared" si="278"/>
        <v>30.152638888888887</v>
      </c>
      <c r="Q3432" t="s">
        <v>8315</v>
      </c>
      <c r="R3432" t="s">
        <v>8318</v>
      </c>
      <c r="S3432" s="9">
        <f t="shared" si="276"/>
        <v>41820.737280092588</v>
      </c>
      <c r="T3432" s="9">
        <f t="shared" si="277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75"/>
        <v>1</v>
      </c>
      <c r="P3433" s="10">
        <f t="shared" si="278"/>
        <v>95.238095238095241</v>
      </c>
      <c r="Q3433" t="s">
        <v>8315</v>
      </c>
      <c r="R3433" t="s">
        <v>8318</v>
      </c>
      <c r="S3433" s="9">
        <f t="shared" si="276"/>
        <v>41839.522604166668</v>
      </c>
      <c r="T3433" s="9">
        <f t="shared" si="277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75"/>
        <v>1.0965</v>
      </c>
      <c r="P3434" s="10">
        <f t="shared" si="278"/>
        <v>52.214285714285715</v>
      </c>
      <c r="Q3434" t="s">
        <v>8315</v>
      </c>
      <c r="R3434" t="s">
        <v>8318</v>
      </c>
      <c r="S3434" s="9">
        <f t="shared" si="276"/>
        <v>42380.372847222221</v>
      </c>
      <c r="T3434" s="9">
        <f t="shared" si="277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75"/>
        <v>1.0026315789473683</v>
      </c>
      <c r="P3435" s="10">
        <f t="shared" si="278"/>
        <v>134.1549295774648</v>
      </c>
      <c r="Q3435" t="s">
        <v>8315</v>
      </c>
      <c r="R3435" t="s">
        <v>8318</v>
      </c>
      <c r="S3435" s="9">
        <f t="shared" si="276"/>
        <v>41775.854803240742</v>
      </c>
      <c r="T3435" s="9">
        <f t="shared" si="277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75"/>
        <v>1.0555000000000001</v>
      </c>
      <c r="P3436" s="10">
        <f t="shared" si="278"/>
        <v>62.827380952380949</v>
      </c>
      <c r="Q3436" t="s">
        <v>8315</v>
      </c>
      <c r="R3436" t="s">
        <v>8318</v>
      </c>
      <c r="S3436" s="9">
        <f t="shared" si="276"/>
        <v>41800.172094907408</v>
      </c>
      <c r="T3436" s="9">
        <f t="shared" si="277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75"/>
        <v>1.1200000000000001</v>
      </c>
      <c r="P3437" s="10">
        <f t="shared" si="278"/>
        <v>58.94736842105263</v>
      </c>
      <c r="Q3437" t="s">
        <v>8315</v>
      </c>
      <c r="R3437" t="s">
        <v>8318</v>
      </c>
      <c r="S3437" s="9">
        <f t="shared" si="276"/>
        <v>42572.408483796295</v>
      </c>
      <c r="T3437" s="9">
        <f t="shared" si="277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75"/>
        <v>1.0589999999999999</v>
      </c>
      <c r="P3438" s="10">
        <f t="shared" si="278"/>
        <v>143.1081081081081</v>
      </c>
      <c r="Q3438" t="s">
        <v>8315</v>
      </c>
      <c r="R3438" t="s">
        <v>8318</v>
      </c>
      <c r="S3438" s="9">
        <f t="shared" si="276"/>
        <v>41851.333252314813</v>
      </c>
      <c r="T3438" s="9">
        <f t="shared" si="277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75"/>
        <v>1.01</v>
      </c>
      <c r="P3439" s="10">
        <f t="shared" si="278"/>
        <v>84.166666666666671</v>
      </c>
      <c r="Q3439" t="s">
        <v>8315</v>
      </c>
      <c r="R3439" t="s">
        <v>8318</v>
      </c>
      <c r="S3439" s="9">
        <f t="shared" si="276"/>
        <v>42205.502546296295</v>
      </c>
      <c r="T3439" s="9">
        <f t="shared" si="277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75"/>
        <v>1.042</v>
      </c>
      <c r="P3440" s="10">
        <f t="shared" si="278"/>
        <v>186.07142857142858</v>
      </c>
      <c r="Q3440" t="s">
        <v>8315</v>
      </c>
      <c r="R3440" t="s">
        <v>8318</v>
      </c>
      <c r="S3440" s="9">
        <f t="shared" si="276"/>
        <v>42100.719525462955</v>
      </c>
      <c r="T3440" s="9">
        <f t="shared" si="277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75"/>
        <v>1.3467833333333334</v>
      </c>
      <c r="P3441" s="10">
        <f t="shared" si="278"/>
        <v>89.785555555555561</v>
      </c>
      <c r="Q3441" t="s">
        <v>8315</v>
      </c>
      <c r="R3441" t="s">
        <v>8318</v>
      </c>
      <c r="S3441" s="9">
        <f t="shared" si="276"/>
        <v>42374.702893518515</v>
      </c>
      <c r="T3441" s="9">
        <f t="shared" si="277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75"/>
        <v>1.052184</v>
      </c>
      <c r="P3442" s="10">
        <f t="shared" si="278"/>
        <v>64.157560975609755</v>
      </c>
      <c r="Q3442" t="s">
        <v>8315</v>
      </c>
      <c r="R3442" t="s">
        <v>8318</v>
      </c>
      <c r="S3442" s="9">
        <f t="shared" si="276"/>
        <v>41808.914675925924</v>
      </c>
      <c r="T3442" s="9">
        <f t="shared" si="277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75"/>
        <v>1.026</v>
      </c>
      <c r="P3443" s="10">
        <f t="shared" si="278"/>
        <v>59.651162790697676</v>
      </c>
      <c r="Q3443" t="s">
        <v>8315</v>
      </c>
      <c r="R3443" t="s">
        <v>8318</v>
      </c>
      <c r="S3443" s="9">
        <f t="shared" si="276"/>
        <v>42294.221307870372</v>
      </c>
      <c r="T3443" s="9">
        <f t="shared" si="277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75"/>
        <v>1</v>
      </c>
      <c r="P3444" s="10">
        <f t="shared" si="278"/>
        <v>31.25</v>
      </c>
      <c r="Q3444" t="s">
        <v>8315</v>
      </c>
      <c r="R3444" t="s">
        <v>8318</v>
      </c>
      <c r="S3444" s="9">
        <f t="shared" si="276"/>
        <v>42124.63277777777</v>
      </c>
      <c r="T3444" s="9">
        <f t="shared" si="277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75"/>
        <v>1.855</v>
      </c>
      <c r="P3445" s="10">
        <f t="shared" si="278"/>
        <v>41.222222222222221</v>
      </c>
      <c r="Q3445" t="s">
        <v>8315</v>
      </c>
      <c r="R3445" t="s">
        <v>8318</v>
      </c>
      <c r="S3445" s="9">
        <f t="shared" si="276"/>
        <v>41861.316504629627</v>
      </c>
      <c r="T3445" s="9">
        <f t="shared" si="277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75"/>
        <v>2.89</v>
      </c>
      <c r="P3446" s="10">
        <f t="shared" si="278"/>
        <v>43.35</v>
      </c>
      <c r="Q3446" t="s">
        <v>8315</v>
      </c>
      <c r="R3446" t="s">
        <v>8318</v>
      </c>
      <c r="S3446" s="9">
        <f t="shared" si="276"/>
        <v>42521.08317129629</v>
      </c>
      <c r="T3446" s="9">
        <f t="shared" si="277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75"/>
        <v>1</v>
      </c>
      <c r="P3447" s="10">
        <f t="shared" si="278"/>
        <v>64.516129032258064</v>
      </c>
      <c r="Q3447" t="s">
        <v>8315</v>
      </c>
      <c r="R3447" t="s">
        <v>8318</v>
      </c>
      <c r="S3447" s="9">
        <f t="shared" si="276"/>
        <v>42272.322175925925</v>
      </c>
      <c r="T3447" s="9">
        <f t="shared" si="277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75"/>
        <v>1.0820000000000001</v>
      </c>
      <c r="P3448" s="10">
        <f t="shared" si="278"/>
        <v>43.28</v>
      </c>
      <c r="Q3448" t="s">
        <v>8315</v>
      </c>
      <c r="R3448" t="s">
        <v>8318</v>
      </c>
      <c r="S3448" s="9">
        <f t="shared" si="276"/>
        <v>42016.624131944445</v>
      </c>
      <c r="T3448" s="9">
        <f t="shared" si="277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75"/>
        <v>1.0780000000000001</v>
      </c>
      <c r="P3449" s="10">
        <f t="shared" si="278"/>
        <v>77</v>
      </c>
      <c r="Q3449" t="s">
        <v>8315</v>
      </c>
      <c r="R3449" t="s">
        <v>8318</v>
      </c>
      <c r="S3449" s="9">
        <f t="shared" si="276"/>
        <v>42402.680694444447</v>
      </c>
      <c r="T3449" s="9">
        <f t="shared" si="277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75"/>
        <v>1.0976190476190477</v>
      </c>
      <c r="P3450" s="10">
        <f t="shared" si="278"/>
        <v>51.222222222222221</v>
      </c>
      <c r="Q3450" t="s">
        <v>8315</v>
      </c>
      <c r="R3450" t="s">
        <v>8318</v>
      </c>
      <c r="S3450" s="9">
        <f t="shared" si="276"/>
        <v>41959.910752314812</v>
      </c>
      <c r="T3450" s="9">
        <f t="shared" si="277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75"/>
        <v>1.70625</v>
      </c>
      <c r="P3451" s="10">
        <f t="shared" si="278"/>
        <v>68.25</v>
      </c>
      <c r="Q3451" t="s">
        <v>8315</v>
      </c>
      <c r="R3451" t="s">
        <v>8318</v>
      </c>
      <c r="S3451" s="9">
        <f t="shared" si="276"/>
        <v>42531.844189814808</v>
      </c>
      <c r="T3451" s="9">
        <f t="shared" si="277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75"/>
        <v>1.52</v>
      </c>
      <c r="P3452" s="10">
        <f t="shared" si="278"/>
        <v>19.487179487179485</v>
      </c>
      <c r="Q3452" t="s">
        <v>8315</v>
      </c>
      <c r="R3452" t="s">
        <v>8318</v>
      </c>
      <c r="S3452" s="9">
        <f t="shared" si="276"/>
        <v>42036.496192129627</v>
      </c>
      <c r="T3452" s="9">
        <f t="shared" si="277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75"/>
        <v>1.0123076923076924</v>
      </c>
      <c r="P3453" s="10">
        <f t="shared" si="278"/>
        <v>41.125</v>
      </c>
      <c r="Q3453" t="s">
        <v>8315</v>
      </c>
      <c r="R3453" t="s">
        <v>8318</v>
      </c>
      <c r="S3453" s="9">
        <f t="shared" si="276"/>
        <v>42088.515358796292</v>
      </c>
      <c r="T3453" s="9">
        <f t="shared" si="277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75"/>
        <v>1.532</v>
      </c>
      <c r="P3454" s="10">
        <f t="shared" si="278"/>
        <v>41.405405405405403</v>
      </c>
      <c r="Q3454" t="s">
        <v>8315</v>
      </c>
      <c r="R3454" t="s">
        <v>8318</v>
      </c>
      <c r="S3454" s="9">
        <f t="shared" si="276"/>
        <v>41820.430856481478</v>
      </c>
      <c r="T3454" s="9">
        <f t="shared" si="277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75"/>
        <v>1.2833333333333334</v>
      </c>
      <c r="P3455" s="10">
        <f t="shared" si="278"/>
        <v>27.5</v>
      </c>
      <c r="Q3455" t="s">
        <v>8315</v>
      </c>
      <c r="R3455" t="s">
        <v>8318</v>
      </c>
      <c r="S3455" s="9">
        <f t="shared" si="276"/>
        <v>42535.770324074074</v>
      </c>
      <c r="T3455" s="9">
        <f t="shared" si="277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75"/>
        <v>1.0071428571428571</v>
      </c>
      <c r="P3456" s="10">
        <f t="shared" si="278"/>
        <v>33.571428571428569</v>
      </c>
      <c r="Q3456" t="s">
        <v>8315</v>
      </c>
      <c r="R3456" t="s">
        <v>8318</v>
      </c>
      <c r="S3456" s="9">
        <f t="shared" si="276"/>
        <v>41821.490266203698</v>
      </c>
      <c r="T3456" s="9">
        <f t="shared" si="277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75"/>
        <v>1.0065</v>
      </c>
      <c r="P3457" s="10">
        <f t="shared" si="278"/>
        <v>145.86956521739131</v>
      </c>
      <c r="Q3457" t="s">
        <v>8315</v>
      </c>
      <c r="R3457" t="s">
        <v>8318</v>
      </c>
      <c r="S3457" s="9">
        <f t="shared" si="276"/>
        <v>42626.541979166665</v>
      </c>
      <c r="T3457" s="9">
        <f t="shared" si="277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79">E3458/D3458</f>
        <v>1.913</v>
      </c>
      <c r="P3458" s="10">
        <f t="shared" si="278"/>
        <v>358.6875</v>
      </c>
      <c r="Q3458" t="s">
        <v>8315</v>
      </c>
      <c r="R3458" t="s">
        <v>8318</v>
      </c>
      <c r="S3458" s="9">
        <f t="shared" ref="S3458:S3521" si="280">(((J3458/60)/60)/24)+DATE(1970,1,1)+(-5/24)</f>
        <v>41820.997303240736</v>
      </c>
      <c r="T3458" s="9">
        <f t="shared" ref="T3458:T3521" si="281">(((I3458/60)/60)/24)+DATE(1970,1,1)+(-5/24)</f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79"/>
        <v>1.4019999999999999</v>
      </c>
      <c r="P3459" s="10">
        <f t="shared" si="278"/>
        <v>50.981818181818184</v>
      </c>
      <c r="Q3459" t="s">
        <v>8315</v>
      </c>
      <c r="R3459" t="s">
        <v>8318</v>
      </c>
      <c r="S3459" s="9">
        <f t="shared" si="280"/>
        <v>42016.498344907406</v>
      </c>
      <c r="T3459" s="9">
        <f t="shared" si="281"/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9"/>
        <v>1.2433537832310839</v>
      </c>
      <c r="P3460" s="10">
        <f t="shared" si="278"/>
        <v>45.037037037037038</v>
      </c>
      <c r="Q3460" t="s">
        <v>8315</v>
      </c>
      <c r="R3460" t="s">
        <v>8318</v>
      </c>
      <c r="S3460" s="9">
        <f t="shared" si="280"/>
        <v>42010.994247685179</v>
      </c>
      <c r="T3460" s="9">
        <f t="shared" si="281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9"/>
        <v>1.262</v>
      </c>
      <c r="P3461" s="10">
        <f t="shared" si="278"/>
        <v>17.527777777777779</v>
      </c>
      <c r="Q3461" t="s">
        <v>8315</v>
      </c>
      <c r="R3461" t="s">
        <v>8318</v>
      </c>
      <c r="S3461" s="9">
        <f t="shared" si="280"/>
        <v>42480.271527777775</v>
      </c>
      <c r="T3461" s="9">
        <f t="shared" si="281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9"/>
        <v>1.9</v>
      </c>
      <c r="P3462" s="10">
        <f t="shared" si="278"/>
        <v>50</v>
      </c>
      <c r="Q3462" t="s">
        <v>8315</v>
      </c>
      <c r="R3462" t="s">
        <v>8318</v>
      </c>
      <c r="S3462" s="9">
        <f t="shared" si="280"/>
        <v>41852.318888888884</v>
      </c>
      <c r="T3462" s="9">
        <f t="shared" si="281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9"/>
        <v>1.39</v>
      </c>
      <c r="P3463" s="10">
        <f t="shared" si="278"/>
        <v>57.916666666666664</v>
      </c>
      <c r="Q3463" t="s">
        <v>8315</v>
      </c>
      <c r="R3463" t="s">
        <v>8318</v>
      </c>
      <c r="S3463" s="9">
        <f t="shared" si="280"/>
        <v>42643.424525462957</v>
      </c>
      <c r="T3463" s="9">
        <f t="shared" si="281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9"/>
        <v>2.02</v>
      </c>
      <c r="P3464" s="10">
        <f t="shared" si="278"/>
        <v>29.705882352941178</v>
      </c>
      <c r="Q3464" t="s">
        <v>8315</v>
      </c>
      <c r="R3464" t="s">
        <v>8318</v>
      </c>
      <c r="S3464" s="9">
        <f t="shared" si="280"/>
        <v>42179.690138888887</v>
      </c>
      <c r="T3464" s="9">
        <f t="shared" si="281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9"/>
        <v>1.0338000000000001</v>
      </c>
      <c r="P3465" s="10">
        <f t="shared" ref="P3465:P3528" si="282">E3465/L3465</f>
        <v>90.684210526315795</v>
      </c>
      <c r="Q3465" t="s">
        <v>8315</v>
      </c>
      <c r="R3465" t="s">
        <v>8318</v>
      </c>
      <c r="S3465" s="9">
        <f t="shared" si="280"/>
        <v>42612.710474537038</v>
      </c>
      <c r="T3465" s="9">
        <f t="shared" si="281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9"/>
        <v>1.023236</v>
      </c>
      <c r="P3466" s="10">
        <f t="shared" si="282"/>
        <v>55.012688172043013</v>
      </c>
      <c r="Q3466" t="s">
        <v>8315</v>
      </c>
      <c r="R3466" t="s">
        <v>8318</v>
      </c>
      <c r="S3466" s="9">
        <f t="shared" si="280"/>
        <v>42574.921724537031</v>
      </c>
      <c r="T3466" s="9">
        <f t="shared" si="281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9"/>
        <v>1.03</v>
      </c>
      <c r="P3467" s="10">
        <f t="shared" si="282"/>
        <v>57.222222222222221</v>
      </c>
      <c r="Q3467" t="s">
        <v>8315</v>
      </c>
      <c r="R3467" t="s">
        <v>8318</v>
      </c>
      <c r="S3467" s="9">
        <f t="shared" si="280"/>
        <v>42200.417499999996</v>
      </c>
      <c r="T3467" s="9">
        <f t="shared" si="281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9"/>
        <v>1.2714285714285714</v>
      </c>
      <c r="P3468" s="10">
        <f t="shared" si="282"/>
        <v>72.950819672131146</v>
      </c>
      <c r="Q3468" t="s">
        <v>8315</v>
      </c>
      <c r="R3468" t="s">
        <v>8318</v>
      </c>
      <c r="S3468" s="9">
        <f t="shared" si="280"/>
        <v>42419.810763888883</v>
      </c>
      <c r="T3468" s="9">
        <f t="shared" si="281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9"/>
        <v>1.01</v>
      </c>
      <c r="P3469" s="10">
        <f t="shared" si="282"/>
        <v>64.468085106382972</v>
      </c>
      <c r="Q3469" t="s">
        <v>8315</v>
      </c>
      <c r="R3469" t="s">
        <v>8318</v>
      </c>
      <c r="S3469" s="9">
        <f t="shared" si="280"/>
        <v>42053.463333333326</v>
      </c>
      <c r="T3469" s="9">
        <f t="shared" si="281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9"/>
        <v>1.2178</v>
      </c>
      <c r="P3470" s="10">
        <f t="shared" si="282"/>
        <v>716.35294117647061</v>
      </c>
      <c r="Q3470" t="s">
        <v>8315</v>
      </c>
      <c r="R3470" t="s">
        <v>8318</v>
      </c>
      <c r="S3470" s="9">
        <f t="shared" si="280"/>
        <v>42605.557048611103</v>
      </c>
      <c r="T3470" s="9">
        <f t="shared" si="281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9"/>
        <v>1.1339285714285714</v>
      </c>
      <c r="P3471" s="10">
        <f t="shared" si="282"/>
        <v>50.396825396825399</v>
      </c>
      <c r="Q3471" t="s">
        <v>8315</v>
      </c>
      <c r="R3471" t="s">
        <v>8318</v>
      </c>
      <c r="S3471" s="9">
        <f t="shared" si="280"/>
        <v>42458.433391203704</v>
      </c>
      <c r="T3471" s="9">
        <f t="shared" si="281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9"/>
        <v>1.5</v>
      </c>
      <c r="P3472" s="10">
        <f t="shared" si="282"/>
        <v>41.666666666666664</v>
      </c>
      <c r="Q3472" t="s">
        <v>8315</v>
      </c>
      <c r="R3472" t="s">
        <v>8318</v>
      </c>
      <c r="S3472" s="9">
        <f t="shared" si="280"/>
        <v>42528.813680555548</v>
      </c>
      <c r="T3472" s="9">
        <f t="shared" si="281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9"/>
        <v>2.1459999999999999</v>
      </c>
      <c r="P3473" s="10">
        <f t="shared" si="282"/>
        <v>35.766666666666666</v>
      </c>
      <c r="Q3473" t="s">
        <v>8315</v>
      </c>
      <c r="R3473" t="s">
        <v>8318</v>
      </c>
      <c r="S3473" s="9">
        <f t="shared" si="280"/>
        <v>41841.612152777772</v>
      </c>
      <c r="T3473" s="9">
        <f t="shared" si="281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9"/>
        <v>1.0205</v>
      </c>
      <c r="P3474" s="10">
        <f t="shared" si="282"/>
        <v>88.739130434782609</v>
      </c>
      <c r="Q3474" t="s">
        <v>8315</v>
      </c>
      <c r="R3474" t="s">
        <v>8318</v>
      </c>
      <c r="S3474" s="9">
        <f t="shared" si="280"/>
        <v>41927.962164351848</v>
      </c>
      <c r="T3474" s="9">
        <f t="shared" si="281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9"/>
        <v>1</v>
      </c>
      <c r="P3475" s="10">
        <f t="shared" si="282"/>
        <v>148.4848484848485</v>
      </c>
      <c r="Q3475" t="s">
        <v>8315</v>
      </c>
      <c r="R3475" t="s">
        <v>8318</v>
      </c>
      <c r="S3475" s="9">
        <f t="shared" si="280"/>
        <v>42062.626111111109</v>
      </c>
      <c r="T3475" s="9">
        <f t="shared" si="281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9"/>
        <v>1.01</v>
      </c>
      <c r="P3476" s="10">
        <f t="shared" si="282"/>
        <v>51.794871794871796</v>
      </c>
      <c r="Q3476" t="s">
        <v>8315</v>
      </c>
      <c r="R3476" t="s">
        <v>8318</v>
      </c>
      <c r="S3476" s="9">
        <f t="shared" si="280"/>
        <v>42541.293182870366</v>
      </c>
      <c r="T3476" s="9">
        <f t="shared" si="281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9"/>
        <v>1.1333333333333333</v>
      </c>
      <c r="P3477" s="10">
        <f t="shared" si="282"/>
        <v>20</v>
      </c>
      <c r="Q3477" t="s">
        <v>8315</v>
      </c>
      <c r="R3477" t="s">
        <v>8318</v>
      </c>
      <c r="S3477" s="9">
        <f t="shared" si="280"/>
        <v>41918.672499999993</v>
      </c>
      <c r="T3477" s="9">
        <f t="shared" si="281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9"/>
        <v>1.04</v>
      </c>
      <c r="P3478" s="10">
        <f t="shared" si="282"/>
        <v>52</v>
      </c>
      <c r="Q3478" t="s">
        <v>8315</v>
      </c>
      <c r="R3478" t="s">
        <v>8318</v>
      </c>
      <c r="S3478" s="9">
        <f t="shared" si="280"/>
        <v>41921.071643518517</v>
      </c>
      <c r="T3478" s="9">
        <f t="shared" si="281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9"/>
        <v>1.1533333333333333</v>
      </c>
      <c r="P3479" s="10">
        <f t="shared" si="282"/>
        <v>53.230769230769234</v>
      </c>
      <c r="Q3479" t="s">
        <v>8315</v>
      </c>
      <c r="R3479" t="s">
        <v>8318</v>
      </c>
      <c r="S3479" s="9">
        <f t="shared" si="280"/>
        <v>42128.528275462959</v>
      </c>
      <c r="T3479" s="9">
        <f t="shared" si="281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9"/>
        <v>1.1285000000000001</v>
      </c>
      <c r="P3480" s="10">
        <f t="shared" si="282"/>
        <v>39.596491228070178</v>
      </c>
      <c r="Q3480" t="s">
        <v>8315</v>
      </c>
      <c r="R3480" t="s">
        <v>8318</v>
      </c>
      <c r="S3480" s="9">
        <f t="shared" si="280"/>
        <v>42053.708587962967</v>
      </c>
      <c r="T3480" s="9">
        <f t="shared" si="281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9"/>
        <v>1.2786666666666666</v>
      </c>
      <c r="P3481" s="10">
        <f t="shared" si="282"/>
        <v>34.25</v>
      </c>
      <c r="Q3481" t="s">
        <v>8315</v>
      </c>
      <c r="R3481" t="s">
        <v>8318</v>
      </c>
      <c r="S3481" s="9">
        <f t="shared" si="280"/>
        <v>41781.646759259253</v>
      </c>
      <c r="T3481" s="9">
        <f t="shared" si="281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9"/>
        <v>1.4266666666666667</v>
      </c>
      <c r="P3482" s="10">
        <f t="shared" si="282"/>
        <v>164.61538461538461</v>
      </c>
      <c r="Q3482" t="s">
        <v>8315</v>
      </c>
      <c r="R3482" t="s">
        <v>8318</v>
      </c>
      <c r="S3482" s="9">
        <f t="shared" si="280"/>
        <v>42171.109108796292</v>
      </c>
      <c r="T3482" s="9">
        <f t="shared" si="281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9"/>
        <v>1.1879999999999999</v>
      </c>
      <c r="P3483" s="10">
        <f t="shared" si="282"/>
        <v>125.05263157894737</v>
      </c>
      <c r="Q3483" t="s">
        <v>8315</v>
      </c>
      <c r="R3483" t="s">
        <v>8318</v>
      </c>
      <c r="S3483" s="9">
        <f t="shared" si="280"/>
        <v>41989.039212962954</v>
      </c>
      <c r="T3483" s="9">
        <f t="shared" si="281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9"/>
        <v>1.3833333333333333</v>
      </c>
      <c r="P3484" s="10">
        <f t="shared" si="282"/>
        <v>51.875</v>
      </c>
      <c r="Q3484" t="s">
        <v>8315</v>
      </c>
      <c r="R3484" t="s">
        <v>8318</v>
      </c>
      <c r="S3484" s="9">
        <f t="shared" si="280"/>
        <v>41796.563263888886</v>
      </c>
      <c r="T3484" s="9">
        <f t="shared" si="281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9"/>
        <v>1.599402985074627</v>
      </c>
      <c r="P3485" s="10">
        <f t="shared" si="282"/>
        <v>40.285714285714285</v>
      </c>
      <c r="Q3485" t="s">
        <v>8315</v>
      </c>
      <c r="R3485" t="s">
        <v>8318</v>
      </c>
      <c r="S3485" s="9">
        <f t="shared" si="280"/>
        <v>41793.460428240738</v>
      </c>
      <c r="T3485" s="9">
        <f t="shared" si="281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9"/>
        <v>1.1424000000000001</v>
      </c>
      <c r="P3486" s="10">
        <f t="shared" si="282"/>
        <v>64.909090909090907</v>
      </c>
      <c r="Q3486" t="s">
        <v>8315</v>
      </c>
      <c r="R3486" t="s">
        <v>8318</v>
      </c>
      <c r="S3486" s="9">
        <f t="shared" si="280"/>
        <v>42506.552071759252</v>
      </c>
      <c r="T3486" s="9">
        <f t="shared" si="281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9"/>
        <v>1.0060606060606061</v>
      </c>
      <c r="P3487" s="10">
        <f t="shared" si="282"/>
        <v>55.333333333333336</v>
      </c>
      <c r="Q3487" t="s">
        <v>8315</v>
      </c>
      <c r="R3487" t="s">
        <v>8318</v>
      </c>
      <c r="S3487" s="9">
        <f t="shared" si="280"/>
        <v>42372.484722222223</v>
      </c>
      <c r="T3487" s="9">
        <f t="shared" si="281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9"/>
        <v>1.552</v>
      </c>
      <c r="P3488" s="10">
        <f t="shared" si="282"/>
        <v>83.142857142857139</v>
      </c>
      <c r="Q3488" t="s">
        <v>8315</v>
      </c>
      <c r="R3488" t="s">
        <v>8318</v>
      </c>
      <c r="S3488" s="9">
        <f t="shared" si="280"/>
        <v>42126.666678240734</v>
      </c>
      <c r="T3488" s="9">
        <f t="shared" si="281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9"/>
        <v>1.2775000000000001</v>
      </c>
      <c r="P3489" s="10">
        <f t="shared" si="282"/>
        <v>38.712121212121211</v>
      </c>
      <c r="Q3489" t="s">
        <v>8315</v>
      </c>
      <c r="R3489" t="s">
        <v>8318</v>
      </c>
      <c r="S3489" s="9">
        <f t="shared" si="280"/>
        <v>42149.732083333329</v>
      </c>
      <c r="T3489" s="9">
        <f t="shared" si="281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9"/>
        <v>1.212</v>
      </c>
      <c r="P3490" s="10">
        <f t="shared" si="282"/>
        <v>125.37931034482759</v>
      </c>
      <c r="Q3490" t="s">
        <v>8315</v>
      </c>
      <c r="R3490" t="s">
        <v>8318</v>
      </c>
      <c r="S3490" s="9">
        <f t="shared" si="280"/>
        <v>42087.55972222222</v>
      </c>
      <c r="T3490" s="9">
        <f t="shared" si="281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9"/>
        <v>1.127</v>
      </c>
      <c r="P3491" s="10">
        <f t="shared" si="282"/>
        <v>78.263888888888886</v>
      </c>
      <c r="Q3491" t="s">
        <v>8315</v>
      </c>
      <c r="R3491" t="s">
        <v>8318</v>
      </c>
      <c r="S3491" s="9">
        <f t="shared" si="280"/>
        <v>41753.427442129629</v>
      </c>
      <c r="T3491" s="9">
        <f t="shared" si="281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9"/>
        <v>1.2749999999999999</v>
      </c>
      <c r="P3492" s="10">
        <f t="shared" si="282"/>
        <v>47.222222222222221</v>
      </c>
      <c r="Q3492" t="s">
        <v>8315</v>
      </c>
      <c r="R3492" t="s">
        <v>8318</v>
      </c>
      <c r="S3492" s="9">
        <f t="shared" si="280"/>
        <v>42443.594027777777</v>
      </c>
      <c r="T3492" s="9">
        <f t="shared" si="281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9"/>
        <v>1.5820000000000001</v>
      </c>
      <c r="P3493" s="10">
        <f t="shared" si="282"/>
        <v>79.099999999999994</v>
      </c>
      <c r="Q3493" t="s">
        <v>8315</v>
      </c>
      <c r="R3493" t="s">
        <v>8318</v>
      </c>
      <c r="S3493" s="9">
        <f t="shared" si="280"/>
        <v>42121.041481481479</v>
      </c>
      <c r="T3493" s="9">
        <f t="shared" si="281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9"/>
        <v>1.0526894736842105</v>
      </c>
      <c r="P3494" s="10">
        <f t="shared" si="282"/>
        <v>114.29199999999999</v>
      </c>
      <c r="Q3494" t="s">
        <v>8315</v>
      </c>
      <c r="R3494" t="s">
        <v>8318</v>
      </c>
      <c r="S3494" s="9">
        <f t="shared" si="280"/>
        <v>42267.800891203697</v>
      </c>
      <c r="T3494" s="9">
        <f t="shared" si="281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9"/>
        <v>1</v>
      </c>
      <c r="P3495" s="10">
        <f t="shared" si="282"/>
        <v>51.724137931034484</v>
      </c>
      <c r="Q3495" t="s">
        <v>8315</v>
      </c>
      <c r="R3495" t="s">
        <v>8318</v>
      </c>
      <c r="S3495" s="9">
        <f t="shared" si="280"/>
        <v>41848.657824074071</v>
      </c>
      <c r="T3495" s="9">
        <f t="shared" si="281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9"/>
        <v>1</v>
      </c>
      <c r="P3496" s="10">
        <f t="shared" si="282"/>
        <v>30.76923076923077</v>
      </c>
      <c r="Q3496" t="s">
        <v>8315</v>
      </c>
      <c r="R3496" t="s">
        <v>8318</v>
      </c>
      <c r="S3496" s="9">
        <f t="shared" si="280"/>
        <v>42689.006655092591</v>
      </c>
      <c r="T3496" s="9">
        <f t="shared" si="281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9"/>
        <v>1.0686</v>
      </c>
      <c r="P3497" s="10">
        <f t="shared" si="282"/>
        <v>74.208333333333329</v>
      </c>
      <c r="Q3497" t="s">
        <v>8315</v>
      </c>
      <c r="R3497" t="s">
        <v>8318</v>
      </c>
      <c r="S3497" s="9">
        <f t="shared" si="280"/>
        <v>41915.554502314815</v>
      </c>
      <c r="T3497" s="9">
        <f t="shared" si="281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9"/>
        <v>1.244</v>
      </c>
      <c r="P3498" s="10">
        <f t="shared" si="282"/>
        <v>47.846153846153847</v>
      </c>
      <c r="Q3498" t="s">
        <v>8315</v>
      </c>
      <c r="R3498" t="s">
        <v>8318</v>
      </c>
      <c r="S3498" s="9">
        <f t="shared" si="280"/>
        <v>42584.638495370367</v>
      </c>
      <c r="T3498" s="9">
        <f t="shared" si="281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9"/>
        <v>1.0870406189555126</v>
      </c>
      <c r="P3499" s="10">
        <f t="shared" si="282"/>
        <v>34.408163265306122</v>
      </c>
      <c r="Q3499" t="s">
        <v>8315</v>
      </c>
      <c r="R3499" t="s">
        <v>8318</v>
      </c>
      <c r="S3499" s="9">
        <f t="shared" si="280"/>
        <v>42511.533611111103</v>
      </c>
      <c r="T3499" s="9">
        <f t="shared" si="281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9"/>
        <v>1.0242424242424242</v>
      </c>
      <c r="P3500" s="10">
        <f t="shared" si="282"/>
        <v>40.238095238095241</v>
      </c>
      <c r="Q3500" t="s">
        <v>8315</v>
      </c>
      <c r="R3500" t="s">
        <v>8318</v>
      </c>
      <c r="S3500" s="9">
        <f t="shared" si="280"/>
        <v>42458.950277777774</v>
      </c>
      <c r="T3500" s="9">
        <f t="shared" si="281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9"/>
        <v>1.0549999999999999</v>
      </c>
      <c r="P3501" s="10">
        <f t="shared" si="282"/>
        <v>60.285714285714285</v>
      </c>
      <c r="Q3501" t="s">
        <v>8315</v>
      </c>
      <c r="R3501" t="s">
        <v>8318</v>
      </c>
      <c r="S3501" s="9">
        <f t="shared" si="280"/>
        <v>42131.827835648146</v>
      </c>
      <c r="T3501" s="9">
        <f t="shared" si="281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9"/>
        <v>1.0629999999999999</v>
      </c>
      <c r="P3502" s="10">
        <f t="shared" si="282"/>
        <v>25.30952380952381</v>
      </c>
      <c r="Q3502" t="s">
        <v>8315</v>
      </c>
      <c r="R3502" t="s">
        <v>8318</v>
      </c>
      <c r="S3502" s="9">
        <f t="shared" si="280"/>
        <v>42419.711087962954</v>
      </c>
      <c r="T3502" s="9">
        <f t="shared" si="281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9"/>
        <v>1.0066666666666666</v>
      </c>
      <c r="P3503" s="10">
        <f t="shared" si="282"/>
        <v>35.952380952380949</v>
      </c>
      <c r="Q3503" t="s">
        <v>8315</v>
      </c>
      <c r="R3503" t="s">
        <v>8318</v>
      </c>
      <c r="S3503" s="9">
        <f t="shared" si="280"/>
        <v>42233.555497685178</v>
      </c>
      <c r="T3503" s="9">
        <f t="shared" si="281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9"/>
        <v>1.054</v>
      </c>
      <c r="P3504" s="10">
        <f t="shared" si="282"/>
        <v>136</v>
      </c>
      <c r="Q3504" t="s">
        <v>8315</v>
      </c>
      <c r="R3504" t="s">
        <v>8318</v>
      </c>
      <c r="S3504" s="9">
        <f t="shared" si="280"/>
        <v>42430.631064814814</v>
      </c>
      <c r="T3504" s="9">
        <f t="shared" si="281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9"/>
        <v>1.0755999999999999</v>
      </c>
      <c r="P3505" s="10">
        <f t="shared" si="282"/>
        <v>70.763157894736835</v>
      </c>
      <c r="Q3505" t="s">
        <v>8315</v>
      </c>
      <c r="R3505" t="s">
        <v>8318</v>
      </c>
      <c r="S3505" s="9">
        <f t="shared" si="280"/>
        <v>42545.27</v>
      </c>
      <c r="T3505" s="9">
        <f t="shared" si="281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9"/>
        <v>1</v>
      </c>
      <c r="P3506" s="10">
        <f t="shared" si="282"/>
        <v>125</v>
      </c>
      <c r="Q3506" t="s">
        <v>8315</v>
      </c>
      <c r="R3506" t="s">
        <v>8318</v>
      </c>
      <c r="S3506" s="9">
        <f t="shared" si="280"/>
        <v>42297.540405092594</v>
      </c>
      <c r="T3506" s="9">
        <f t="shared" si="281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9"/>
        <v>1.0376000000000001</v>
      </c>
      <c r="P3507" s="10">
        <f t="shared" si="282"/>
        <v>66.512820512820511</v>
      </c>
      <c r="Q3507" t="s">
        <v>8315</v>
      </c>
      <c r="R3507" t="s">
        <v>8318</v>
      </c>
      <c r="S3507" s="9">
        <f t="shared" si="280"/>
        <v>41760.727372685185</v>
      </c>
      <c r="T3507" s="9">
        <f t="shared" si="281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9"/>
        <v>1.0149999999999999</v>
      </c>
      <c r="P3508" s="10">
        <f t="shared" si="282"/>
        <v>105</v>
      </c>
      <c r="Q3508" t="s">
        <v>8315</v>
      </c>
      <c r="R3508" t="s">
        <v>8318</v>
      </c>
      <c r="S3508" s="9">
        <f t="shared" si="280"/>
        <v>41829.525925925926</v>
      </c>
      <c r="T3508" s="9">
        <f t="shared" si="281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9"/>
        <v>1.044</v>
      </c>
      <c r="P3509" s="10">
        <f t="shared" si="282"/>
        <v>145</v>
      </c>
      <c r="Q3509" t="s">
        <v>8315</v>
      </c>
      <c r="R3509" t="s">
        <v>8318</v>
      </c>
      <c r="S3509" s="9">
        <f t="shared" si="280"/>
        <v>42491.714548611104</v>
      </c>
      <c r="T3509" s="9">
        <f t="shared" si="281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9"/>
        <v>1.8</v>
      </c>
      <c r="P3510" s="10">
        <f t="shared" si="282"/>
        <v>12</v>
      </c>
      <c r="Q3510" t="s">
        <v>8315</v>
      </c>
      <c r="R3510" t="s">
        <v>8318</v>
      </c>
      <c r="S3510" s="9">
        <f t="shared" si="280"/>
        <v>42477.521446759252</v>
      </c>
      <c r="T3510" s="9">
        <f t="shared" si="281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9"/>
        <v>1.0633333333333332</v>
      </c>
      <c r="P3511" s="10">
        <f t="shared" si="282"/>
        <v>96.666666666666671</v>
      </c>
      <c r="Q3511" t="s">
        <v>8315</v>
      </c>
      <c r="R3511" t="s">
        <v>8318</v>
      </c>
      <c r="S3511" s="9">
        <f t="shared" si="280"/>
        <v>41950.651226851849</v>
      </c>
      <c r="T3511" s="9">
        <f t="shared" si="281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9"/>
        <v>1.0055555555555555</v>
      </c>
      <c r="P3512" s="10">
        <f t="shared" si="282"/>
        <v>60.333333333333336</v>
      </c>
      <c r="Q3512" t="s">
        <v>8315</v>
      </c>
      <c r="R3512" t="s">
        <v>8318</v>
      </c>
      <c r="S3512" s="9">
        <f t="shared" si="280"/>
        <v>41802.412569444445</v>
      </c>
      <c r="T3512" s="9">
        <f t="shared" si="281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9"/>
        <v>1.012</v>
      </c>
      <c r="P3513" s="10">
        <f t="shared" si="282"/>
        <v>79.89473684210526</v>
      </c>
      <c r="Q3513" t="s">
        <v>8315</v>
      </c>
      <c r="R3513" t="s">
        <v>8318</v>
      </c>
      <c r="S3513" s="9">
        <f t="shared" si="280"/>
        <v>41927.665451388886</v>
      </c>
      <c r="T3513" s="9">
        <f t="shared" si="281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9"/>
        <v>1</v>
      </c>
      <c r="P3514" s="10">
        <f t="shared" si="282"/>
        <v>58.823529411764703</v>
      </c>
      <c r="Q3514" t="s">
        <v>8315</v>
      </c>
      <c r="R3514" t="s">
        <v>8318</v>
      </c>
      <c r="S3514" s="9">
        <f t="shared" si="280"/>
        <v>42057.328611111108</v>
      </c>
      <c r="T3514" s="9">
        <f t="shared" si="281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9"/>
        <v>1.1839285714285714</v>
      </c>
      <c r="P3515" s="10">
        <f t="shared" si="282"/>
        <v>75.340909090909093</v>
      </c>
      <c r="Q3515" t="s">
        <v>8315</v>
      </c>
      <c r="R3515" t="s">
        <v>8318</v>
      </c>
      <c r="S3515" s="9">
        <f t="shared" si="280"/>
        <v>41780.887870370367</v>
      </c>
      <c r="T3515" s="9">
        <f t="shared" si="281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9"/>
        <v>1.1000000000000001</v>
      </c>
      <c r="P3516" s="10">
        <f t="shared" si="282"/>
        <v>55</v>
      </c>
      <c r="Q3516" t="s">
        <v>8315</v>
      </c>
      <c r="R3516" t="s">
        <v>8318</v>
      </c>
      <c r="S3516" s="9">
        <f t="shared" si="280"/>
        <v>42020.638333333329</v>
      </c>
      <c r="T3516" s="9">
        <f t="shared" si="281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9"/>
        <v>1.0266666666666666</v>
      </c>
      <c r="P3517" s="10">
        <f t="shared" si="282"/>
        <v>66.956521739130437</v>
      </c>
      <c r="Q3517" t="s">
        <v>8315</v>
      </c>
      <c r="R3517" t="s">
        <v>8318</v>
      </c>
      <c r="S3517" s="9">
        <f t="shared" si="280"/>
        <v>42125.564479166664</v>
      </c>
      <c r="T3517" s="9">
        <f t="shared" si="281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9"/>
        <v>1</v>
      </c>
      <c r="P3518" s="10">
        <f t="shared" si="282"/>
        <v>227.27272727272728</v>
      </c>
      <c r="Q3518" t="s">
        <v>8315</v>
      </c>
      <c r="R3518" t="s">
        <v>8318</v>
      </c>
      <c r="S3518" s="9">
        <f t="shared" si="280"/>
        <v>41855.801736111105</v>
      </c>
      <c r="T3518" s="9">
        <f t="shared" si="281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9"/>
        <v>1</v>
      </c>
      <c r="P3519" s="10">
        <f t="shared" si="282"/>
        <v>307.69230769230768</v>
      </c>
      <c r="Q3519" t="s">
        <v>8315</v>
      </c>
      <c r="R3519" t="s">
        <v>8318</v>
      </c>
      <c r="S3519" s="9">
        <f t="shared" si="280"/>
        <v>41794.609189814815</v>
      </c>
      <c r="T3519" s="9">
        <f t="shared" si="281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9"/>
        <v>1.10046</v>
      </c>
      <c r="P3520" s="10">
        <f t="shared" si="282"/>
        <v>50.020909090909093</v>
      </c>
      <c r="Q3520" t="s">
        <v>8315</v>
      </c>
      <c r="R3520" t="s">
        <v>8318</v>
      </c>
      <c r="S3520" s="9">
        <f t="shared" si="280"/>
        <v>41893.575219907405</v>
      </c>
      <c r="T3520" s="9">
        <f t="shared" si="281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9"/>
        <v>1.0135000000000001</v>
      </c>
      <c r="P3521" s="10">
        <f t="shared" si="282"/>
        <v>72.392857142857139</v>
      </c>
      <c r="Q3521" t="s">
        <v>8315</v>
      </c>
      <c r="R3521" t="s">
        <v>8318</v>
      </c>
      <c r="S3521" s="9">
        <f t="shared" si="280"/>
        <v>42037.390624999993</v>
      </c>
      <c r="T3521" s="9">
        <f t="shared" si="281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83">E3522/D3522</f>
        <v>1.0075000000000001</v>
      </c>
      <c r="P3522" s="10">
        <f t="shared" si="282"/>
        <v>95.952380952380949</v>
      </c>
      <c r="Q3522" t="s">
        <v>8315</v>
      </c>
      <c r="R3522" t="s">
        <v>8318</v>
      </c>
      <c r="S3522" s="9">
        <f t="shared" ref="S3522:S3585" si="284">(((J3522/60)/60)/24)+DATE(1970,1,1)+(-5/24)</f>
        <v>42227.615879629629</v>
      </c>
      <c r="T3522" s="9">
        <f t="shared" ref="T3522:T3585" si="285">(((I3522/60)/60)/24)+DATE(1970,1,1)+(-5/24)</f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83"/>
        <v>1.6942857142857144</v>
      </c>
      <c r="P3523" s="10">
        <f t="shared" si="282"/>
        <v>45.615384615384613</v>
      </c>
      <c r="Q3523" t="s">
        <v>8315</v>
      </c>
      <c r="R3523" t="s">
        <v>8318</v>
      </c>
      <c r="S3523" s="9">
        <f t="shared" si="284"/>
        <v>41881.153009259258</v>
      </c>
      <c r="T3523" s="9">
        <f t="shared" si="285"/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83"/>
        <v>1</v>
      </c>
      <c r="P3524" s="10">
        <f t="shared" si="282"/>
        <v>41.029411764705884</v>
      </c>
      <c r="Q3524" t="s">
        <v>8315</v>
      </c>
      <c r="R3524" t="s">
        <v>8318</v>
      </c>
      <c r="S3524" s="9">
        <f t="shared" si="284"/>
        <v>42234.581550925919</v>
      </c>
      <c r="T3524" s="9">
        <f t="shared" si="28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83"/>
        <v>1.1365000000000001</v>
      </c>
      <c r="P3525" s="10">
        <f t="shared" si="282"/>
        <v>56.825000000000003</v>
      </c>
      <c r="Q3525" t="s">
        <v>8315</v>
      </c>
      <c r="R3525" t="s">
        <v>8318</v>
      </c>
      <c r="S3525" s="9">
        <f t="shared" si="284"/>
        <v>42581.189212962963</v>
      </c>
      <c r="T3525" s="9">
        <f t="shared" si="28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83"/>
        <v>1.0156000000000001</v>
      </c>
      <c r="P3526" s="10">
        <f t="shared" si="282"/>
        <v>137.24324324324326</v>
      </c>
      <c r="Q3526" t="s">
        <v>8315</v>
      </c>
      <c r="R3526" t="s">
        <v>8318</v>
      </c>
      <c r="S3526" s="9">
        <f t="shared" si="284"/>
        <v>41880.555243055554</v>
      </c>
      <c r="T3526" s="9">
        <f t="shared" si="28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83"/>
        <v>1.06</v>
      </c>
      <c r="P3527" s="10">
        <f t="shared" si="282"/>
        <v>75.714285714285708</v>
      </c>
      <c r="Q3527" t="s">
        <v>8315</v>
      </c>
      <c r="R3527" t="s">
        <v>8318</v>
      </c>
      <c r="S3527" s="9">
        <f t="shared" si="284"/>
        <v>42214.487337962964</v>
      </c>
      <c r="T3527" s="9">
        <f t="shared" si="28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83"/>
        <v>1.02</v>
      </c>
      <c r="P3528" s="10">
        <f t="shared" si="282"/>
        <v>99</v>
      </c>
      <c r="Q3528" t="s">
        <v>8315</v>
      </c>
      <c r="R3528" t="s">
        <v>8318</v>
      </c>
      <c r="S3528" s="9">
        <f t="shared" si="284"/>
        <v>42460.126979166664</v>
      </c>
      <c r="T3528" s="9">
        <f t="shared" si="28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83"/>
        <v>1.1691666666666667</v>
      </c>
      <c r="P3529" s="10">
        <f t="shared" ref="P3529:P3592" si="286">E3529/L3529</f>
        <v>81.569767441860463</v>
      </c>
      <c r="Q3529" t="s">
        <v>8315</v>
      </c>
      <c r="R3529" t="s">
        <v>8318</v>
      </c>
      <c r="S3529" s="9">
        <f t="shared" si="284"/>
        <v>42166.814872685187</v>
      </c>
      <c r="T3529" s="9">
        <f t="shared" si="28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83"/>
        <v>1.0115151515151515</v>
      </c>
      <c r="P3530" s="10">
        <f t="shared" si="286"/>
        <v>45.108108108108105</v>
      </c>
      <c r="Q3530" t="s">
        <v>8315</v>
      </c>
      <c r="R3530" t="s">
        <v>8318</v>
      </c>
      <c r="S3530" s="9">
        <f t="shared" si="284"/>
        <v>42733.293032407404</v>
      </c>
      <c r="T3530" s="9">
        <f t="shared" si="28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83"/>
        <v>1.32</v>
      </c>
      <c r="P3531" s="10">
        <f t="shared" si="286"/>
        <v>36.666666666666664</v>
      </c>
      <c r="Q3531" t="s">
        <v>8315</v>
      </c>
      <c r="R3531" t="s">
        <v>8318</v>
      </c>
      <c r="S3531" s="9">
        <f t="shared" si="284"/>
        <v>42177.553449074076</v>
      </c>
      <c r="T3531" s="9">
        <f t="shared" si="28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83"/>
        <v>1</v>
      </c>
      <c r="P3532" s="10">
        <f t="shared" si="286"/>
        <v>125</v>
      </c>
      <c r="Q3532" t="s">
        <v>8315</v>
      </c>
      <c r="R3532" t="s">
        <v>8318</v>
      </c>
      <c r="S3532" s="9">
        <f t="shared" si="284"/>
        <v>42442.41501157407</v>
      </c>
      <c r="T3532" s="9">
        <f t="shared" si="28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83"/>
        <v>1.28</v>
      </c>
      <c r="P3533" s="10">
        <f t="shared" si="286"/>
        <v>49.230769230769234</v>
      </c>
      <c r="Q3533" t="s">
        <v>8315</v>
      </c>
      <c r="R3533" t="s">
        <v>8318</v>
      </c>
      <c r="S3533" s="9">
        <f t="shared" si="284"/>
        <v>42521.44599537037</v>
      </c>
      <c r="T3533" s="9">
        <f t="shared" si="28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83"/>
        <v>1.1895833333333334</v>
      </c>
      <c r="P3534" s="10">
        <f t="shared" si="286"/>
        <v>42.296296296296298</v>
      </c>
      <c r="Q3534" t="s">
        <v>8315</v>
      </c>
      <c r="R3534" t="s">
        <v>8318</v>
      </c>
      <c r="S3534" s="9">
        <f t="shared" si="284"/>
        <v>41884.391516203701</v>
      </c>
      <c r="T3534" s="9">
        <f t="shared" si="28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83"/>
        <v>1.262</v>
      </c>
      <c r="P3535" s="10">
        <f t="shared" si="286"/>
        <v>78.875</v>
      </c>
      <c r="Q3535" t="s">
        <v>8315</v>
      </c>
      <c r="R3535" t="s">
        <v>8318</v>
      </c>
      <c r="S3535" s="9">
        <f t="shared" si="284"/>
        <v>42289.552858796298</v>
      </c>
      <c r="T3535" s="9">
        <f t="shared" si="285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83"/>
        <v>1.5620000000000001</v>
      </c>
      <c r="P3536" s="10">
        <f t="shared" si="286"/>
        <v>38.284313725490193</v>
      </c>
      <c r="Q3536" t="s">
        <v>8315</v>
      </c>
      <c r="R3536" t="s">
        <v>8318</v>
      </c>
      <c r="S3536" s="9">
        <f t="shared" si="284"/>
        <v>42243.416932870365</v>
      </c>
      <c r="T3536" s="9">
        <f t="shared" si="28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83"/>
        <v>1.0315000000000001</v>
      </c>
      <c r="P3537" s="10">
        <f t="shared" si="286"/>
        <v>44.847826086956523</v>
      </c>
      <c r="Q3537" t="s">
        <v>8315</v>
      </c>
      <c r="R3537" t="s">
        <v>8318</v>
      </c>
      <c r="S3537" s="9">
        <f t="shared" si="284"/>
        <v>42248.431828703695</v>
      </c>
      <c r="T3537" s="9">
        <f t="shared" si="28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83"/>
        <v>1.5333333333333334</v>
      </c>
      <c r="P3538" s="10">
        <f t="shared" si="286"/>
        <v>13.529411764705882</v>
      </c>
      <c r="Q3538" t="s">
        <v>8315</v>
      </c>
      <c r="R3538" t="s">
        <v>8318</v>
      </c>
      <c r="S3538" s="9">
        <f t="shared" si="284"/>
        <v>42328.518807870372</v>
      </c>
      <c r="T3538" s="9">
        <f t="shared" si="28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83"/>
        <v>1.8044444444444445</v>
      </c>
      <c r="P3539" s="10">
        <f t="shared" si="286"/>
        <v>43.5</v>
      </c>
      <c r="Q3539" t="s">
        <v>8315</v>
      </c>
      <c r="R3539" t="s">
        <v>8318</v>
      </c>
      <c r="S3539" s="9">
        <f t="shared" si="284"/>
        <v>41923.146018518513</v>
      </c>
      <c r="T3539" s="9">
        <f t="shared" si="28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83"/>
        <v>1.2845</v>
      </c>
      <c r="P3540" s="10">
        <f t="shared" si="286"/>
        <v>30.951807228915662</v>
      </c>
      <c r="Q3540" t="s">
        <v>8315</v>
      </c>
      <c r="R3540" t="s">
        <v>8318</v>
      </c>
      <c r="S3540" s="9">
        <f t="shared" si="284"/>
        <v>42571.212268518517</v>
      </c>
      <c r="T3540" s="9">
        <f t="shared" si="28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83"/>
        <v>1.1966666666666668</v>
      </c>
      <c r="P3541" s="10">
        <f t="shared" si="286"/>
        <v>55.230769230769234</v>
      </c>
      <c r="Q3541" t="s">
        <v>8315</v>
      </c>
      <c r="R3541" t="s">
        <v>8318</v>
      </c>
      <c r="S3541" s="9">
        <f t="shared" si="284"/>
        <v>42600.547708333332</v>
      </c>
      <c r="T3541" s="9">
        <f t="shared" si="28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83"/>
        <v>1.23</v>
      </c>
      <c r="P3542" s="10">
        <f t="shared" si="286"/>
        <v>46.125</v>
      </c>
      <c r="Q3542" t="s">
        <v>8315</v>
      </c>
      <c r="R3542" t="s">
        <v>8318</v>
      </c>
      <c r="S3542" s="9">
        <f t="shared" si="284"/>
        <v>42516.795034722221</v>
      </c>
      <c r="T3542" s="9">
        <f t="shared" si="28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83"/>
        <v>1.05</v>
      </c>
      <c r="P3543" s="10">
        <f t="shared" si="286"/>
        <v>39.375</v>
      </c>
      <c r="Q3543" t="s">
        <v>8315</v>
      </c>
      <c r="R3543" t="s">
        <v>8318</v>
      </c>
      <c r="S3543" s="9">
        <f t="shared" si="284"/>
        <v>42222.521701388883</v>
      </c>
      <c r="T3543" s="9">
        <f t="shared" si="28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83"/>
        <v>1.0223636363636364</v>
      </c>
      <c r="P3544" s="10">
        <f t="shared" si="286"/>
        <v>66.152941176470591</v>
      </c>
      <c r="Q3544" t="s">
        <v>8315</v>
      </c>
      <c r="R3544" t="s">
        <v>8318</v>
      </c>
      <c r="S3544" s="9">
        <f t="shared" si="284"/>
        <v>41829.391458333332</v>
      </c>
      <c r="T3544" s="9">
        <f t="shared" si="28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83"/>
        <v>1.0466666666666666</v>
      </c>
      <c r="P3545" s="10">
        <f t="shared" si="286"/>
        <v>54.137931034482762</v>
      </c>
      <c r="Q3545" t="s">
        <v>8315</v>
      </c>
      <c r="R3545" t="s">
        <v>8318</v>
      </c>
      <c r="S3545" s="9">
        <f t="shared" si="284"/>
        <v>42150.546979166662</v>
      </c>
      <c r="T3545" s="9">
        <f t="shared" si="28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83"/>
        <v>1</v>
      </c>
      <c r="P3546" s="10">
        <f t="shared" si="286"/>
        <v>104.16666666666667</v>
      </c>
      <c r="Q3546" t="s">
        <v>8315</v>
      </c>
      <c r="R3546" t="s">
        <v>8318</v>
      </c>
      <c r="S3546" s="9">
        <f t="shared" si="284"/>
        <v>42040.623344907406</v>
      </c>
      <c r="T3546" s="9">
        <f t="shared" si="28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83"/>
        <v>1.004</v>
      </c>
      <c r="P3547" s="10">
        <f t="shared" si="286"/>
        <v>31.375</v>
      </c>
      <c r="Q3547" t="s">
        <v>8315</v>
      </c>
      <c r="R3547" t="s">
        <v>8318</v>
      </c>
      <c r="S3547" s="9">
        <f t="shared" si="284"/>
        <v>42075.599062499998</v>
      </c>
      <c r="T3547" s="9">
        <f t="shared" si="28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83"/>
        <v>1.0227272727272727</v>
      </c>
      <c r="P3548" s="10">
        <f t="shared" si="286"/>
        <v>59.210526315789473</v>
      </c>
      <c r="Q3548" t="s">
        <v>8315</v>
      </c>
      <c r="R3548" t="s">
        <v>8318</v>
      </c>
      <c r="S3548" s="9">
        <f t="shared" si="284"/>
        <v>42073.452361111107</v>
      </c>
      <c r="T3548" s="9">
        <f t="shared" si="28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83"/>
        <v>1.1440928571428572</v>
      </c>
      <c r="P3549" s="10">
        <f t="shared" si="286"/>
        <v>119.17633928571429</v>
      </c>
      <c r="Q3549" t="s">
        <v>8315</v>
      </c>
      <c r="R3549" t="s">
        <v>8318</v>
      </c>
      <c r="S3549" s="9">
        <f t="shared" si="284"/>
        <v>42479.870381944442</v>
      </c>
      <c r="T3549" s="9">
        <f t="shared" si="28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83"/>
        <v>1.019047619047619</v>
      </c>
      <c r="P3550" s="10">
        <f t="shared" si="286"/>
        <v>164.61538461538461</v>
      </c>
      <c r="Q3550" t="s">
        <v>8315</v>
      </c>
      <c r="R3550" t="s">
        <v>8318</v>
      </c>
      <c r="S3550" s="9">
        <f t="shared" si="284"/>
        <v>42411.733958333331</v>
      </c>
      <c r="T3550" s="9">
        <f t="shared" si="28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83"/>
        <v>1.02</v>
      </c>
      <c r="P3551" s="10">
        <f t="shared" si="286"/>
        <v>24.285714285714285</v>
      </c>
      <c r="Q3551" t="s">
        <v>8315</v>
      </c>
      <c r="R3551" t="s">
        <v>8318</v>
      </c>
      <c r="S3551" s="9">
        <f t="shared" si="284"/>
        <v>42223.186030092591</v>
      </c>
      <c r="T3551" s="9">
        <f t="shared" si="28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83"/>
        <v>1.048</v>
      </c>
      <c r="P3552" s="10">
        <f t="shared" si="286"/>
        <v>40.9375</v>
      </c>
      <c r="Q3552" t="s">
        <v>8315</v>
      </c>
      <c r="R3552" t="s">
        <v>8318</v>
      </c>
      <c r="S3552" s="9">
        <f t="shared" si="284"/>
        <v>42462.685162037036</v>
      </c>
      <c r="T3552" s="9">
        <f t="shared" si="28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83"/>
        <v>1.0183333333333333</v>
      </c>
      <c r="P3553" s="10">
        <f t="shared" si="286"/>
        <v>61.1</v>
      </c>
      <c r="Q3553" t="s">
        <v>8315</v>
      </c>
      <c r="R3553" t="s">
        <v>8318</v>
      </c>
      <c r="S3553" s="9">
        <f t="shared" si="284"/>
        <v>41753.307523148142</v>
      </c>
      <c r="T3553" s="9">
        <f t="shared" si="28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83"/>
        <v>1</v>
      </c>
      <c r="P3554" s="10">
        <f t="shared" si="286"/>
        <v>38.65</v>
      </c>
      <c r="Q3554" t="s">
        <v>8315</v>
      </c>
      <c r="R3554" t="s">
        <v>8318</v>
      </c>
      <c r="S3554" s="9">
        <f t="shared" si="284"/>
        <v>41788.378749999996</v>
      </c>
      <c r="T3554" s="9">
        <f t="shared" si="28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83"/>
        <v>1.0627272727272727</v>
      </c>
      <c r="P3555" s="10">
        <f t="shared" si="286"/>
        <v>56.20192307692308</v>
      </c>
      <c r="Q3555" t="s">
        <v>8315</v>
      </c>
      <c r="R3555" t="s">
        <v>8318</v>
      </c>
      <c r="S3555" s="9">
        <f t="shared" si="284"/>
        <v>42195.820370370369</v>
      </c>
      <c r="T3555" s="9">
        <f t="shared" si="28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83"/>
        <v>1.1342219999999998</v>
      </c>
      <c r="P3556" s="10">
        <f t="shared" si="286"/>
        <v>107.00207547169811</v>
      </c>
      <c r="Q3556" t="s">
        <v>8315</v>
      </c>
      <c r="R3556" t="s">
        <v>8318</v>
      </c>
      <c r="S3556" s="9">
        <f t="shared" si="284"/>
        <v>42015.842118055552</v>
      </c>
      <c r="T3556" s="9">
        <f t="shared" si="28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83"/>
        <v>1</v>
      </c>
      <c r="P3557" s="10">
        <f t="shared" si="286"/>
        <v>171.42857142857142</v>
      </c>
      <c r="Q3557" t="s">
        <v>8315</v>
      </c>
      <c r="R3557" t="s">
        <v>8318</v>
      </c>
      <c r="S3557" s="9">
        <f t="shared" si="284"/>
        <v>42661.233726851853</v>
      </c>
      <c r="T3557" s="9">
        <f t="shared" si="285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83"/>
        <v>1.0045454545454546</v>
      </c>
      <c r="P3558" s="10">
        <f t="shared" si="286"/>
        <v>110.5</v>
      </c>
      <c r="Q3558" t="s">
        <v>8315</v>
      </c>
      <c r="R3558" t="s">
        <v>8318</v>
      </c>
      <c r="S3558" s="9">
        <f t="shared" si="284"/>
        <v>41808.441249999996</v>
      </c>
      <c r="T3558" s="9">
        <f t="shared" si="28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83"/>
        <v>1.0003599999999999</v>
      </c>
      <c r="P3559" s="10">
        <f t="shared" si="286"/>
        <v>179.27598566308242</v>
      </c>
      <c r="Q3559" t="s">
        <v>8315</v>
      </c>
      <c r="R3559" t="s">
        <v>8318</v>
      </c>
      <c r="S3559" s="9">
        <f t="shared" si="284"/>
        <v>41730.068414351852</v>
      </c>
      <c r="T3559" s="9">
        <f t="shared" si="28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83"/>
        <v>1.44</v>
      </c>
      <c r="P3560" s="10">
        <f t="shared" si="286"/>
        <v>22.90909090909091</v>
      </c>
      <c r="Q3560" t="s">
        <v>8315</v>
      </c>
      <c r="R3560" t="s">
        <v>8318</v>
      </c>
      <c r="S3560" s="9">
        <f t="shared" si="284"/>
        <v>42139.608506944445</v>
      </c>
      <c r="T3560" s="9">
        <f t="shared" si="28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83"/>
        <v>1.0349999999999999</v>
      </c>
      <c r="P3561" s="10">
        <f t="shared" si="286"/>
        <v>43.125</v>
      </c>
      <c r="Q3561" t="s">
        <v>8315</v>
      </c>
      <c r="R3561" t="s">
        <v>8318</v>
      </c>
      <c r="S3561" s="9">
        <f t="shared" si="284"/>
        <v>42193.887824074067</v>
      </c>
      <c r="T3561" s="9">
        <f t="shared" si="28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83"/>
        <v>1.0843750000000001</v>
      </c>
      <c r="P3562" s="10">
        <f t="shared" si="286"/>
        <v>46.891891891891895</v>
      </c>
      <c r="Q3562" t="s">
        <v>8315</v>
      </c>
      <c r="R3562" t="s">
        <v>8318</v>
      </c>
      <c r="S3562" s="9">
        <f t="shared" si="284"/>
        <v>42115.681319444448</v>
      </c>
      <c r="T3562" s="9">
        <f t="shared" si="28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83"/>
        <v>1.024</v>
      </c>
      <c r="P3563" s="10">
        <f t="shared" si="286"/>
        <v>47.407407407407405</v>
      </c>
      <c r="Q3563" t="s">
        <v>8315</v>
      </c>
      <c r="R3563" t="s">
        <v>8318</v>
      </c>
      <c r="S3563" s="9">
        <f t="shared" si="284"/>
        <v>42203.471967592595</v>
      </c>
      <c r="T3563" s="9">
        <f t="shared" si="285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83"/>
        <v>1.4888888888888889</v>
      </c>
      <c r="P3564" s="10">
        <f t="shared" si="286"/>
        <v>15.129032258064516</v>
      </c>
      <c r="Q3564" t="s">
        <v>8315</v>
      </c>
      <c r="R3564" t="s">
        <v>8318</v>
      </c>
      <c r="S3564" s="9">
        <f t="shared" si="284"/>
        <v>42433.553553240738</v>
      </c>
      <c r="T3564" s="9">
        <f t="shared" si="28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83"/>
        <v>1.0549000000000002</v>
      </c>
      <c r="P3565" s="10">
        <f t="shared" si="286"/>
        <v>21.098000000000003</v>
      </c>
      <c r="Q3565" t="s">
        <v>8315</v>
      </c>
      <c r="R3565" t="s">
        <v>8318</v>
      </c>
      <c r="S3565" s="9">
        <f t="shared" si="284"/>
        <v>42555.46361111111</v>
      </c>
      <c r="T3565" s="9">
        <f t="shared" si="28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83"/>
        <v>1.0049999999999999</v>
      </c>
      <c r="P3566" s="10">
        <f t="shared" si="286"/>
        <v>59.117647058823529</v>
      </c>
      <c r="Q3566" t="s">
        <v>8315</v>
      </c>
      <c r="R3566" t="s">
        <v>8318</v>
      </c>
      <c r="S3566" s="9">
        <f t="shared" si="284"/>
        <v>42236.414918981485</v>
      </c>
      <c r="T3566" s="9">
        <f t="shared" si="28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83"/>
        <v>1.3055555555555556</v>
      </c>
      <c r="P3567" s="10">
        <f t="shared" si="286"/>
        <v>97.916666666666671</v>
      </c>
      <c r="Q3567" t="s">
        <v>8315</v>
      </c>
      <c r="R3567" t="s">
        <v>8318</v>
      </c>
      <c r="S3567" s="9">
        <f t="shared" si="284"/>
        <v>41974.534814814811</v>
      </c>
      <c r="T3567" s="9">
        <f t="shared" si="28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83"/>
        <v>1.0475000000000001</v>
      </c>
      <c r="P3568" s="10">
        <f t="shared" si="286"/>
        <v>55.131578947368418</v>
      </c>
      <c r="Q3568" t="s">
        <v>8315</v>
      </c>
      <c r="R3568" t="s">
        <v>8318</v>
      </c>
      <c r="S3568" s="9">
        <f t="shared" si="284"/>
        <v>41997.299571759257</v>
      </c>
      <c r="T3568" s="9">
        <f t="shared" si="28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83"/>
        <v>1.0880000000000001</v>
      </c>
      <c r="P3569" s="10">
        <f t="shared" si="286"/>
        <v>26.536585365853657</v>
      </c>
      <c r="Q3569" t="s">
        <v>8315</v>
      </c>
      <c r="R3569" t="s">
        <v>8318</v>
      </c>
      <c r="S3569" s="9">
        <f t="shared" si="284"/>
        <v>42135.602361111109</v>
      </c>
      <c r="T3569" s="9">
        <f t="shared" si="28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83"/>
        <v>1.1100000000000001</v>
      </c>
      <c r="P3570" s="10">
        <f t="shared" si="286"/>
        <v>58.421052631578945</v>
      </c>
      <c r="Q3570" t="s">
        <v>8315</v>
      </c>
      <c r="R3570" t="s">
        <v>8318</v>
      </c>
      <c r="S3570" s="9">
        <f t="shared" si="284"/>
        <v>41869.532337962963</v>
      </c>
      <c r="T3570" s="9">
        <f t="shared" si="28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83"/>
        <v>1.0047999999999999</v>
      </c>
      <c r="P3571" s="10">
        <f t="shared" si="286"/>
        <v>122.53658536585365</v>
      </c>
      <c r="Q3571" t="s">
        <v>8315</v>
      </c>
      <c r="R3571" t="s">
        <v>8318</v>
      </c>
      <c r="S3571" s="9">
        <f t="shared" si="284"/>
        <v>41982.480277777773</v>
      </c>
      <c r="T3571" s="9">
        <f t="shared" si="28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83"/>
        <v>1.1435</v>
      </c>
      <c r="P3572" s="10">
        <f t="shared" si="286"/>
        <v>87.961538461538467</v>
      </c>
      <c r="Q3572" t="s">
        <v>8315</v>
      </c>
      <c r="R3572" t="s">
        <v>8318</v>
      </c>
      <c r="S3572" s="9">
        <f t="shared" si="284"/>
        <v>41976.123645833337</v>
      </c>
      <c r="T3572" s="9">
        <f t="shared" si="28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83"/>
        <v>1.2206666666666666</v>
      </c>
      <c r="P3573" s="10">
        <f t="shared" si="286"/>
        <v>73.239999999999995</v>
      </c>
      <c r="Q3573" t="s">
        <v>8315</v>
      </c>
      <c r="R3573" t="s">
        <v>8318</v>
      </c>
      <c r="S3573" s="9">
        <f t="shared" si="284"/>
        <v>41912.650613425925</v>
      </c>
      <c r="T3573" s="9">
        <f t="shared" si="28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83"/>
        <v>1</v>
      </c>
      <c r="P3574" s="10">
        <f t="shared" si="286"/>
        <v>55.555555555555557</v>
      </c>
      <c r="Q3574" t="s">
        <v>8315</v>
      </c>
      <c r="R3574" t="s">
        <v>8318</v>
      </c>
      <c r="S3574" s="9">
        <f t="shared" si="284"/>
        <v>42146.36206018518</v>
      </c>
      <c r="T3574" s="9">
        <f t="shared" si="28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83"/>
        <v>1.028</v>
      </c>
      <c r="P3575" s="10">
        <f t="shared" si="286"/>
        <v>39.53846153846154</v>
      </c>
      <c r="Q3575" t="s">
        <v>8315</v>
      </c>
      <c r="R3575" t="s">
        <v>8318</v>
      </c>
      <c r="S3575" s="9">
        <f t="shared" si="284"/>
        <v>41921.167199074072</v>
      </c>
      <c r="T3575" s="9">
        <f t="shared" si="28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83"/>
        <v>1.0612068965517241</v>
      </c>
      <c r="P3576" s="10">
        <f t="shared" si="286"/>
        <v>136.77777777777777</v>
      </c>
      <c r="Q3576" t="s">
        <v>8315</v>
      </c>
      <c r="R3576" t="s">
        <v>8318</v>
      </c>
      <c r="S3576" s="9">
        <f t="shared" si="284"/>
        <v>41926.734351851846</v>
      </c>
      <c r="T3576" s="9">
        <f t="shared" si="28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83"/>
        <v>1.0133000000000001</v>
      </c>
      <c r="P3577" s="10">
        <f t="shared" si="286"/>
        <v>99.343137254901961</v>
      </c>
      <c r="Q3577" t="s">
        <v>8315</v>
      </c>
      <c r="R3577" t="s">
        <v>8318</v>
      </c>
      <c r="S3577" s="9">
        <f t="shared" si="284"/>
        <v>42561.575543981475</v>
      </c>
      <c r="T3577" s="9">
        <f t="shared" si="28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83"/>
        <v>1</v>
      </c>
      <c r="P3578" s="10">
        <f t="shared" si="286"/>
        <v>20</v>
      </c>
      <c r="Q3578" t="s">
        <v>8315</v>
      </c>
      <c r="R3578" t="s">
        <v>8318</v>
      </c>
      <c r="S3578" s="9">
        <f t="shared" si="284"/>
        <v>42649.340902777774</v>
      </c>
      <c r="T3578" s="9">
        <f t="shared" si="28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83"/>
        <v>1.3</v>
      </c>
      <c r="P3579" s="10">
        <f t="shared" si="286"/>
        <v>28.888888888888889</v>
      </c>
      <c r="Q3579" t="s">
        <v>8315</v>
      </c>
      <c r="R3579" t="s">
        <v>8318</v>
      </c>
      <c r="S3579" s="9">
        <f t="shared" si="284"/>
        <v>42093.578506944446</v>
      </c>
      <c r="T3579" s="9">
        <f t="shared" si="28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83"/>
        <v>1.0001333333333333</v>
      </c>
      <c r="P3580" s="10">
        <f t="shared" si="286"/>
        <v>40.545945945945945</v>
      </c>
      <c r="Q3580" t="s">
        <v>8315</v>
      </c>
      <c r="R3580" t="s">
        <v>8318</v>
      </c>
      <c r="S3580" s="9">
        <f t="shared" si="284"/>
        <v>42460.525196759256</v>
      </c>
      <c r="T3580" s="9">
        <f t="shared" si="28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83"/>
        <v>1</v>
      </c>
      <c r="P3581" s="10">
        <f t="shared" si="286"/>
        <v>35.714285714285715</v>
      </c>
      <c r="Q3581" t="s">
        <v>8315</v>
      </c>
      <c r="R3581" t="s">
        <v>8318</v>
      </c>
      <c r="S3581" s="9">
        <f t="shared" si="284"/>
        <v>42430.553888888891</v>
      </c>
      <c r="T3581" s="9">
        <f t="shared" si="28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83"/>
        <v>1.1388888888888888</v>
      </c>
      <c r="P3582" s="10">
        <f t="shared" si="286"/>
        <v>37.962962962962962</v>
      </c>
      <c r="Q3582" t="s">
        <v>8315</v>
      </c>
      <c r="R3582" t="s">
        <v>8318</v>
      </c>
      <c r="S3582" s="9">
        <f t="shared" si="284"/>
        <v>42025.967847222222</v>
      </c>
      <c r="T3582" s="9">
        <f t="shared" si="28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83"/>
        <v>1</v>
      </c>
      <c r="P3583" s="10">
        <f t="shared" si="286"/>
        <v>33.333333333333336</v>
      </c>
      <c r="Q3583" t="s">
        <v>8315</v>
      </c>
      <c r="R3583" t="s">
        <v>8318</v>
      </c>
      <c r="S3583" s="9">
        <f t="shared" si="284"/>
        <v>41836.26284722222</v>
      </c>
      <c r="T3583" s="9">
        <f t="shared" si="28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83"/>
        <v>2.87</v>
      </c>
      <c r="P3584" s="10">
        <f t="shared" si="286"/>
        <v>58.571428571428569</v>
      </c>
      <c r="Q3584" t="s">
        <v>8315</v>
      </c>
      <c r="R3584" t="s">
        <v>8318</v>
      </c>
      <c r="S3584" s="9">
        <f t="shared" si="284"/>
        <v>42450.887523148143</v>
      </c>
      <c r="T3584" s="9">
        <f t="shared" si="28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83"/>
        <v>1.085</v>
      </c>
      <c r="P3585" s="10">
        <f t="shared" si="286"/>
        <v>135.625</v>
      </c>
      <c r="Q3585" t="s">
        <v>8315</v>
      </c>
      <c r="R3585" t="s">
        <v>8318</v>
      </c>
      <c r="S3585" s="9">
        <f t="shared" si="284"/>
        <v>42418.217650462961</v>
      </c>
      <c r="T3585" s="9">
        <f t="shared" si="28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87">E3586/D3586</f>
        <v>1.155</v>
      </c>
      <c r="P3586" s="10">
        <f t="shared" si="286"/>
        <v>30.9375</v>
      </c>
      <c r="Q3586" t="s">
        <v>8315</v>
      </c>
      <c r="R3586" t="s">
        <v>8318</v>
      </c>
      <c r="S3586" s="9">
        <f t="shared" ref="S3586:S3649" si="288">(((J3586/60)/60)/24)+DATE(1970,1,1)+(-5/24)</f>
        <v>42168.108148148145</v>
      </c>
      <c r="T3586" s="9">
        <f t="shared" ref="T3586:T3649" si="289">(((I3586/60)/60)/24)+DATE(1970,1,1)+(-5/24)</f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87"/>
        <v>1.1911764705882353</v>
      </c>
      <c r="P3587" s="10">
        <f t="shared" si="286"/>
        <v>176.08695652173913</v>
      </c>
      <c r="Q3587" t="s">
        <v>8315</v>
      </c>
      <c r="R3587" t="s">
        <v>8318</v>
      </c>
      <c r="S3587" s="9">
        <f t="shared" si="288"/>
        <v>41964.507986111108</v>
      </c>
      <c r="T3587" s="9">
        <f t="shared" si="289"/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7"/>
        <v>1.0942666666666667</v>
      </c>
      <c r="P3588" s="10">
        <f t="shared" si="286"/>
        <v>151.9814814814815</v>
      </c>
      <c r="Q3588" t="s">
        <v>8315</v>
      </c>
      <c r="R3588" t="s">
        <v>8318</v>
      </c>
      <c r="S3588" s="9">
        <f t="shared" si="288"/>
        <v>42576.489236111105</v>
      </c>
      <c r="T3588" s="9">
        <f t="shared" si="289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7"/>
        <v>1.266</v>
      </c>
      <c r="P3589" s="10">
        <f t="shared" si="286"/>
        <v>22.607142857142858</v>
      </c>
      <c r="Q3589" t="s">
        <v>8315</v>
      </c>
      <c r="R3589" t="s">
        <v>8318</v>
      </c>
      <c r="S3589" s="9">
        <f t="shared" si="288"/>
        <v>42503.331643518519</v>
      </c>
      <c r="T3589" s="9">
        <f t="shared" si="289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7"/>
        <v>1.0049999999999999</v>
      </c>
      <c r="P3590" s="10">
        <f t="shared" si="286"/>
        <v>18.272727272727273</v>
      </c>
      <c r="Q3590" t="s">
        <v>8315</v>
      </c>
      <c r="R3590" t="s">
        <v>8318</v>
      </c>
      <c r="S3590" s="9">
        <f t="shared" si="288"/>
        <v>42101.620486111111</v>
      </c>
      <c r="T3590" s="9">
        <f t="shared" si="289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7"/>
        <v>1.2749999999999999</v>
      </c>
      <c r="P3591" s="10">
        <f t="shared" si="286"/>
        <v>82.258064516129039</v>
      </c>
      <c r="Q3591" t="s">
        <v>8315</v>
      </c>
      <c r="R3591" t="s">
        <v>8318</v>
      </c>
      <c r="S3591" s="9">
        <f t="shared" si="288"/>
        <v>42125.439201388886</v>
      </c>
      <c r="T3591" s="9">
        <f t="shared" si="289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7"/>
        <v>1.0005999999999999</v>
      </c>
      <c r="P3592" s="10">
        <f t="shared" si="286"/>
        <v>68.534246575342465</v>
      </c>
      <c r="Q3592" t="s">
        <v>8315</v>
      </c>
      <c r="R3592" t="s">
        <v>8318</v>
      </c>
      <c r="S3592" s="9">
        <f t="shared" si="288"/>
        <v>41902.125393518516</v>
      </c>
      <c r="T3592" s="9">
        <f t="shared" si="289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7"/>
        <v>1.75</v>
      </c>
      <c r="P3593" s="10">
        <f t="shared" ref="P3593:P3629" si="290">E3593/L3593</f>
        <v>68.055555555555557</v>
      </c>
      <c r="Q3593" t="s">
        <v>8315</v>
      </c>
      <c r="R3593" t="s">
        <v>8318</v>
      </c>
      <c r="S3593" s="9">
        <f t="shared" si="288"/>
        <v>42003.74009259259</v>
      </c>
      <c r="T3593" s="9">
        <f t="shared" si="289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7"/>
        <v>1.2725</v>
      </c>
      <c r="P3594" s="10">
        <f t="shared" si="290"/>
        <v>72.714285714285708</v>
      </c>
      <c r="Q3594" t="s">
        <v>8315</v>
      </c>
      <c r="R3594" t="s">
        <v>8318</v>
      </c>
      <c r="S3594" s="9">
        <f t="shared" si="288"/>
        <v>41988.621608796289</v>
      </c>
      <c r="T3594" s="9">
        <f t="shared" si="289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7"/>
        <v>1.1063333333333334</v>
      </c>
      <c r="P3595" s="10">
        <f t="shared" si="290"/>
        <v>77.186046511627907</v>
      </c>
      <c r="Q3595" t="s">
        <v>8315</v>
      </c>
      <c r="R3595" t="s">
        <v>8318</v>
      </c>
      <c r="S3595" s="9">
        <f t="shared" si="288"/>
        <v>41974.690266203703</v>
      </c>
      <c r="T3595" s="9">
        <f t="shared" si="289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7"/>
        <v>1.2593749999999999</v>
      </c>
      <c r="P3596" s="10">
        <f t="shared" si="290"/>
        <v>55.972222222222221</v>
      </c>
      <c r="Q3596" t="s">
        <v>8315</v>
      </c>
      <c r="R3596" t="s">
        <v>8318</v>
      </c>
      <c r="S3596" s="9">
        <f t="shared" si="288"/>
        <v>42591.858587962961</v>
      </c>
      <c r="T3596" s="9">
        <f t="shared" si="289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7"/>
        <v>1.1850000000000001</v>
      </c>
      <c r="P3597" s="10">
        <f t="shared" si="290"/>
        <v>49.693548387096776</v>
      </c>
      <c r="Q3597" t="s">
        <v>8315</v>
      </c>
      <c r="R3597" t="s">
        <v>8318</v>
      </c>
      <c r="S3597" s="9">
        <f t="shared" si="288"/>
        <v>42049.800034722219</v>
      </c>
      <c r="T3597" s="9">
        <f t="shared" si="289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7"/>
        <v>1.0772727272727274</v>
      </c>
      <c r="P3598" s="10">
        <f t="shared" si="290"/>
        <v>79</v>
      </c>
      <c r="Q3598" t="s">
        <v>8315</v>
      </c>
      <c r="R3598" t="s">
        <v>8318</v>
      </c>
      <c r="S3598" s="9">
        <f t="shared" si="288"/>
        <v>41856.506736111107</v>
      </c>
      <c r="T3598" s="9">
        <f t="shared" si="289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7"/>
        <v>1.026</v>
      </c>
      <c r="P3599" s="10">
        <f t="shared" si="290"/>
        <v>77.727272727272734</v>
      </c>
      <c r="Q3599" t="s">
        <v>8315</v>
      </c>
      <c r="R3599" t="s">
        <v>8318</v>
      </c>
      <c r="S3599" s="9">
        <f t="shared" si="288"/>
        <v>42417.377199074072</v>
      </c>
      <c r="T3599" s="9">
        <f t="shared" si="289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7"/>
        <v>1.101</v>
      </c>
      <c r="P3600" s="10">
        <f t="shared" si="290"/>
        <v>40.777777777777779</v>
      </c>
      <c r="Q3600" t="s">
        <v>8315</v>
      </c>
      <c r="R3600" t="s">
        <v>8318</v>
      </c>
      <c r="S3600" s="9">
        <f t="shared" si="288"/>
        <v>41866.590532407405</v>
      </c>
      <c r="T3600" s="9">
        <f t="shared" si="289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7"/>
        <v>2.02</v>
      </c>
      <c r="P3601" s="10">
        <f t="shared" si="290"/>
        <v>59.411764705882355</v>
      </c>
      <c r="Q3601" t="s">
        <v>8315</v>
      </c>
      <c r="R3601" t="s">
        <v>8318</v>
      </c>
      <c r="S3601" s="9">
        <f t="shared" si="288"/>
        <v>42220.586539351854</v>
      </c>
      <c r="T3601" s="9">
        <f t="shared" si="289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7"/>
        <v>1.3</v>
      </c>
      <c r="P3602" s="10">
        <f t="shared" si="290"/>
        <v>3.25</v>
      </c>
      <c r="Q3602" t="s">
        <v>8315</v>
      </c>
      <c r="R3602" t="s">
        <v>8318</v>
      </c>
      <c r="S3602" s="9">
        <f t="shared" si="288"/>
        <v>42628.640787037039</v>
      </c>
      <c r="T3602" s="9">
        <f t="shared" si="289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7"/>
        <v>1.0435000000000001</v>
      </c>
      <c r="P3603" s="10">
        <f t="shared" si="290"/>
        <v>39.377358490566039</v>
      </c>
      <c r="Q3603" t="s">
        <v>8315</v>
      </c>
      <c r="R3603" t="s">
        <v>8318</v>
      </c>
      <c r="S3603" s="9">
        <f t="shared" si="288"/>
        <v>41990.790300925924</v>
      </c>
      <c r="T3603" s="9">
        <f t="shared" si="289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7"/>
        <v>1.0004999999999999</v>
      </c>
      <c r="P3604" s="10">
        <f t="shared" si="290"/>
        <v>81.673469387755105</v>
      </c>
      <c r="Q3604" t="s">
        <v>8315</v>
      </c>
      <c r="R3604" t="s">
        <v>8318</v>
      </c>
      <c r="S3604" s="9">
        <f t="shared" si="288"/>
        <v>42447.68609953703</v>
      </c>
      <c r="T3604" s="9">
        <f t="shared" si="289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7"/>
        <v>1.7066666666666668</v>
      </c>
      <c r="P3605" s="10">
        <f t="shared" si="290"/>
        <v>44.912280701754383</v>
      </c>
      <c r="Q3605" t="s">
        <v>8315</v>
      </c>
      <c r="R3605" t="s">
        <v>8318</v>
      </c>
      <c r="S3605" s="9">
        <f t="shared" si="288"/>
        <v>42283.656018518515</v>
      </c>
      <c r="T3605" s="9">
        <f t="shared" si="289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7"/>
        <v>1.1283333333333334</v>
      </c>
      <c r="P3606" s="10">
        <f t="shared" si="290"/>
        <v>49.05797101449275</v>
      </c>
      <c r="Q3606" t="s">
        <v>8315</v>
      </c>
      <c r="R3606" t="s">
        <v>8318</v>
      </c>
      <c r="S3606" s="9">
        <f t="shared" si="288"/>
        <v>42482.80736111111</v>
      </c>
      <c r="T3606" s="9">
        <f t="shared" si="289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7"/>
        <v>1.84</v>
      </c>
      <c r="P3607" s="10">
        <f t="shared" si="290"/>
        <v>30.666666666666668</v>
      </c>
      <c r="Q3607" t="s">
        <v>8315</v>
      </c>
      <c r="R3607" t="s">
        <v>8318</v>
      </c>
      <c r="S3607" s="9">
        <f t="shared" si="288"/>
        <v>42383.584791666661</v>
      </c>
      <c r="T3607" s="9">
        <f t="shared" si="289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7"/>
        <v>1.3026666666666666</v>
      </c>
      <c r="P3608" s="10">
        <f t="shared" si="290"/>
        <v>61.0625</v>
      </c>
      <c r="Q3608" t="s">
        <v>8315</v>
      </c>
      <c r="R3608" t="s">
        <v>8318</v>
      </c>
      <c r="S3608" s="9">
        <f t="shared" si="288"/>
        <v>42566.396493055552</v>
      </c>
      <c r="T3608" s="9">
        <f t="shared" si="289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7"/>
        <v>1.0545454545454545</v>
      </c>
      <c r="P3609" s="10">
        <f t="shared" si="290"/>
        <v>29</v>
      </c>
      <c r="Q3609" t="s">
        <v>8315</v>
      </c>
      <c r="R3609" t="s">
        <v>8318</v>
      </c>
      <c r="S3609" s="9">
        <f t="shared" si="288"/>
        <v>42338.755578703705</v>
      </c>
      <c r="T3609" s="9">
        <f t="shared" si="289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7"/>
        <v>1</v>
      </c>
      <c r="P3610" s="10">
        <f t="shared" si="290"/>
        <v>29.62962962962963</v>
      </c>
      <c r="Q3610" t="s">
        <v>8315</v>
      </c>
      <c r="R3610" t="s">
        <v>8318</v>
      </c>
      <c r="S3610" s="9">
        <f t="shared" si="288"/>
        <v>42506.50104166667</v>
      </c>
      <c r="T3610" s="9">
        <f t="shared" si="289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7"/>
        <v>1.5331632653061225</v>
      </c>
      <c r="P3611" s="10">
        <f t="shared" si="290"/>
        <v>143.0952380952381</v>
      </c>
      <c r="Q3611" t="s">
        <v>8315</v>
      </c>
      <c r="R3611" t="s">
        <v>8318</v>
      </c>
      <c r="S3611" s="9">
        <f t="shared" si="288"/>
        <v>42429.783391203695</v>
      </c>
      <c r="T3611" s="9">
        <f t="shared" si="289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7"/>
        <v>1.623</v>
      </c>
      <c r="P3612" s="10">
        <f t="shared" si="290"/>
        <v>52.354838709677416</v>
      </c>
      <c r="Q3612" t="s">
        <v>8315</v>
      </c>
      <c r="R3612" t="s">
        <v>8318</v>
      </c>
      <c r="S3612" s="9">
        <f t="shared" si="288"/>
        <v>42203.22379629629</v>
      </c>
      <c r="T3612" s="9">
        <f t="shared" si="289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7"/>
        <v>1.36</v>
      </c>
      <c r="P3613" s="10">
        <f t="shared" si="290"/>
        <v>66.666666666666671</v>
      </c>
      <c r="Q3613" t="s">
        <v>8315</v>
      </c>
      <c r="R3613" t="s">
        <v>8318</v>
      </c>
      <c r="S3613" s="9">
        <f t="shared" si="288"/>
        <v>42072.162048611113</v>
      </c>
      <c r="T3613" s="9">
        <f t="shared" si="289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7"/>
        <v>1.444</v>
      </c>
      <c r="P3614" s="10">
        <f t="shared" si="290"/>
        <v>126.66666666666667</v>
      </c>
      <c r="Q3614" t="s">
        <v>8315</v>
      </c>
      <c r="R3614" t="s">
        <v>8318</v>
      </c>
      <c r="S3614" s="9">
        <f t="shared" si="288"/>
        <v>41789.518645833334</v>
      </c>
      <c r="T3614" s="9">
        <f t="shared" si="289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7"/>
        <v>1</v>
      </c>
      <c r="P3615" s="10">
        <f t="shared" si="290"/>
        <v>62.5</v>
      </c>
      <c r="Q3615" t="s">
        <v>8315</v>
      </c>
      <c r="R3615" t="s">
        <v>8318</v>
      </c>
      <c r="S3615" s="9">
        <f t="shared" si="288"/>
        <v>41788.381643518514</v>
      </c>
      <c r="T3615" s="9">
        <f t="shared" si="289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7"/>
        <v>1.008</v>
      </c>
      <c r="P3616" s="10">
        <f t="shared" si="290"/>
        <v>35.492957746478872</v>
      </c>
      <c r="Q3616" t="s">
        <v>8315</v>
      </c>
      <c r="R3616" t="s">
        <v>8318</v>
      </c>
      <c r="S3616" s="9">
        <f t="shared" si="288"/>
        <v>42143.833518518521</v>
      </c>
      <c r="T3616" s="9">
        <f t="shared" si="289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7"/>
        <v>1.0680000000000001</v>
      </c>
      <c r="P3617" s="10">
        <f t="shared" si="290"/>
        <v>37.083333333333336</v>
      </c>
      <c r="Q3617" t="s">
        <v>8315</v>
      </c>
      <c r="R3617" t="s">
        <v>8318</v>
      </c>
      <c r="S3617" s="9">
        <f t="shared" si="288"/>
        <v>42318.385370370372</v>
      </c>
      <c r="T3617" s="9">
        <f t="shared" si="289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7"/>
        <v>1.248</v>
      </c>
      <c r="P3618" s="10">
        <f t="shared" si="290"/>
        <v>69.333333333333329</v>
      </c>
      <c r="Q3618" t="s">
        <v>8315</v>
      </c>
      <c r="R3618" t="s">
        <v>8318</v>
      </c>
      <c r="S3618" s="9">
        <f t="shared" si="288"/>
        <v>42052.741481481477</v>
      </c>
      <c r="T3618" s="9">
        <f t="shared" si="289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7"/>
        <v>1.1891891891891893</v>
      </c>
      <c r="P3619" s="10">
        <f t="shared" si="290"/>
        <v>17.254901960784313</v>
      </c>
      <c r="Q3619" t="s">
        <v>8315</v>
      </c>
      <c r="R3619" t="s">
        <v>8318</v>
      </c>
      <c r="S3619" s="9">
        <f t="shared" si="288"/>
        <v>42779.401956018519</v>
      </c>
      <c r="T3619" s="9">
        <f t="shared" si="289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7"/>
        <v>1.01</v>
      </c>
      <c r="P3620" s="10">
        <f t="shared" si="290"/>
        <v>36.071428571428569</v>
      </c>
      <c r="Q3620" t="s">
        <v>8315</v>
      </c>
      <c r="R3620" t="s">
        <v>8318</v>
      </c>
      <c r="S3620" s="9">
        <f t="shared" si="288"/>
        <v>42128.419560185182</v>
      </c>
      <c r="T3620" s="9">
        <f t="shared" si="289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7"/>
        <v>1.1299999999999999</v>
      </c>
      <c r="P3621" s="10">
        <f t="shared" si="290"/>
        <v>66.470588235294116</v>
      </c>
      <c r="Q3621" t="s">
        <v>8315</v>
      </c>
      <c r="R3621" t="s">
        <v>8318</v>
      </c>
      <c r="S3621" s="9">
        <f t="shared" si="288"/>
        <v>42660.92391203704</v>
      </c>
      <c r="T3621" s="9">
        <f t="shared" si="289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7"/>
        <v>1.0519047619047619</v>
      </c>
      <c r="P3622" s="10">
        <f t="shared" si="290"/>
        <v>56.065989847715734</v>
      </c>
      <c r="Q3622" t="s">
        <v>8315</v>
      </c>
      <c r="R3622" t="s">
        <v>8318</v>
      </c>
      <c r="S3622" s="9">
        <f t="shared" si="288"/>
        <v>42037.72987268518</v>
      </c>
      <c r="T3622" s="9">
        <f t="shared" si="289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7"/>
        <v>1.0973333333333333</v>
      </c>
      <c r="P3623" s="10">
        <f t="shared" si="290"/>
        <v>47.028571428571432</v>
      </c>
      <c r="Q3623" t="s">
        <v>8315</v>
      </c>
      <c r="R3623" t="s">
        <v>8318</v>
      </c>
      <c r="S3623" s="9">
        <f t="shared" si="288"/>
        <v>42619.727361111109</v>
      </c>
      <c r="T3623" s="9">
        <f t="shared" si="289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7"/>
        <v>1.00099</v>
      </c>
      <c r="P3624" s="10">
        <f t="shared" si="290"/>
        <v>47.666190476190479</v>
      </c>
      <c r="Q3624" t="s">
        <v>8315</v>
      </c>
      <c r="R3624" t="s">
        <v>8318</v>
      </c>
      <c r="S3624" s="9">
        <f t="shared" si="288"/>
        <v>41877.013553240737</v>
      </c>
      <c r="T3624" s="9">
        <f t="shared" si="289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7"/>
        <v>1.2</v>
      </c>
      <c r="P3625" s="10">
        <f t="shared" si="290"/>
        <v>88.235294117647058</v>
      </c>
      <c r="Q3625" t="s">
        <v>8315</v>
      </c>
      <c r="R3625" t="s">
        <v>8318</v>
      </c>
      <c r="S3625" s="9">
        <f t="shared" si="288"/>
        <v>41828.528587962959</v>
      </c>
      <c r="T3625" s="9">
        <f t="shared" si="289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7"/>
        <v>1.0493333333333332</v>
      </c>
      <c r="P3626" s="10">
        <f t="shared" si="290"/>
        <v>80.717948717948715</v>
      </c>
      <c r="Q3626" t="s">
        <v>8315</v>
      </c>
      <c r="R3626" t="s">
        <v>8318</v>
      </c>
      <c r="S3626" s="9">
        <f t="shared" si="288"/>
        <v>42545.565856481473</v>
      </c>
      <c r="T3626" s="9">
        <f t="shared" si="289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7"/>
        <v>1.0266666666666666</v>
      </c>
      <c r="P3627" s="10">
        <f t="shared" si="290"/>
        <v>39.487179487179489</v>
      </c>
      <c r="Q3627" t="s">
        <v>8315</v>
      </c>
      <c r="R3627" t="s">
        <v>8318</v>
      </c>
      <c r="S3627" s="9">
        <f t="shared" si="288"/>
        <v>42157.444178240738</v>
      </c>
      <c r="T3627" s="9">
        <f t="shared" si="289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7"/>
        <v>1.0182500000000001</v>
      </c>
      <c r="P3628" s="10">
        <f t="shared" si="290"/>
        <v>84.854166666666671</v>
      </c>
      <c r="Q3628" t="s">
        <v>8315</v>
      </c>
      <c r="R3628" t="s">
        <v>8318</v>
      </c>
      <c r="S3628" s="9">
        <f t="shared" si="288"/>
        <v>41846.458993055552</v>
      </c>
      <c r="T3628" s="9">
        <f t="shared" si="289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7"/>
        <v>1</v>
      </c>
      <c r="P3629" s="10">
        <f t="shared" si="290"/>
        <v>68.965517241379317</v>
      </c>
      <c r="Q3629" t="s">
        <v>8315</v>
      </c>
      <c r="R3629" t="s">
        <v>8318</v>
      </c>
      <c r="S3629" s="9">
        <f t="shared" si="288"/>
        <v>42460.533414351848</v>
      </c>
      <c r="T3629" s="9">
        <f t="shared" si="289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7"/>
        <v>0</v>
      </c>
      <c r="P3630" s="10">
        <v>0</v>
      </c>
      <c r="Q3630" t="s">
        <v>8315</v>
      </c>
      <c r="R3630" t="s">
        <v>8335</v>
      </c>
      <c r="S3630" s="9">
        <f t="shared" si="288"/>
        <v>42291.6249537037</v>
      </c>
      <c r="T3630" s="9">
        <f t="shared" si="289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7"/>
        <v>1.9999999999999999E-6</v>
      </c>
      <c r="P3631" s="10">
        <f t="shared" ref="P3631:P3637" si="291">E3631/L3631</f>
        <v>1</v>
      </c>
      <c r="Q3631" t="s">
        <v>8315</v>
      </c>
      <c r="R3631" t="s">
        <v>8335</v>
      </c>
      <c r="S3631" s="9">
        <f t="shared" si="288"/>
        <v>42436.886157407404</v>
      </c>
      <c r="T3631" s="9">
        <f t="shared" si="289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7"/>
        <v>3.3333333333333332E-4</v>
      </c>
      <c r="P3632" s="10">
        <f t="shared" si="291"/>
        <v>1</v>
      </c>
      <c r="Q3632" t="s">
        <v>8315</v>
      </c>
      <c r="R3632" t="s">
        <v>8335</v>
      </c>
      <c r="S3632" s="9">
        <f t="shared" si="288"/>
        <v>41942.638773148145</v>
      </c>
      <c r="T3632" s="9">
        <f t="shared" si="289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7"/>
        <v>0.51023391812865493</v>
      </c>
      <c r="P3633" s="10">
        <f t="shared" si="291"/>
        <v>147.88135593220338</v>
      </c>
      <c r="Q3633" t="s">
        <v>8315</v>
      </c>
      <c r="R3633" t="s">
        <v>8335</v>
      </c>
      <c r="S3633" s="9">
        <f t="shared" si="288"/>
        <v>41880.54510416666</v>
      </c>
      <c r="T3633" s="9">
        <f t="shared" si="289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7"/>
        <v>0.2</v>
      </c>
      <c r="P3634" s="10">
        <f t="shared" si="291"/>
        <v>100</v>
      </c>
      <c r="Q3634" t="s">
        <v>8315</v>
      </c>
      <c r="R3634" t="s">
        <v>8335</v>
      </c>
      <c r="S3634" s="9">
        <f t="shared" si="288"/>
        <v>41946.728576388887</v>
      </c>
      <c r="T3634" s="9">
        <f t="shared" si="289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7"/>
        <v>0.35239999999999999</v>
      </c>
      <c r="P3635" s="10">
        <f t="shared" si="291"/>
        <v>56.838709677419352</v>
      </c>
      <c r="Q3635" t="s">
        <v>8315</v>
      </c>
      <c r="R3635" t="s">
        <v>8335</v>
      </c>
      <c r="S3635" s="9">
        <f t="shared" si="288"/>
        <v>42649.415127314809</v>
      </c>
      <c r="T3635" s="9">
        <f t="shared" si="289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7"/>
        <v>4.2466666666666666E-2</v>
      </c>
      <c r="P3636" s="10">
        <f t="shared" si="291"/>
        <v>176.94444444444446</v>
      </c>
      <c r="Q3636" t="s">
        <v>8315</v>
      </c>
      <c r="R3636" t="s">
        <v>8335</v>
      </c>
      <c r="S3636" s="9">
        <f t="shared" si="288"/>
        <v>42700.958032407405</v>
      </c>
      <c r="T3636" s="9">
        <f t="shared" si="289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7"/>
        <v>0.36457142857142855</v>
      </c>
      <c r="P3637" s="10">
        <f t="shared" si="291"/>
        <v>127.6</v>
      </c>
      <c r="Q3637" t="s">
        <v>8315</v>
      </c>
      <c r="R3637" t="s">
        <v>8335</v>
      </c>
      <c r="S3637" s="9">
        <f t="shared" si="288"/>
        <v>42450.674490740734</v>
      </c>
      <c r="T3637" s="9">
        <f t="shared" si="289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7"/>
        <v>0</v>
      </c>
      <c r="P3638" s="10">
        <v>0</v>
      </c>
      <c r="Q3638" t="s">
        <v>8315</v>
      </c>
      <c r="R3638" t="s">
        <v>8335</v>
      </c>
      <c r="S3638" s="9">
        <f t="shared" si="288"/>
        <v>42226.486446759263</v>
      </c>
      <c r="T3638" s="9">
        <f t="shared" si="289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7"/>
        <v>0.30866666666666664</v>
      </c>
      <c r="P3639" s="10">
        <f>E3639/L3639</f>
        <v>66.142857142857139</v>
      </c>
      <c r="Q3639" t="s">
        <v>8315</v>
      </c>
      <c r="R3639" t="s">
        <v>8335</v>
      </c>
      <c r="S3639" s="9">
        <f t="shared" si="288"/>
        <v>41975.492303240739</v>
      </c>
      <c r="T3639" s="9">
        <f t="shared" si="289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7"/>
        <v>6.545454545454546E-2</v>
      </c>
      <c r="P3640" s="10">
        <f>E3640/L3640</f>
        <v>108</v>
      </c>
      <c r="Q3640" t="s">
        <v>8315</v>
      </c>
      <c r="R3640" t="s">
        <v>8335</v>
      </c>
      <c r="S3640" s="9">
        <f t="shared" si="288"/>
        <v>42053.464490740742</v>
      </c>
      <c r="T3640" s="9">
        <f t="shared" si="289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7"/>
        <v>4.0000000000000003E-5</v>
      </c>
      <c r="P3641" s="10">
        <f>E3641/L3641</f>
        <v>1</v>
      </c>
      <c r="Q3641" t="s">
        <v>8315</v>
      </c>
      <c r="R3641" t="s">
        <v>8335</v>
      </c>
      <c r="S3641" s="9">
        <f t="shared" si="288"/>
        <v>42590.468819444439</v>
      </c>
      <c r="T3641" s="9">
        <f t="shared" si="289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7"/>
        <v>5.5E-2</v>
      </c>
      <c r="P3642" s="10">
        <f>E3642/L3642</f>
        <v>18.333333333333332</v>
      </c>
      <c r="Q3642" t="s">
        <v>8315</v>
      </c>
      <c r="R3642" t="s">
        <v>8335</v>
      </c>
      <c r="S3642" s="9">
        <f t="shared" si="288"/>
        <v>42104.573263888888</v>
      </c>
      <c r="T3642" s="9">
        <f t="shared" si="289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7"/>
        <v>0</v>
      </c>
      <c r="P3643" s="10">
        <v>0</v>
      </c>
      <c r="Q3643" t="s">
        <v>8315</v>
      </c>
      <c r="R3643" t="s">
        <v>8335</v>
      </c>
      <c r="S3643" s="9">
        <f t="shared" si="288"/>
        <v>41899.418738425928</v>
      </c>
      <c r="T3643" s="9">
        <f t="shared" si="289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7"/>
        <v>2.1428571428571429E-2</v>
      </c>
      <c r="P3644" s="10">
        <f>E3644/L3644</f>
        <v>7.5</v>
      </c>
      <c r="Q3644" t="s">
        <v>8315</v>
      </c>
      <c r="R3644" t="s">
        <v>8335</v>
      </c>
      <c r="S3644" s="9">
        <f t="shared" si="288"/>
        <v>42297.607951388891</v>
      </c>
      <c r="T3644" s="9">
        <f t="shared" si="289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7"/>
        <v>0</v>
      </c>
      <c r="P3645" s="10">
        <v>0</v>
      </c>
      <c r="Q3645" t="s">
        <v>8315</v>
      </c>
      <c r="R3645" t="s">
        <v>8335</v>
      </c>
      <c r="S3645" s="9">
        <f t="shared" si="288"/>
        <v>42284.935636574075</v>
      </c>
      <c r="T3645" s="9">
        <f t="shared" si="289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7"/>
        <v>0.16420000000000001</v>
      </c>
      <c r="P3646" s="10">
        <f t="shared" ref="P3646:P3677" si="292">E3646/L3646</f>
        <v>68.416666666666671</v>
      </c>
      <c r="Q3646" t="s">
        <v>8315</v>
      </c>
      <c r="R3646" t="s">
        <v>8335</v>
      </c>
      <c r="S3646" s="9">
        <f t="shared" si="288"/>
        <v>42409.033414351848</v>
      </c>
      <c r="T3646" s="9">
        <f t="shared" si="289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7"/>
        <v>1E-3</v>
      </c>
      <c r="P3647" s="10">
        <f t="shared" si="292"/>
        <v>1</v>
      </c>
      <c r="Q3647" t="s">
        <v>8315</v>
      </c>
      <c r="R3647" t="s">
        <v>8335</v>
      </c>
      <c r="S3647" s="9">
        <f t="shared" si="288"/>
        <v>42665.762013888881</v>
      </c>
      <c r="T3647" s="9">
        <f t="shared" si="289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7"/>
        <v>4.8099999999999997E-2</v>
      </c>
      <c r="P3648" s="10">
        <f t="shared" si="292"/>
        <v>60.125</v>
      </c>
      <c r="Q3648" t="s">
        <v>8315</v>
      </c>
      <c r="R3648" t="s">
        <v>8335</v>
      </c>
      <c r="S3648" s="9">
        <f t="shared" si="288"/>
        <v>42140.21298611111</v>
      </c>
      <c r="T3648" s="9">
        <f t="shared" si="289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7"/>
        <v>0.06</v>
      </c>
      <c r="P3649" s="10">
        <f t="shared" si="292"/>
        <v>15</v>
      </c>
      <c r="Q3649" t="s">
        <v>8315</v>
      </c>
      <c r="R3649" t="s">
        <v>8335</v>
      </c>
      <c r="S3649" s="9">
        <f t="shared" si="288"/>
        <v>42598.540821759256</v>
      </c>
      <c r="T3649" s="9">
        <f t="shared" si="289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93">E3650/D3650</f>
        <v>1.003825</v>
      </c>
      <c r="P3650" s="10">
        <f t="shared" si="292"/>
        <v>550.04109589041093</v>
      </c>
      <c r="Q3650" t="s">
        <v>8315</v>
      </c>
      <c r="R3650" t="s">
        <v>8318</v>
      </c>
      <c r="S3650" s="9">
        <f t="shared" ref="S3650:S3713" si="294">(((J3650/60)/60)/24)+DATE(1970,1,1)+(-5/24)</f>
        <v>41887.083854166667</v>
      </c>
      <c r="T3650" s="9">
        <f t="shared" ref="T3650:T3713" si="295">(((I3650/60)/60)/24)+DATE(1970,1,1)+(-5/24)</f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93"/>
        <v>1.04</v>
      </c>
      <c r="P3651" s="10">
        <f t="shared" si="292"/>
        <v>97.5</v>
      </c>
      <c r="Q3651" t="s">
        <v>8315</v>
      </c>
      <c r="R3651" t="s">
        <v>8318</v>
      </c>
      <c r="S3651" s="9">
        <f t="shared" si="294"/>
        <v>41780.504560185182</v>
      </c>
      <c r="T3651" s="9">
        <f t="shared" si="295"/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93"/>
        <v>1</v>
      </c>
      <c r="P3652" s="10">
        <f t="shared" si="292"/>
        <v>29.411764705882351</v>
      </c>
      <c r="Q3652" t="s">
        <v>8315</v>
      </c>
      <c r="R3652" t="s">
        <v>8318</v>
      </c>
      <c r="S3652" s="9">
        <f t="shared" si="294"/>
        <v>42381.270648148151</v>
      </c>
      <c r="T3652" s="9">
        <f t="shared" si="295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93"/>
        <v>1.04</v>
      </c>
      <c r="P3653" s="10">
        <f t="shared" si="292"/>
        <v>57.777777777777779</v>
      </c>
      <c r="Q3653" t="s">
        <v>8315</v>
      </c>
      <c r="R3653" t="s">
        <v>8318</v>
      </c>
      <c r="S3653" s="9">
        <f t="shared" si="294"/>
        <v>41828.437986111108</v>
      </c>
      <c r="T3653" s="9">
        <f t="shared" si="295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93"/>
        <v>2.5066666666666668</v>
      </c>
      <c r="P3654" s="10">
        <f t="shared" si="292"/>
        <v>44.235294117647058</v>
      </c>
      <c r="Q3654" t="s">
        <v>8315</v>
      </c>
      <c r="R3654" t="s">
        <v>8318</v>
      </c>
      <c r="S3654" s="9">
        <f t="shared" si="294"/>
        <v>42596.436365740738</v>
      </c>
      <c r="T3654" s="9">
        <f t="shared" si="295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93"/>
        <v>1.0049999999999999</v>
      </c>
      <c r="P3655" s="10">
        <f t="shared" si="292"/>
        <v>60.909090909090907</v>
      </c>
      <c r="Q3655" t="s">
        <v>8315</v>
      </c>
      <c r="R3655" t="s">
        <v>8318</v>
      </c>
      <c r="S3655" s="9">
        <f t="shared" si="294"/>
        <v>42191.155173611107</v>
      </c>
      <c r="T3655" s="9">
        <f t="shared" si="295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93"/>
        <v>1.744</v>
      </c>
      <c r="P3656" s="10">
        <f t="shared" si="292"/>
        <v>68.84210526315789</v>
      </c>
      <c r="Q3656" t="s">
        <v>8315</v>
      </c>
      <c r="R3656" t="s">
        <v>8318</v>
      </c>
      <c r="S3656" s="9">
        <f t="shared" si="294"/>
        <v>42440.20817129629</v>
      </c>
      <c r="T3656" s="9">
        <f t="shared" si="295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93"/>
        <v>1.1626000000000001</v>
      </c>
      <c r="P3657" s="10">
        <f t="shared" si="292"/>
        <v>73.582278481012665</v>
      </c>
      <c r="Q3657" t="s">
        <v>8315</v>
      </c>
      <c r="R3657" t="s">
        <v>8318</v>
      </c>
      <c r="S3657" s="9">
        <f t="shared" si="294"/>
        <v>42173.594884259255</v>
      </c>
      <c r="T3657" s="9">
        <f t="shared" si="295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93"/>
        <v>1.0582</v>
      </c>
      <c r="P3658" s="10">
        <f t="shared" si="292"/>
        <v>115.02173913043478</v>
      </c>
      <c r="Q3658" t="s">
        <v>8315</v>
      </c>
      <c r="R3658" t="s">
        <v>8318</v>
      </c>
      <c r="S3658" s="9">
        <f t="shared" si="294"/>
        <v>42737.70180555556</v>
      </c>
      <c r="T3658" s="9">
        <f t="shared" si="295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93"/>
        <v>1.1074999999999999</v>
      </c>
      <c r="P3659" s="10">
        <f t="shared" si="292"/>
        <v>110.75</v>
      </c>
      <c r="Q3659" t="s">
        <v>8315</v>
      </c>
      <c r="R3659" t="s">
        <v>8318</v>
      </c>
      <c r="S3659" s="9">
        <f t="shared" si="294"/>
        <v>42499.421516203707</v>
      </c>
      <c r="T3659" s="9">
        <f t="shared" si="295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93"/>
        <v>1.0066666666666666</v>
      </c>
      <c r="P3660" s="10">
        <f t="shared" si="292"/>
        <v>75.5</v>
      </c>
      <c r="Q3660" t="s">
        <v>8315</v>
      </c>
      <c r="R3660" t="s">
        <v>8318</v>
      </c>
      <c r="S3660" s="9">
        <f t="shared" si="294"/>
        <v>41775.650231481479</v>
      </c>
      <c r="T3660" s="9">
        <f t="shared" si="295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93"/>
        <v>1.0203333333333333</v>
      </c>
      <c r="P3661" s="10">
        <f t="shared" si="292"/>
        <v>235.46153846153845</v>
      </c>
      <c r="Q3661" t="s">
        <v>8315</v>
      </c>
      <c r="R3661" t="s">
        <v>8318</v>
      </c>
      <c r="S3661" s="9">
        <f t="shared" si="294"/>
        <v>42055.068865740737</v>
      </c>
      <c r="T3661" s="9">
        <f t="shared" si="295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93"/>
        <v>1</v>
      </c>
      <c r="P3662" s="10">
        <f t="shared" si="292"/>
        <v>11.363636363636363</v>
      </c>
      <c r="Q3662" t="s">
        <v>8315</v>
      </c>
      <c r="R3662" t="s">
        <v>8318</v>
      </c>
      <c r="S3662" s="9">
        <f t="shared" si="294"/>
        <v>41971.672743055555</v>
      </c>
      <c r="T3662" s="9">
        <f t="shared" si="295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93"/>
        <v>1.1100000000000001</v>
      </c>
      <c r="P3663" s="10">
        <f t="shared" si="292"/>
        <v>92.5</v>
      </c>
      <c r="Q3663" t="s">
        <v>8315</v>
      </c>
      <c r="R3663" t="s">
        <v>8318</v>
      </c>
      <c r="S3663" s="9">
        <f t="shared" si="294"/>
        <v>42447.688333333332</v>
      </c>
      <c r="T3663" s="9">
        <f t="shared" si="295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93"/>
        <v>1.0142500000000001</v>
      </c>
      <c r="P3664" s="10">
        <f t="shared" si="292"/>
        <v>202.85</v>
      </c>
      <c r="Q3664" t="s">
        <v>8315</v>
      </c>
      <c r="R3664" t="s">
        <v>8318</v>
      </c>
      <c r="S3664" s="9">
        <f t="shared" si="294"/>
        <v>42064.011736111112</v>
      </c>
      <c r="T3664" s="9">
        <f t="shared" si="295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93"/>
        <v>1.04</v>
      </c>
      <c r="P3665" s="10">
        <f t="shared" si="292"/>
        <v>26</v>
      </c>
      <c r="Q3665" t="s">
        <v>8315</v>
      </c>
      <c r="R3665" t="s">
        <v>8318</v>
      </c>
      <c r="S3665" s="9">
        <f t="shared" si="294"/>
        <v>42665.243402777771</v>
      </c>
      <c r="T3665" s="9">
        <f t="shared" si="295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93"/>
        <v>1.09375</v>
      </c>
      <c r="P3666" s="10">
        <f t="shared" si="292"/>
        <v>46.05263157894737</v>
      </c>
      <c r="Q3666" t="s">
        <v>8315</v>
      </c>
      <c r="R3666" t="s">
        <v>8318</v>
      </c>
      <c r="S3666" s="9">
        <f t="shared" si="294"/>
        <v>42523.04038194444</v>
      </c>
      <c r="T3666" s="9">
        <f t="shared" si="295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93"/>
        <v>1.1516129032258065</v>
      </c>
      <c r="P3667" s="10">
        <f t="shared" si="292"/>
        <v>51</v>
      </c>
      <c r="Q3667" t="s">
        <v>8315</v>
      </c>
      <c r="R3667" t="s">
        <v>8318</v>
      </c>
      <c r="S3667" s="9">
        <f t="shared" si="294"/>
        <v>42294.59979166666</v>
      </c>
      <c r="T3667" s="9">
        <f t="shared" si="295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93"/>
        <v>1</v>
      </c>
      <c r="P3668" s="10">
        <f t="shared" si="292"/>
        <v>31.578947368421051</v>
      </c>
      <c r="Q3668" t="s">
        <v>8315</v>
      </c>
      <c r="R3668" t="s">
        <v>8318</v>
      </c>
      <c r="S3668" s="9">
        <f t="shared" si="294"/>
        <v>41822.696550925924</v>
      </c>
      <c r="T3668" s="9">
        <f t="shared" si="295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93"/>
        <v>1.0317033333333334</v>
      </c>
      <c r="P3669" s="10">
        <f t="shared" si="292"/>
        <v>53.363965517241382</v>
      </c>
      <c r="Q3669" t="s">
        <v>8315</v>
      </c>
      <c r="R3669" t="s">
        <v>8318</v>
      </c>
      <c r="S3669" s="9">
        <f t="shared" si="294"/>
        <v>42173.761793981481</v>
      </c>
      <c r="T3669" s="9">
        <f t="shared" si="295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93"/>
        <v>1.0349999999999999</v>
      </c>
      <c r="P3670" s="10">
        <f t="shared" si="292"/>
        <v>36.964285714285715</v>
      </c>
      <c r="Q3670" t="s">
        <v>8315</v>
      </c>
      <c r="R3670" t="s">
        <v>8318</v>
      </c>
      <c r="S3670" s="9">
        <f t="shared" si="294"/>
        <v>42185.347824074073</v>
      </c>
      <c r="T3670" s="9">
        <f t="shared" si="295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93"/>
        <v>1.3819999999999999</v>
      </c>
      <c r="P3671" s="10">
        <f t="shared" si="292"/>
        <v>81.294117647058826</v>
      </c>
      <c r="Q3671" t="s">
        <v>8315</v>
      </c>
      <c r="R3671" t="s">
        <v>8318</v>
      </c>
      <c r="S3671" s="9">
        <f t="shared" si="294"/>
        <v>42136.466863425921</v>
      </c>
      <c r="T3671" s="9">
        <f t="shared" si="295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93"/>
        <v>1.0954545454545455</v>
      </c>
      <c r="P3672" s="10">
        <f t="shared" si="292"/>
        <v>20.083333333333332</v>
      </c>
      <c r="Q3672" t="s">
        <v>8315</v>
      </c>
      <c r="R3672" t="s">
        <v>8318</v>
      </c>
      <c r="S3672" s="9">
        <f t="shared" si="294"/>
        <v>42142.305682870363</v>
      </c>
      <c r="T3672" s="9">
        <f t="shared" si="295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93"/>
        <v>1.0085714285714287</v>
      </c>
      <c r="P3673" s="10">
        <f t="shared" si="292"/>
        <v>88.25</v>
      </c>
      <c r="Q3673" t="s">
        <v>8315</v>
      </c>
      <c r="R3673" t="s">
        <v>8318</v>
      </c>
      <c r="S3673" s="9">
        <f t="shared" si="294"/>
        <v>41820.419756944444</v>
      </c>
      <c r="T3673" s="9">
        <f t="shared" si="295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93"/>
        <v>1.0153333333333334</v>
      </c>
      <c r="P3674" s="10">
        <f t="shared" si="292"/>
        <v>53.438596491228068</v>
      </c>
      <c r="Q3674" t="s">
        <v>8315</v>
      </c>
      <c r="R3674" t="s">
        <v>8318</v>
      </c>
      <c r="S3674" s="9">
        <f t="shared" si="294"/>
        <v>41878.738240740735</v>
      </c>
      <c r="T3674" s="9">
        <f t="shared" si="295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93"/>
        <v>1.13625</v>
      </c>
      <c r="P3675" s="10">
        <f t="shared" si="292"/>
        <v>39.868421052631582</v>
      </c>
      <c r="Q3675" t="s">
        <v>8315</v>
      </c>
      <c r="R3675" t="s">
        <v>8318</v>
      </c>
      <c r="S3675" s="9">
        <f t="shared" si="294"/>
        <v>41914.086770833332</v>
      </c>
      <c r="T3675" s="9">
        <f t="shared" si="295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93"/>
        <v>1</v>
      </c>
      <c r="P3676" s="10">
        <f t="shared" si="292"/>
        <v>145.16129032258064</v>
      </c>
      <c r="Q3676" t="s">
        <v>8315</v>
      </c>
      <c r="R3676" t="s">
        <v>8318</v>
      </c>
      <c r="S3676" s="9">
        <f t="shared" si="294"/>
        <v>42556.664687499993</v>
      </c>
      <c r="T3676" s="9">
        <f t="shared" si="295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93"/>
        <v>1.4</v>
      </c>
      <c r="P3677" s="10">
        <f t="shared" si="292"/>
        <v>23.333333333333332</v>
      </c>
      <c r="Q3677" t="s">
        <v>8315</v>
      </c>
      <c r="R3677" t="s">
        <v>8318</v>
      </c>
      <c r="S3677" s="9">
        <f t="shared" si="294"/>
        <v>42493.388680555552</v>
      </c>
      <c r="T3677" s="9">
        <f t="shared" si="295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93"/>
        <v>1.2875000000000001</v>
      </c>
      <c r="P3678" s="10">
        <f t="shared" ref="P3678:P3709" si="296">E3678/L3678</f>
        <v>64.375</v>
      </c>
      <c r="Q3678" t="s">
        <v>8315</v>
      </c>
      <c r="R3678" t="s">
        <v>8318</v>
      </c>
      <c r="S3678" s="9">
        <f t="shared" si="294"/>
        <v>41876.607453703698</v>
      </c>
      <c r="T3678" s="9">
        <f t="shared" si="295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93"/>
        <v>1.0290416666666666</v>
      </c>
      <c r="P3679" s="10">
        <f t="shared" si="296"/>
        <v>62.052763819095475</v>
      </c>
      <c r="Q3679" t="s">
        <v>8315</v>
      </c>
      <c r="R3679" t="s">
        <v>8318</v>
      </c>
      <c r="S3679" s="9">
        <f t="shared" si="294"/>
        <v>41802.365949074068</v>
      </c>
      <c r="T3679" s="9">
        <f t="shared" si="295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93"/>
        <v>1.0249999999999999</v>
      </c>
      <c r="P3680" s="10">
        <f t="shared" si="296"/>
        <v>66.129032258064512</v>
      </c>
      <c r="Q3680" t="s">
        <v>8315</v>
      </c>
      <c r="R3680" t="s">
        <v>8318</v>
      </c>
      <c r="S3680" s="9">
        <f t="shared" si="294"/>
        <v>42120.322893518511</v>
      </c>
      <c r="T3680" s="9">
        <f t="shared" si="295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93"/>
        <v>1.101</v>
      </c>
      <c r="P3681" s="10">
        <f t="shared" si="296"/>
        <v>73.400000000000006</v>
      </c>
      <c r="Q3681" t="s">
        <v>8315</v>
      </c>
      <c r="R3681" t="s">
        <v>8318</v>
      </c>
      <c r="S3681" s="9">
        <f t="shared" si="294"/>
        <v>41786.553020833329</v>
      </c>
      <c r="T3681" s="9">
        <f t="shared" si="295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93"/>
        <v>1.1276666666666666</v>
      </c>
      <c r="P3682" s="10">
        <f t="shared" si="296"/>
        <v>99.5</v>
      </c>
      <c r="Q3682" t="s">
        <v>8315</v>
      </c>
      <c r="R3682" t="s">
        <v>8318</v>
      </c>
      <c r="S3682" s="9">
        <f t="shared" si="294"/>
        <v>42627.245763888881</v>
      </c>
      <c r="T3682" s="9">
        <f t="shared" si="295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93"/>
        <v>1.119</v>
      </c>
      <c r="P3683" s="10">
        <f t="shared" si="296"/>
        <v>62.166666666666664</v>
      </c>
      <c r="Q3683" t="s">
        <v>8315</v>
      </c>
      <c r="R3683" t="s">
        <v>8318</v>
      </c>
      <c r="S3683" s="9">
        <f t="shared" si="294"/>
        <v>42374.443171296291</v>
      </c>
      <c r="T3683" s="9">
        <f t="shared" si="295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93"/>
        <v>1.3919999999999999</v>
      </c>
      <c r="P3684" s="10">
        <f t="shared" si="296"/>
        <v>62.328358208955223</v>
      </c>
      <c r="Q3684" t="s">
        <v>8315</v>
      </c>
      <c r="R3684" t="s">
        <v>8318</v>
      </c>
      <c r="S3684" s="9">
        <f t="shared" si="294"/>
        <v>41772.477060185185</v>
      </c>
      <c r="T3684" s="9">
        <f t="shared" si="295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93"/>
        <v>1.1085714285714285</v>
      </c>
      <c r="P3685" s="10">
        <f t="shared" si="296"/>
        <v>58.787878787878789</v>
      </c>
      <c r="Q3685" t="s">
        <v>8315</v>
      </c>
      <c r="R3685" t="s">
        <v>8318</v>
      </c>
      <c r="S3685" s="9">
        <f t="shared" si="294"/>
        <v>42632.908518518518</v>
      </c>
      <c r="T3685" s="9">
        <f t="shared" si="295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93"/>
        <v>1.3906666666666667</v>
      </c>
      <c r="P3686" s="10">
        <f t="shared" si="296"/>
        <v>45.347826086956523</v>
      </c>
      <c r="Q3686" t="s">
        <v>8315</v>
      </c>
      <c r="R3686" t="s">
        <v>8318</v>
      </c>
      <c r="S3686" s="9">
        <f t="shared" si="294"/>
        <v>42218.97206018518</v>
      </c>
      <c r="T3686" s="9">
        <f t="shared" si="295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93"/>
        <v>1.0569999999999999</v>
      </c>
      <c r="P3687" s="10">
        <f t="shared" si="296"/>
        <v>41.944444444444443</v>
      </c>
      <c r="Q3687" t="s">
        <v>8315</v>
      </c>
      <c r="R3687" t="s">
        <v>8318</v>
      </c>
      <c r="S3687" s="9">
        <f t="shared" si="294"/>
        <v>41753.384942129625</v>
      </c>
      <c r="T3687" s="9">
        <f t="shared" si="295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93"/>
        <v>1.0142857142857142</v>
      </c>
      <c r="P3688" s="10">
        <f t="shared" si="296"/>
        <v>59.166666666666664</v>
      </c>
      <c r="Q3688" t="s">
        <v>8315</v>
      </c>
      <c r="R3688" t="s">
        <v>8318</v>
      </c>
      <c r="S3688" s="9">
        <f t="shared" si="294"/>
        <v>42230.454398148147</v>
      </c>
      <c r="T3688" s="9">
        <f t="shared" si="295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93"/>
        <v>1.0024500000000001</v>
      </c>
      <c r="P3689" s="10">
        <f t="shared" si="296"/>
        <v>200.49</v>
      </c>
      <c r="Q3689" t="s">
        <v>8315</v>
      </c>
      <c r="R3689" t="s">
        <v>8318</v>
      </c>
      <c r="S3689" s="9">
        <f t="shared" si="294"/>
        <v>41787.009895833333</v>
      </c>
      <c r="T3689" s="9">
        <f t="shared" si="295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93"/>
        <v>1.0916666666666666</v>
      </c>
      <c r="P3690" s="10">
        <f t="shared" si="296"/>
        <v>83.974358974358978</v>
      </c>
      <c r="Q3690" t="s">
        <v>8315</v>
      </c>
      <c r="R3690" t="s">
        <v>8318</v>
      </c>
      <c r="S3690" s="9">
        <f t="shared" si="294"/>
        <v>41829.578749999993</v>
      </c>
      <c r="T3690" s="9">
        <f t="shared" si="295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93"/>
        <v>1.1833333333333333</v>
      </c>
      <c r="P3691" s="10">
        <f t="shared" si="296"/>
        <v>57.258064516129032</v>
      </c>
      <c r="Q3691" t="s">
        <v>8315</v>
      </c>
      <c r="R3691" t="s">
        <v>8318</v>
      </c>
      <c r="S3691" s="9">
        <f t="shared" si="294"/>
        <v>42147.61850694444</v>
      </c>
      <c r="T3691" s="9">
        <f t="shared" si="295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93"/>
        <v>1.2</v>
      </c>
      <c r="P3692" s="10">
        <f t="shared" si="296"/>
        <v>58.064516129032256</v>
      </c>
      <c r="Q3692" t="s">
        <v>8315</v>
      </c>
      <c r="R3692" t="s">
        <v>8318</v>
      </c>
      <c r="S3692" s="9">
        <f t="shared" si="294"/>
        <v>41940.389849537038</v>
      </c>
      <c r="T3692" s="9">
        <f t="shared" si="295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93"/>
        <v>1.2796000000000001</v>
      </c>
      <c r="P3693" s="10">
        <f t="shared" si="296"/>
        <v>186.80291970802921</v>
      </c>
      <c r="Q3693" t="s">
        <v>8315</v>
      </c>
      <c r="R3693" t="s">
        <v>8318</v>
      </c>
      <c r="S3693" s="9">
        <f t="shared" si="294"/>
        <v>42020.492233796293</v>
      </c>
      <c r="T3693" s="9">
        <f t="shared" si="295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93"/>
        <v>1.26</v>
      </c>
      <c r="P3694" s="10">
        <f t="shared" si="296"/>
        <v>74.117647058823536</v>
      </c>
      <c r="Q3694" t="s">
        <v>8315</v>
      </c>
      <c r="R3694" t="s">
        <v>8318</v>
      </c>
      <c r="S3694" s="9">
        <f t="shared" si="294"/>
        <v>41891.756701388884</v>
      </c>
      <c r="T3694" s="9">
        <f t="shared" si="295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93"/>
        <v>1.2912912912912913</v>
      </c>
      <c r="P3695" s="10">
        <f t="shared" si="296"/>
        <v>30.714285714285715</v>
      </c>
      <c r="Q3695" t="s">
        <v>8315</v>
      </c>
      <c r="R3695" t="s">
        <v>8318</v>
      </c>
      <c r="S3695" s="9">
        <f t="shared" si="294"/>
        <v>42308.98297453703</v>
      </c>
      <c r="T3695" s="9">
        <f t="shared" si="295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93"/>
        <v>1.0742857142857143</v>
      </c>
      <c r="P3696" s="10">
        <f t="shared" si="296"/>
        <v>62.666666666666664</v>
      </c>
      <c r="Q3696" t="s">
        <v>8315</v>
      </c>
      <c r="R3696" t="s">
        <v>8318</v>
      </c>
      <c r="S3696" s="9">
        <f t="shared" si="294"/>
        <v>42489.925543981481</v>
      </c>
      <c r="T3696" s="9">
        <f t="shared" si="295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93"/>
        <v>1.00125</v>
      </c>
      <c r="P3697" s="10">
        <f t="shared" si="296"/>
        <v>121.36363636363636</v>
      </c>
      <c r="Q3697" t="s">
        <v>8315</v>
      </c>
      <c r="R3697" t="s">
        <v>8318</v>
      </c>
      <c r="S3697" s="9">
        <f t="shared" si="294"/>
        <v>41995.662152777775</v>
      </c>
      <c r="T3697" s="9">
        <f t="shared" si="295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93"/>
        <v>1.55</v>
      </c>
      <c r="P3698" s="10">
        <f t="shared" si="296"/>
        <v>39.743589743589745</v>
      </c>
      <c r="Q3698" t="s">
        <v>8315</v>
      </c>
      <c r="R3698" t="s">
        <v>8318</v>
      </c>
      <c r="S3698" s="9">
        <f t="shared" si="294"/>
        <v>41988.408749999995</v>
      </c>
      <c r="T3698" s="9">
        <f t="shared" si="295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93"/>
        <v>1.08</v>
      </c>
      <c r="P3699" s="10">
        <f t="shared" si="296"/>
        <v>72</v>
      </c>
      <c r="Q3699" t="s">
        <v>8315</v>
      </c>
      <c r="R3699" t="s">
        <v>8318</v>
      </c>
      <c r="S3699" s="9">
        <f t="shared" si="294"/>
        <v>42479.2575</v>
      </c>
      <c r="T3699" s="9">
        <f t="shared" si="295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93"/>
        <v>1.1052</v>
      </c>
      <c r="P3700" s="10">
        <f t="shared" si="296"/>
        <v>40.632352941176471</v>
      </c>
      <c r="Q3700" t="s">
        <v>8315</v>
      </c>
      <c r="R3700" t="s">
        <v>8318</v>
      </c>
      <c r="S3700" s="9">
        <f t="shared" si="294"/>
        <v>42401.598229166666</v>
      </c>
      <c r="T3700" s="9">
        <f t="shared" si="295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93"/>
        <v>1.008</v>
      </c>
      <c r="P3701" s="10">
        <f t="shared" si="296"/>
        <v>63</v>
      </c>
      <c r="Q3701" t="s">
        <v>8315</v>
      </c>
      <c r="R3701" t="s">
        <v>8318</v>
      </c>
      <c r="S3701" s="9">
        <f t="shared" si="294"/>
        <v>41897.393703703703</v>
      </c>
      <c r="T3701" s="9">
        <f t="shared" si="295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93"/>
        <v>1.212</v>
      </c>
      <c r="P3702" s="10">
        <f t="shared" si="296"/>
        <v>33.666666666666664</v>
      </c>
      <c r="Q3702" t="s">
        <v>8315</v>
      </c>
      <c r="R3702" t="s">
        <v>8318</v>
      </c>
      <c r="S3702" s="9">
        <f t="shared" si="294"/>
        <v>41882.37731481481</v>
      </c>
      <c r="T3702" s="9">
        <f t="shared" si="295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93"/>
        <v>1.0033333333333334</v>
      </c>
      <c r="P3703" s="10">
        <f t="shared" si="296"/>
        <v>38.589743589743591</v>
      </c>
      <c r="Q3703" t="s">
        <v>8315</v>
      </c>
      <c r="R3703" t="s">
        <v>8318</v>
      </c>
      <c r="S3703" s="9">
        <f t="shared" si="294"/>
        <v>42129.333252314813</v>
      </c>
      <c r="T3703" s="9">
        <f t="shared" si="295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93"/>
        <v>1.0916666666666666</v>
      </c>
      <c r="P3704" s="10">
        <f t="shared" si="296"/>
        <v>155.95238095238096</v>
      </c>
      <c r="Q3704" t="s">
        <v>8315</v>
      </c>
      <c r="R3704" t="s">
        <v>8318</v>
      </c>
      <c r="S3704" s="9">
        <f t="shared" si="294"/>
        <v>42524.329675925925</v>
      </c>
      <c r="T3704" s="9">
        <f t="shared" si="295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93"/>
        <v>1.2342857142857142</v>
      </c>
      <c r="P3705" s="10">
        <f t="shared" si="296"/>
        <v>43.2</v>
      </c>
      <c r="Q3705" t="s">
        <v>8315</v>
      </c>
      <c r="R3705" t="s">
        <v>8318</v>
      </c>
      <c r="S3705" s="9">
        <f t="shared" si="294"/>
        <v>42556.296157407407</v>
      </c>
      <c r="T3705" s="9">
        <f t="shared" si="295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93"/>
        <v>1.3633666666666666</v>
      </c>
      <c r="P3706" s="10">
        <f t="shared" si="296"/>
        <v>15.148518518518518</v>
      </c>
      <c r="Q3706" t="s">
        <v>8315</v>
      </c>
      <c r="R3706" t="s">
        <v>8318</v>
      </c>
      <c r="S3706" s="9">
        <f t="shared" si="294"/>
        <v>42461.481412037036</v>
      </c>
      <c r="T3706" s="9">
        <f t="shared" si="295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93"/>
        <v>1.0346657233816767</v>
      </c>
      <c r="P3707" s="10">
        <f t="shared" si="296"/>
        <v>83.571428571428569</v>
      </c>
      <c r="Q3707" t="s">
        <v>8315</v>
      </c>
      <c r="R3707" t="s">
        <v>8318</v>
      </c>
      <c r="S3707" s="9">
        <f t="shared" si="294"/>
        <v>41792.334652777776</v>
      </c>
      <c r="T3707" s="9">
        <f t="shared" si="295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93"/>
        <v>1.2133333333333334</v>
      </c>
      <c r="P3708" s="10">
        <f t="shared" si="296"/>
        <v>140</v>
      </c>
      <c r="Q3708" t="s">
        <v>8315</v>
      </c>
      <c r="R3708" t="s">
        <v>8318</v>
      </c>
      <c r="S3708" s="9">
        <f t="shared" si="294"/>
        <v>41879.705428240741</v>
      </c>
      <c r="T3708" s="9">
        <f t="shared" si="295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93"/>
        <v>1.86</v>
      </c>
      <c r="P3709" s="10">
        <f t="shared" si="296"/>
        <v>80.869565217391298</v>
      </c>
      <c r="Q3709" t="s">
        <v>8315</v>
      </c>
      <c r="R3709" t="s">
        <v>8318</v>
      </c>
      <c r="S3709" s="9">
        <f t="shared" si="294"/>
        <v>42551.840023148143</v>
      </c>
      <c r="T3709" s="9">
        <f t="shared" si="295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93"/>
        <v>3</v>
      </c>
      <c r="P3710" s="10">
        <f t="shared" ref="P3710:P3734" si="297">E3710/L3710</f>
        <v>53.846153846153847</v>
      </c>
      <c r="Q3710" t="s">
        <v>8315</v>
      </c>
      <c r="R3710" t="s">
        <v>8318</v>
      </c>
      <c r="S3710" s="9">
        <f t="shared" si="294"/>
        <v>41809.933865740735</v>
      </c>
      <c r="T3710" s="9">
        <f t="shared" si="295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93"/>
        <v>1.0825</v>
      </c>
      <c r="P3711" s="10">
        <f t="shared" si="297"/>
        <v>30.928571428571427</v>
      </c>
      <c r="Q3711" t="s">
        <v>8315</v>
      </c>
      <c r="R3711" t="s">
        <v>8318</v>
      </c>
      <c r="S3711" s="9">
        <f t="shared" si="294"/>
        <v>41785.499374999999</v>
      </c>
      <c r="T3711" s="9">
        <f t="shared" si="295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93"/>
        <v>1.4115384615384616</v>
      </c>
      <c r="P3712" s="10">
        <f t="shared" si="297"/>
        <v>67.962962962962962</v>
      </c>
      <c r="Q3712" t="s">
        <v>8315</v>
      </c>
      <c r="R3712" t="s">
        <v>8318</v>
      </c>
      <c r="S3712" s="9">
        <f t="shared" si="294"/>
        <v>42072.367916666662</v>
      </c>
      <c r="T3712" s="9">
        <f t="shared" si="295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93"/>
        <v>1.1399999999999999</v>
      </c>
      <c r="P3713" s="10">
        <f t="shared" si="297"/>
        <v>27.142857142857142</v>
      </c>
      <c r="Q3713" t="s">
        <v>8315</v>
      </c>
      <c r="R3713" t="s">
        <v>8318</v>
      </c>
      <c r="S3713" s="9">
        <f t="shared" si="294"/>
        <v>41779.5158912037</v>
      </c>
      <c r="T3713" s="9">
        <f t="shared" si="295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98">E3714/D3714</f>
        <v>1.5373333333333334</v>
      </c>
      <c r="P3714" s="10">
        <f t="shared" si="297"/>
        <v>110.86538461538461</v>
      </c>
      <c r="Q3714" t="s">
        <v>8315</v>
      </c>
      <c r="R3714" t="s">
        <v>8318</v>
      </c>
      <c r="S3714" s="9">
        <f t="shared" ref="S3714:S3777" si="299">(((J3714/60)/60)/24)+DATE(1970,1,1)+(-5/24)</f>
        <v>42133.963738425926</v>
      </c>
      <c r="T3714" s="9">
        <f t="shared" ref="T3714:T3777" si="300">(((I3714/60)/60)/24)+DATE(1970,1,1)+(-5/24)</f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98"/>
        <v>1.0149999999999999</v>
      </c>
      <c r="P3715" s="10">
        <f t="shared" si="297"/>
        <v>106.84210526315789</v>
      </c>
      <c r="Q3715" t="s">
        <v>8315</v>
      </c>
      <c r="R3715" t="s">
        <v>8318</v>
      </c>
      <c r="S3715" s="9">
        <f t="shared" si="299"/>
        <v>42505.529699074068</v>
      </c>
      <c r="T3715" s="9">
        <f t="shared" si="300"/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8"/>
        <v>1.0235000000000001</v>
      </c>
      <c r="P3716" s="10">
        <f t="shared" si="297"/>
        <v>105.51546391752578</v>
      </c>
      <c r="Q3716" t="s">
        <v>8315</v>
      </c>
      <c r="R3716" t="s">
        <v>8318</v>
      </c>
      <c r="S3716" s="9">
        <f t="shared" si="299"/>
        <v>42118.347997685189</v>
      </c>
      <c r="T3716" s="9">
        <f t="shared" si="300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8"/>
        <v>1.0257142857142858</v>
      </c>
      <c r="P3717" s="10">
        <f t="shared" si="297"/>
        <v>132.96296296296296</v>
      </c>
      <c r="Q3717" t="s">
        <v>8315</v>
      </c>
      <c r="R3717" t="s">
        <v>8318</v>
      </c>
      <c r="S3717" s="9">
        <f t="shared" si="299"/>
        <v>42036.787256944437</v>
      </c>
      <c r="T3717" s="9">
        <f t="shared" si="300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8"/>
        <v>1.5575000000000001</v>
      </c>
      <c r="P3718" s="10">
        <f t="shared" si="297"/>
        <v>51.916666666666664</v>
      </c>
      <c r="Q3718" t="s">
        <v>8315</v>
      </c>
      <c r="R3718" t="s">
        <v>8318</v>
      </c>
      <c r="S3718" s="9">
        <f t="shared" si="299"/>
        <v>42360.679502314808</v>
      </c>
      <c r="T3718" s="9">
        <f t="shared" si="300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8"/>
        <v>1.0075000000000001</v>
      </c>
      <c r="P3719" s="10">
        <f t="shared" si="297"/>
        <v>310</v>
      </c>
      <c r="Q3719" t="s">
        <v>8315</v>
      </c>
      <c r="R3719" t="s">
        <v>8318</v>
      </c>
      <c r="S3719" s="9">
        <f t="shared" si="299"/>
        <v>42102.657974537033</v>
      </c>
      <c r="T3719" s="9">
        <f t="shared" si="300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8"/>
        <v>2.3940000000000001</v>
      </c>
      <c r="P3720" s="10">
        <f t="shared" si="297"/>
        <v>26.021739130434781</v>
      </c>
      <c r="Q3720" t="s">
        <v>8315</v>
      </c>
      <c r="R3720" t="s">
        <v>8318</v>
      </c>
      <c r="S3720" s="9">
        <f t="shared" si="299"/>
        <v>42032.507812499993</v>
      </c>
      <c r="T3720" s="9">
        <f t="shared" si="300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8"/>
        <v>2.1</v>
      </c>
      <c r="P3721" s="10">
        <f t="shared" si="297"/>
        <v>105</v>
      </c>
      <c r="Q3721" t="s">
        <v>8315</v>
      </c>
      <c r="R3721" t="s">
        <v>8318</v>
      </c>
      <c r="S3721" s="9">
        <f t="shared" si="299"/>
        <v>42147.521597222221</v>
      </c>
      <c r="T3721" s="9">
        <f t="shared" si="300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8"/>
        <v>1.0451515151515152</v>
      </c>
      <c r="P3722" s="10">
        <f t="shared" si="297"/>
        <v>86.224999999999994</v>
      </c>
      <c r="Q3722" t="s">
        <v>8315</v>
      </c>
      <c r="R3722" t="s">
        <v>8318</v>
      </c>
      <c r="S3722" s="9">
        <f t="shared" si="299"/>
        <v>42165.784791666665</v>
      </c>
      <c r="T3722" s="9">
        <f t="shared" si="300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8"/>
        <v>1.008</v>
      </c>
      <c r="P3723" s="10">
        <f t="shared" si="297"/>
        <v>114.54545454545455</v>
      </c>
      <c r="Q3723" t="s">
        <v>8315</v>
      </c>
      <c r="R3723" t="s">
        <v>8318</v>
      </c>
      <c r="S3723" s="9">
        <f t="shared" si="299"/>
        <v>41927.727824074071</v>
      </c>
      <c r="T3723" s="9">
        <f t="shared" si="300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8"/>
        <v>1.1120000000000001</v>
      </c>
      <c r="P3724" s="10">
        <f t="shared" si="297"/>
        <v>47.657142857142858</v>
      </c>
      <c r="Q3724" t="s">
        <v>8315</v>
      </c>
      <c r="R3724" t="s">
        <v>8318</v>
      </c>
      <c r="S3724" s="9">
        <f t="shared" si="299"/>
        <v>42381.463506944441</v>
      </c>
      <c r="T3724" s="9">
        <f t="shared" si="300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8"/>
        <v>1.0204444444444445</v>
      </c>
      <c r="P3725" s="10">
        <f t="shared" si="297"/>
        <v>72.888888888888886</v>
      </c>
      <c r="Q3725" t="s">
        <v>8315</v>
      </c>
      <c r="R3725" t="s">
        <v>8318</v>
      </c>
      <c r="S3725" s="9">
        <f t="shared" si="299"/>
        <v>41943.544699074075</v>
      </c>
      <c r="T3725" s="9">
        <f t="shared" si="300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8"/>
        <v>1.0254767441860466</v>
      </c>
      <c r="P3726" s="10">
        <f t="shared" si="297"/>
        <v>49.545505617977533</v>
      </c>
      <c r="Q3726" t="s">
        <v>8315</v>
      </c>
      <c r="R3726" t="s">
        <v>8318</v>
      </c>
      <c r="S3726" s="9">
        <f t="shared" si="299"/>
        <v>42465.283101851855</v>
      </c>
      <c r="T3726" s="9">
        <f t="shared" si="300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8"/>
        <v>1.27</v>
      </c>
      <c r="P3727" s="10">
        <f t="shared" si="297"/>
        <v>25.4</v>
      </c>
      <c r="Q3727" t="s">
        <v>8315</v>
      </c>
      <c r="R3727" t="s">
        <v>8318</v>
      </c>
      <c r="S3727" s="9">
        <f t="shared" si="299"/>
        <v>42401.736886574072</v>
      </c>
      <c r="T3727" s="9">
        <f t="shared" si="300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8"/>
        <v>3.3870588235294119</v>
      </c>
      <c r="P3728" s="10">
        <f t="shared" si="297"/>
        <v>62.586956521739133</v>
      </c>
      <c r="Q3728" t="s">
        <v>8315</v>
      </c>
      <c r="R3728" t="s">
        <v>8318</v>
      </c>
      <c r="S3728" s="9">
        <f t="shared" si="299"/>
        <v>42461.932534722226</v>
      </c>
      <c r="T3728" s="9">
        <f t="shared" si="300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8"/>
        <v>1.0075000000000001</v>
      </c>
      <c r="P3729" s="10">
        <f t="shared" si="297"/>
        <v>61.060606060606062</v>
      </c>
      <c r="Q3729" t="s">
        <v>8315</v>
      </c>
      <c r="R3729" t="s">
        <v>8318</v>
      </c>
      <c r="S3729" s="9">
        <f t="shared" si="299"/>
        <v>42632.139976851853</v>
      </c>
      <c r="T3729" s="9">
        <f t="shared" si="300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8"/>
        <v>9.3100000000000002E-2</v>
      </c>
      <c r="P3730" s="10">
        <f t="shared" si="297"/>
        <v>60.064516129032256</v>
      </c>
      <c r="Q3730" t="s">
        <v>8315</v>
      </c>
      <c r="R3730" t="s">
        <v>8318</v>
      </c>
      <c r="S3730" s="9">
        <f t="shared" si="299"/>
        <v>42204.962685185186</v>
      </c>
      <c r="T3730" s="9">
        <f t="shared" si="300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8"/>
        <v>7.2400000000000006E-2</v>
      </c>
      <c r="P3731" s="10">
        <f t="shared" si="297"/>
        <v>72.400000000000006</v>
      </c>
      <c r="Q3731" t="s">
        <v>8315</v>
      </c>
      <c r="R3731" t="s">
        <v>8318</v>
      </c>
      <c r="S3731" s="9">
        <f t="shared" si="299"/>
        <v>42040.996666666666</v>
      </c>
      <c r="T3731" s="9">
        <f t="shared" si="300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8"/>
        <v>0.1</v>
      </c>
      <c r="P3732" s="10">
        <f t="shared" si="297"/>
        <v>100</v>
      </c>
      <c r="Q3732" t="s">
        <v>8315</v>
      </c>
      <c r="R3732" t="s">
        <v>8318</v>
      </c>
      <c r="S3732" s="9">
        <f t="shared" si="299"/>
        <v>42203.46943287037</v>
      </c>
      <c r="T3732" s="9">
        <f t="shared" si="300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8"/>
        <v>0.11272727272727273</v>
      </c>
      <c r="P3733" s="10">
        <f t="shared" si="297"/>
        <v>51.666666666666664</v>
      </c>
      <c r="Q3733" t="s">
        <v>8315</v>
      </c>
      <c r="R3733" t="s">
        <v>8318</v>
      </c>
      <c r="S3733" s="9">
        <f t="shared" si="299"/>
        <v>41983.544513888883</v>
      </c>
      <c r="T3733" s="9">
        <f t="shared" si="300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8"/>
        <v>0.15411764705882353</v>
      </c>
      <c r="P3734" s="10">
        <f t="shared" si="297"/>
        <v>32.75</v>
      </c>
      <c r="Q3734" t="s">
        <v>8315</v>
      </c>
      <c r="R3734" t="s">
        <v>8318</v>
      </c>
      <c r="S3734" s="9">
        <f t="shared" si="299"/>
        <v>41968.469131944446</v>
      </c>
      <c r="T3734" s="9">
        <f t="shared" si="300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8"/>
        <v>0</v>
      </c>
      <c r="P3735" s="10">
        <v>0</v>
      </c>
      <c r="Q3735" t="s">
        <v>8315</v>
      </c>
      <c r="R3735" t="s">
        <v>8318</v>
      </c>
      <c r="S3735" s="9">
        <f t="shared" si="299"/>
        <v>42102.816064814811</v>
      </c>
      <c r="T3735" s="9">
        <f t="shared" si="300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8"/>
        <v>0.28466666666666668</v>
      </c>
      <c r="P3736" s="10">
        <f t="shared" ref="P3736:P3742" si="301">E3736/L3736</f>
        <v>61</v>
      </c>
      <c r="Q3736" t="s">
        <v>8315</v>
      </c>
      <c r="R3736" t="s">
        <v>8318</v>
      </c>
      <c r="S3736" s="9">
        <f t="shared" si="299"/>
        <v>42089.693240740737</v>
      </c>
      <c r="T3736" s="9">
        <f t="shared" si="300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8"/>
        <v>0.13333333333333333</v>
      </c>
      <c r="P3737" s="10">
        <f t="shared" si="301"/>
        <v>10</v>
      </c>
      <c r="Q3737" t="s">
        <v>8315</v>
      </c>
      <c r="R3737" t="s">
        <v>8318</v>
      </c>
      <c r="S3737" s="9">
        <f t="shared" si="299"/>
        <v>42122.484826388885</v>
      </c>
      <c r="T3737" s="9">
        <f t="shared" si="300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8"/>
        <v>6.6666666666666671E-3</v>
      </c>
      <c r="P3738" s="10">
        <f t="shared" si="301"/>
        <v>10</v>
      </c>
      <c r="Q3738" t="s">
        <v>8315</v>
      </c>
      <c r="R3738" t="s">
        <v>8318</v>
      </c>
      <c r="S3738" s="9">
        <f t="shared" si="299"/>
        <v>42048.503391203696</v>
      </c>
      <c r="T3738" s="9">
        <f t="shared" si="300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8"/>
        <v>0.21428571428571427</v>
      </c>
      <c r="P3739" s="10">
        <f t="shared" si="301"/>
        <v>37.5</v>
      </c>
      <c r="Q3739" t="s">
        <v>8315</v>
      </c>
      <c r="R3739" t="s">
        <v>8318</v>
      </c>
      <c r="S3739" s="9">
        <f t="shared" si="299"/>
        <v>42297.482673611106</v>
      </c>
      <c r="T3739" s="9">
        <f t="shared" si="300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8"/>
        <v>0.18</v>
      </c>
      <c r="P3740" s="10">
        <f t="shared" si="301"/>
        <v>45</v>
      </c>
      <c r="Q3740" t="s">
        <v>8315</v>
      </c>
      <c r="R3740" t="s">
        <v>8318</v>
      </c>
      <c r="S3740" s="9">
        <f t="shared" si="299"/>
        <v>41813.730381944442</v>
      </c>
      <c r="T3740" s="9">
        <f t="shared" si="300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8"/>
        <v>0.20125000000000001</v>
      </c>
      <c r="P3741" s="10">
        <f t="shared" si="301"/>
        <v>100.625</v>
      </c>
      <c r="Q3741" t="s">
        <v>8315</v>
      </c>
      <c r="R3741" t="s">
        <v>8318</v>
      </c>
      <c r="S3741" s="9">
        <f t="shared" si="299"/>
        <v>42548.241527777776</v>
      </c>
      <c r="T3741" s="9">
        <f t="shared" si="300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8"/>
        <v>0.17899999999999999</v>
      </c>
      <c r="P3742" s="10">
        <f t="shared" si="301"/>
        <v>25.571428571428573</v>
      </c>
      <c r="Q3742" t="s">
        <v>8315</v>
      </c>
      <c r="R3742" t="s">
        <v>8318</v>
      </c>
      <c r="S3742" s="9">
        <f t="shared" si="299"/>
        <v>41832.881423611107</v>
      </c>
      <c r="T3742" s="9">
        <f t="shared" si="300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8"/>
        <v>0</v>
      </c>
      <c r="P3743" s="10">
        <v>0</v>
      </c>
      <c r="Q3743" t="s">
        <v>8315</v>
      </c>
      <c r="R3743" t="s">
        <v>8318</v>
      </c>
      <c r="S3743" s="9">
        <f t="shared" si="299"/>
        <v>42325.712384259255</v>
      </c>
      <c r="T3743" s="9">
        <f t="shared" si="300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8"/>
        <v>0.02</v>
      </c>
      <c r="P3744" s="10">
        <f>E3744/L3744</f>
        <v>25</v>
      </c>
      <c r="Q3744" t="s">
        <v>8315</v>
      </c>
      <c r="R3744" t="s">
        <v>8318</v>
      </c>
      <c r="S3744" s="9">
        <f t="shared" si="299"/>
        <v>41858.006296296291</v>
      </c>
      <c r="T3744" s="9">
        <f t="shared" si="300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8"/>
        <v>0</v>
      </c>
      <c r="P3745" s="10">
        <v>0</v>
      </c>
      <c r="Q3745" t="s">
        <v>8315</v>
      </c>
      <c r="R3745" t="s">
        <v>8318</v>
      </c>
      <c r="S3745" s="9">
        <f t="shared" si="299"/>
        <v>41793.501898148148</v>
      </c>
      <c r="T3745" s="9">
        <f t="shared" si="300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8"/>
        <v>0</v>
      </c>
      <c r="P3746" s="10">
        <v>0</v>
      </c>
      <c r="Q3746" t="s">
        <v>8315</v>
      </c>
      <c r="R3746" t="s">
        <v>8318</v>
      </c>
      <c r="S3746" s="9">
        <f t="shared" si="299"/>
        <v>41793.605925925927</v>
      </c>
      <c r="T3746" s="9">
        <f t="shared" si="300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8"/>
        <v>0.1</v>
      </c>
      <c r="P3747" s="10">
        <f t="shared" ref="P3747:P3791" si="302">E3747/L3747</f>
        <v>10</v>
      </c>
      <c r="Q3747" t="s">
        <v>8315</v>
      </c>
      <c r="R3747" t="s">
        <v>8318</v>
      </c>
      <c r="S3747" s="9">
        <f t="shared" si="299"/>
        <v>41831.489606481482</v>
      </c>
      <c r="T3747" s="9">
        <f t="shared" si="300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8"/>
        <v>2.3764705882352941E-2</v>
      </c>
      <c r="P3748" s="10">
        <f t="shared" si="302"/>
        <v>202</v>
      </c>
      <c r="Q3748" t="s">
        <v>8315</v>
      </c>
      <c r="R3748" t="s">
        <v>8318</v>
      </c>
      <c r="S3748" s="9">
        <f t="shared" si="299"/>
        <v>42621.18100694444</v>
      </c>
      <c r="T3748" s="9">
        <f t="shared" si="300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8"/>
        <v>0.01</v>
      </c>
      <c r="P3749" s="10">
        <f t="shared" si="302"/>
        <v>25</v>
      </c>
      <c r="Q3749" t="s">
        <v>8315</v>
      </c>
      <c r="R3749" t="s">
        <v>8318</v>
      </c>
      <c r="S3749" s="9">
        <f t="shared" si="299"/>
        <v>42164.091388888883</v>
      </c>
      <c r="T3749" s="9">
        <f t="shared" si="300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8"/>
        <v>1.0351999999999999</v>
      </c>
      <c r="P3750" s="10">
        <f t="shared" si="302"/>
        <v>99.538461538461533</v>
      </c>
      <c r="Q3750" t="s">
        <v>8315</v>
      </c>
      <c r="R3750" t="s">
        <v>8335</v>
      </c>
      <c r="S3750" s="9">
        <f t="shared" si="299"/>
        <v>42395.498101851852</v>
      </c>
      <c r="T3750" s="9">
        <f t="shared" si="300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8"/>
        <v>1.05</v>
      </c>
      <c r="P3751" s="10">
        <f t="shared" si="302"/>
        <v>75</v>
      </c>
      <c r="Q3751" t="s">
        <v>8315</v>
      </c>
      <c r="R3751" t="s">
        <v>8335</v>
      </c>
      <c r="S3751" s="9">
        <f t="shared" si="299"/>
        <v>42457.918842592589</v>
      </c>
      <c r="T3751" s="9">
        <f t="shared" si="300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8"/>
        <v>1.0044999999999999</v>
      </c>
      <c r="P3752" s="10">
        <f t="shared" si="302"/>
        <v>215.25</v>
      </c>
      <c r="Q3752" t="s">
        <v>8315</v>
      </c>
      <c r="R3752" t="s">
        <v>8335</v>
      </c>
      <c r="S3752" s="9">
        <f t="shared" si="299"/>
        <v>42016.773240740738</v>
      </c>
      <c r="T3752" s="9">
        <f t="shared" si="300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8"/>
        <v>1.3260000000000001</v>
      </c>
      <c r="P3753" s="10">
        <f t="shared" si="302"/>
        <v>120.54545454545455</v>
      </c>
      <c r="Q3753" t="s">
        <v>8315</v>
      </c>
      <c r="R3753" t="s">
        <v>8335</v>
      </c>
      <c r="S3753" s="9">
        <f t="shared" si="299"/>
        <v>42402.827233796292</v>
      </c>
      <c r="T3753" s="9">
        <f t="shared" si="300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8"/>
        <v>1.1299999999999999</v>
      </c>
      <c r="P3754" s="10">
        <f t="shared" si="302"/>
        <v>37.666666666666664</v>
      </c>
      <c r="Q3754" t="s">
        <v>8315</v>
      </c>
      <c r="R3754" t="s">
        <v>8335</v>
      </c>
      <c r="S3754" s="9">
        <f t="shared" si="299"/>
        <v>42619.594155092585</v>
      </c>
      <c r="T3754" s="9">
        <f t="shared" si="300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8"/>
        <v>1.0334000000000001</v>
      </c>
      <c r="P3755" s="10">
        <f t="shared" si="302"/>
        <v>172.23333333333332</v>
      </c>
      <c r="Q3755" t="s">
        <v>8315</v>
      </c>
      <c r="R3755" t="s">
        <v>8335</v>
      </c>
      <c r="S3755" s="9">
        <f t="shared" si="299"/>
        <v>42128.615740740737</v>
      </c>
      <c r="T3755" s="9">
        <f t="shared" si="300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8"/>
        <v>1.2</v>
      </c>
      <c r="P3756" s="10">
        <f t="shared" si="302"/>
        <v>111.11111111111111</v>
      </c>
      <c r="Q3756" t="s">
        <v>8315</v>
      </c>
      <c r="R3756" t="s">
        <v>8335</v>
      </c>
      <c r="S3756" s="9">
        <f t="shared" si="299"/>
        <v>41808.67288194444</v>
      </c>
      <c r="T3756" s="9">
        <f t="shared" si="300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8"/>
        <v>1.2963636363636364</v>
      </c>
      <c r="P3757" s="10">
        <f t="shared" si="302"/>
        <v>25.464285714285715</v>
      </c>
      <c r="Q3757" t="s">
        <v>8315</v>
      </c>
      <c r="R3757" t="s">
        <v>8335</v>
      </c>
      <c r="S3757" s="9">
        <f t="shared" si="299"/>
        <v>42445.658645833326</v>
      </c>
      <c r="T3757" s="9">
        <f t="shared" si="300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8"/>
        <v>1.0111111111111111</v>
      </c>
      <c r="P3758" s="10">
        <f t="shared" si="302"/>
        <v>267.64705882352939</v>
      </c>
      <c r="Q3758" t="s">
        <v>8315</v>
      </c>
      <c r="R3758" t="s">
        <v>8335</v>
      </c>
      <c r="S3758" s="9">
        <f t="shared" si="299"/>
        <v>41771.606458333328</v>
      </c>
      <c r="T3758" s="9">
        <f t="shared" si="300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8"/>
        <v>1.0851428571428572</v>
      </c>
      <c r="P3759" s="10">
        <f t="shared" si="302"/>
        <v>75.959999999999994</v>
      </c>
      <c r="Q3759" t="s">
        <v>8315</v>
      </c>
      <c r="R3759" t="s">
        <v>8335</v>
      </c>
      <c r="S3759" s="9">
        <f t="shared" si="299"/>
        <v>41954.642534722218</v>
      </c>
      <c r="T3759" s="9">
        <f t="shared" si="300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8"/>
        <v>1.0233333333333334</v>
      </c>
      <c r="P3760" s="10">
        <f t="shared" si="302"/>
        <v>59.03846153846154</v>
      </c>
      <c r="Q3760" t="s">
        <v>8315</v>
      </c>
      <c r="R3760" t="s">
        <v>8335</v>
      </c>
      <c r="S3760" s="9">
        <f t="shared" si="299"/>
        <v>41747.26317129629</v>
      </c>
      <c r="T3760" s="9">
        <f t="shared" si="300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8"/>
        <v>1.1024425000000002</v>
      </c>
      <c r="P3761" s="10">
        <f t="shared" si="302"/>
        <v>50.111022727272733</v>
      </c>
      <c r="Q3761" t="s">
        <v>8315</v>
      </c>
      <c r="R3761" t="s">
        <v>8335</v>
      </c>
      <c r="S3761" s="9">
        <f t="shared" si="299"/>
        <v>42181.899918981479</v>
      </c>
      <c r="T3761" s="9">
        <f t="shared" si="300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8"/>
        <v>1.010154</v>
      </c>
      <c r="P3762" s="10">
        <f t="shared" si="302"/>
        <v>55.502967032967035</v>
      </c>
      <c r="Q3762" t="s">
        <v>8315</v>
      </c>
      <c r="R3762" t="s">
        <v>8335</v>
      </c>
      <c r="S3762" s="9">
        <f t="shared" si="299"/>
        <v>41739.316967592589</v>
      </c>
      <c r="T3762" s="9">
        <f t="shared" si="300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8"/>
        <v>1</v>
      </c>
      <c r="P3763" s="10">
        <f t="shared" si="302"/>
        <v>166.66666666666666</v>
      </c>
      <c r="Q3763" t="s">
        <v>8315</v>
      </c>
      <c r="R3763" t="s">
        <v>8335</v>
      </c>
      <c r="S3763" s="9">
        <f t="shared" si="299"/>
        <v>42173.258530092593</v>
      </c>
      <c r="T3763" s="9">
        <f t="shared" si="300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8"/>
        <v>1.0624</v>
      </c>
      <c r="P3764" s="10">
        <f t="shared" si="302"/>
        <v>47.428571428571431</v>
      </c>
      <c r="Q3764" t="s">
        <v>8315</v>
      </c>
      <c r="R3764" t="s">
        <v>8335</v>
      </c>
      <c r="S3764" s="9">
        <f t="shared" si="299"/>
        <v>42193.605196759258</v>
      </c>
      <c r="T3764" s="9">
        <f t="shared" si="300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8"/>
        <v>1</v>
      </c>
      <c r="P3765" s="10">
        <f t="shared" si="302"/>
        <v>64.935064935064929</v>
      </c>
      <c r="Q3765" t="s">
        <v>8315</v>
      </c>
      <c r="R3765" t="s">
        <v>8335</v>
      </c>
      <c r="S3765" s="9">
        <f t="shared" si="299"/>
        <v>42065.541967592588</v>
      </c>
      <c r="T3765" s="9">
        <f t="shared" si="300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8"/>
        <v>1</v>
      </c>
      <c r="P3766" s="10">
        <f t="shared" si="302"/>
        <v>55.555555555555557</v>
      </c>
      <c r="Q3766" t="s">
        <v>8315</v>
      </c>
      <c r="R3766" t="s">
        <v>8335</v>
      </c>
      <c r="S3766" s="9">
        <f t="shared" si="299"/>
        <v>42499.634629629632</v>
      </c>
      <c r="T3766" s="9">
        <f t="shared" si="300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8"/>
        <v>1.1345714285714286</v>
      </c>
      <c r="P3767" s="10">
        <f t="shared" si="302"/>
        <v>74.224299065420567</v>
      </c>
      <c r="Q3767" t="s">
        <v>8315</v>
      </c>
      <c r="R3767" t="s">
        <v>8335</v>
      </c>
      <c r="S3767" s="9">
        <f t="shared" si="299"/>
        <v>41820.568078703705</v>
      </c>
      <c r="T3767" s="9">
        <f t="shared" si="300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8"/>
        <v>1.0265010000000001</v>
      </c>
      <c r="P3768" s="10">
        <f t="shared" si="302"/>
        <v>106.9271875</v>
      </c>
      <c r="Q3768" t="s">
        <v>8315</v>
      </c>
      <c r="R3768" t="s">
        <v>8335</v>
      </c>
      <c r="S3768" s="9">
        <f t="shared" si="299"/>
        <v>41787.958854166667</v>
      </c>
      <c r="T3768" s="9">
        <f t="shared" si="300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8"/>
        <v>1.1675</v>
      </c>
      <c r="P3769" s="10">
        <f t="shared" si="302"/>
        <v>41.696428571428569</v>
      </c>
      <c r="Q3769" t="s">
        <v>8315</v>
      </c>
      <c r="R3769" t="s">
        <v>8335</v>
      </c>
      <c r="S3769" s="9">
        <f t="shared" si="299"/>
        <v>42049.811307870368</v>
      </c>
      <c r="T3769" s="9">
        <f t="shared" si="300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8"/>
        <v>1.0765274999999999</v>
      </c>
      <c r="P3770" s="10">
        <f t="shared" si="302"/>
        <v>74.243275862068955</v>
      </c>
      <c r="Q3770" t="s">
        <v>8315</v>
      </c>
      <c r="R3770" t="s">
        <v>8335</v>
      </c>
      <c r="S3770" s="9">
        <f t="shared" si="299"/>
        <v>41772.519560185181</v>
      </c>
      <c r="T3770" s="9">
        <f t="shared" si="300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8"/>
        <v>1</v>
      </c>
      <c r="P3771" s="10">
        <f t="shared" si="302"/>
        <v>73.333333333333329</v>
      </c>
      <c r="Q3771" t="s">
        <v>8315</v>
      </c>
      <c r="R3771" t="s">
        <v>8335</v>
      </c>
      <c r="S3771" s="9">
        <f t="shared" si="299"/>
        <v>42445.389803240738</v>
      </c>
      <c r="T3771" s="9">
        <f t="shared" si="300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8"/>
        <v>1</v>
      </c>
      <c r="P3772" s="10">
        <f t="shared" si="302"/>
        <v>100</v>
      </c>
      <c r="Q3772" t="s">
        <v>8315</v>
      </c>
      <c r="R3772" t="s">
        <v>8335</v>
      </c>
      <c r="S3772" s="9">
        <f t="shared" si="299"/>
        <v>42138.722337962965</v>
      </c>
      <c r="T3772" s="9">
        <f t="shared" si="300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8"/>
        <v>1.46</v>
      </c>
      <c r="P3773" s="10">
        <f t="shared" si="302"/>
        <v>38.421052631578945</v>
      </c>
      <c r="Q3773" t="s">
        <v>8315</v>
      </c>
      <c r="R3773" t="s">
        <v>8335</v>
      </c>
      <c r="S3773" s="9">
        <f t="shared" si="299"/>
        <v>42493.64875</v>
      </c>
      <c r="T3773" s="9">
        <f t="shared" si="300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8"/>
        <v>1.1020000000000001</v>
      </c>
      <c r="P3774" s="10">
        <f t="shared" si="302"/>
        <v>166.96969696969697</v>
      </c>
      <c r="Q3774" t="s">
        <v>8315</v>
      </c>
      <c r="R3774" t="s">
        <v>8335</v>
      </c>
      <c r="S3774" s="9">
        <f t="shared" si="299"/>
        <v>42682.408634259256</v>
      </c>
      <c r="T3774" s="9">
        <f t="shared" si="300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8"/>
        <v>1.0820000000000001</v>
      </c>
      <c r="P3775" s="10">
        <f t="shared" si="302"/>
        <v>94.912280701754383</v>
      </c>
      <c r="Q3775" t="s">
        <v>8315</v>
      </c>
      <c r="R3775" t="s">
        <v>8335</v>
      </c>
      <c r="S3775" s="9">
        <f t="shared" si="299"/>
        <v>42655.79684027777</v>
      </c>
      <c r="T3775" s="9">
        <f t="shared" si="300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8"/>
        <v>1</v>
      </c>
      <c r="P3776" s="10">
        <f t="shared" si="302"/>
        <v>100</v>
      </c>
      <c r="Q3776" t="s">
        <v>8315</v>
      </c>
      <c r="R3776" t="s">
        <v>8335</v>
      </c>
      <c r="S3776" s="9">
        <f t="shared" si="299"/>
        <v>42087.583969907406</v>
      </c>
      <c r="T3776" s="9">
        <f t="shared" si="300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8"/>
        <v>1.0024999999999999</v>
      </c>
      <c r="P3777" s="10">
        <f t="shared" si="302"/>
        <v>143.21428571428572</v>
      </c>
      <c r="Q3777" t="s">
        <v>8315</v>
      </c>
      <c r="R3777" t="s">
        <v>8335</v>
      </c>
      <c r="S3777" s="9">
        <f t="shared" si="299"/>
        <v>42075.734293981477</v>
      </c>
      <c r="T3777" s="9">
        <f t="shared" si="300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03">E3778/D3778</f>
        <v>1.0671250000000001</v>
      </c>
      <c r="P3778" s="10">
        <f t="shared" si="302"/>
        <v>90.819148936170208</v>
      </c>
      <c r="Q3778" t="s">
        <v>8315</v>
      </c>
      <c r="R3778" t="s">
        <v>8335</v>
      </c>
      <c r="S3778" s="9">
        <f t="shared" ref="S3778:S3841" si="304">(((J3778/60)/60)/24)+DATE(1970,1,1)+(-5/24)</f>
        <v>41814.159467592588</v>
      </c>
      <c r="T3778" s="9">
        <f t="shared" ref="T3778:T3841" si="305">(((I3778/60)/60)/24)+DATE(1970,1,1)+(-5/24)</f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03"/>
        <v>1.4319999999999999</v>
      </c>
      <c r="P3779" s="10">
        <f t="shared" si="302"/>
        <v>48.542372881355931</v>
      </c>
      <c r="Q3779" t="s">
        <v>8315</v>
      </c>
      <c r="R3779" t="s">
        <v>8335</v>
      </c>
      <c r="S3779" s="9">
        <f t="shared" si="304"/>
        <v>41886.903020833335</v>
      </c>
      <c r="T3779" s="9">
        <f t="shared" si="305"/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03"/>
        <v>1.0504166666666668</v>
      </c>
      <c r="P3780" s="10">
        <f t="shared" si="302"/>
        <v>70.027777777777771</v>
      </c>
      <c r="Q3780" t="s">
        <v>8315</v>
      </c>
      <c r="R3780" t="s">
        <v>8335</v>
      </c>
      <c r="S3780" s="9">
        <f t="shared" si="304"/>
        <v>41989.610879629625</v>
      </c>
      <c r="T3780" s="9">
        <f t="shared" si="305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03"/>
        <v>1.0398000000000001</v>
      </c>
      <c r="P3781" s="10">
        <f t="shared" si="302"/>
        <v>135.62608695652173</v>
      </c>
      <c r="Q3781" t="s">
        <v>8315</v>
      </c>
      <c r="R3781" t="s">
        <v>8335</v>
      </c>
      <c r="S3781" s="9">
        <f t="shared" si="304"/>
        <v>42425.527083333327</v>
      </c>
      <c r="T3781" s="9">
        <f t="shared" si="305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03"/>
        <v>1.2</v>
      </c>
      <c r="P3782" s="10">
        <f t="shared" si="302"/>
        <v>100</v>
      </c>
      <c r="Q3782" t="s">
        <v>8315</v>
      </c>
      <c r="R3782" t="s">
        <v>8335</v>
      </c>
      <c r="S3782" s="9">
        <f t="shared" si="304"/>
        <v>42166.011400462965</v>
      </c>
      <c r="T3782" s="9">
        <f t="shared" si="305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03"/>
        <v>1.0966666666666667</v>
      </c>
      <c r="P3783" s="10">
        <f t="shared" si="302"/>
        <v>94.90384615384616</v>
      </c>
      <c r="Q3783" t="s">
        <v>8315</v>
      </c>
      <c r="R3783" t="s">
        <v>8335</v>
      </c>
      <c r="S3783" s="9">
        <f t="shared" si="304"/>
        <v>41865.674594907403</v>
      </c>
      <c r="T3783" s="9">
        <f t="shared" si="305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03"/>
        <v>1.0175000000000001</v>
      </c>
      <c r="P3784" s="10">
        <f t="shared" si="302"/>
        <v>75.370370370370367</v>
      </c>
      <c r="Q3784" t="s">
        <v>8315</v>
      </c>
      <c r="R3784" t="s">
        <v>8335</v>
      </c>
      <c r="S3784" s="9">
        <f t="shared" si="304"/>
        <v>42546.653900462967</v>
      </c>
      <c r="T3784" s="9">
        <f t="shared" si="305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03"/>
        <v>1.2891666666666666</v>
      </c>
      <c r="P3785" s="10">
        <f t="shared" si="302"/>
        <v>64.458333333333329</v>
      </c>
      <c r="Q3785" t="s">
        <v>8315</v>
      </c>
      <c r="R3785" t="s">
        <v>8335</v>
      </c>
      <c r="S3785" s="9">
        <f t="shared" si="304"/>
        <v>42419.931944444441</v>
      </c>
      <c r="T3785" s="9">
        <f t="shared" si="305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03"/>
        <v>1.1499999999999999</v>
      </c>
      <c r="P3786" s="10">
        <f t="shared" si="302"/>
        <v>115</v>
      </c>
      <c r="Q3786" t="s">
        <v>8315</v>
      </c>
      <c r="R3786" t="s">
        <v>8335</v>
      </c>
      <c r="S3786" s="9">
        <f t="shared" si="304"/>
        <v>42531.772361111107</v>
      </c>
      <c r="T3786" s="9">
        <f t="shared" si="305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03"/>
        <v>1.5075000000000001</v>
      </c>
      <c r="P3787" s="10">
        <f t="shared" si="302"/>
        <v>100.5</v>
      </c>
      <c r="Q3787" t="s">
        <v>8315</v>
      </c>
      <c r="R3787" t="s">
        <v>8335</v>
      </c>
      <c r="S3787" s="9">
        <f t="shared" si="304"/>
        <v>42548.430196759255</v>
      </c>
      <c r="T3787" s="9">
        <f t="shared" si="305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03"/>
        <v>1.1096666666666666</v>
      </c>
      <c r="P3788" s="10">
        <f t="shared" si="302"/>
        <v>93.774647887323937</v>
      </c>
      <c r="Q3788" t="s">
        <v>8315</v>
      </c>
      <c r="R3788" t="s">
        <v>8335</v>
      </c>
      <c r="S3788" s="9">
        <f t="shared" si="304"/>
        <v>42486.829571759255</v>
      </c>
      <c r="T3788" s="9">
        <f t="shared" si="305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03"/>
        <v>1.0028571428571429</v>
      </c>
      <c r="P3789" s="10">
        <f t="shared" si="302"/>
        <v>35.1</v>
      </c>
      <c r="Q3789" t="s">
        <v>8315</v>
      </c>
      <c r="R3789" t="s">
        <v>8335</v>
      </c>
      <c r="S3789" s="9">
        <f t="shared" si="304"/>
        <v>42167.326458333329</v>
      </c>
      <c r="T3789" s="9">
        <f t="shared" si="305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03"/>
        <v>6.6666666666666671E-3</v>
      </c>
      <c r="P3790" s="10">
        <f t="shared" si="302"/>
        <v>500</v>
      </c>
      <c r="Q3790" t="s">
        <v>8315</v>
      </c>
      <c r="R3790" t="s">
        <v>8335</v>
      </c>
      <c r="S3790" s="9">
        <f t="shared" si="304"/>
        <v>42333.487488425926</v>
      </c>
      <c r="T3790" s="9">
        <f t="shared" si="305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03"/>
        <v>3.267605633802817E-2</v>
      </c>
      <c r="P3791" s="10">
        <f t="shared" si="302"/>
        <v>29</v>
      </c>
      <c r="Q3791" t="s">
        <v>8315</v>
      </c>
      <c r="R3791" t="s">
        <v>8335</v>
      </c>
      <c r="S3791" s="9">
        <f t="shared" si="304"/>
        <v>42138.590486111112</v>
      </c>
      <c r="T3791" s="9">
        <f t="shared" si="305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03"/>
        <v>0</v>
      </c>
      <c r="P3792" s="10">
        <v>0</v>
      </c>
      <c r="Q3792" t="s">
        <v>8315</v>
      </c>
      <c r="R3792" t="s">
        <v>8335</v>
      </c>
      <c r="S3792" s="9">
        <f t="shared" si="304"/>
        <v>42666.458599537036</v>
      </c>
      <c r="T3792" s="9">
        <f t="shared" si="305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03"/>
        <v>0</v>
      </c>
      <c r="P3793" s="10">
        <v>0</v>
      </c>
      <c r="Q3793" t="s">
        <v>8315</v>
      </c>
      <c r="R3793" t="s">
        <v>8335</v>
      </c>
      <c r="S3793" s="9">
        <f t="shared" si="304"/>
        <v>41766.4837037037</v>
      </c>
      <c r="T3793" s="9">
        <f t="shared" si="305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03"/>
        <v>2.8E-3</v>
      </c>
      <c r="P3794" s="10">
        <f t="shared" ref="P3794:P3803" si="306">E3794/L3794</f>
        <v>17.5</v>
      </c>
      <c r="Q3794" t="s">
        <v>8315</v>
      </c>
      <c r="R3794" t="s">
        <v>8335</v>
      </c>
      <c r="S3794" s="9">
        <f t="shared" si="304"/>
        <v>42170.238680555551</v>
      </c>
      <c r="T3794" s="9">
        <f t="shared" si="305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03"/>
        <v>0.59657142857142853</v>
      </c>
      <c r="P3795" s="10">
        <f t="shared" si="306"/>
        <v>174</v>
      </c>
      <c r="Q3795" t="s">
        <v>8315</v>
      </c>
      <c r="R3795" t="s">
        <v>8335</v>
      </c>
      <c r="S3795" s="9">
        <f t="shared" si="304"/>
        <v>41968.73065972222</v>
      </c>
      <c r="T3795" s="9">
        <f t="shared" si="305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03"/>
        <v>0.01</v>
      </c>
      <c r="P3796" s="10">
        <f t="shared" si="306"/>
        <v>50</v>
      </c>
      <c r="Q3796" t="s">
        <v>8315</v>
      </c>
      <c r="R3796" t="s">
        <v>8335</v>
      </c>
      <c r="S3796" s="9">
        <f t="shared" si="304"/>
        <v>42132.372152777774</v>
      </c>
      <c r="T3796" s="9">
        <f t="shared" si="305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03"/>
        <v>1.6666666666666666E-2</v>
      </c>
      <c r="P3797" s="10">
        <f t="shared" si="306"/>
        <v>5</v>
      </c>
      <c r="Q3797" t="s">
        <v>8315</v>
      </c>
      <c r="R3797" t="s">
        <v>8335</v>
      </c>
      <c r="S3797" s="9">
        <f t="shared" si="304"/>
        <v>42201.227893518517</v>
      </c>
      <c r="T3797" s="9">
        <f t="shared" si="305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03"/>
        <v>4.4444444444444447E-5</v>
      </c>
      <c r="P3798" s="10">
        <f t="shared" si="306"/>
        <v>1</v>
      </c>
      <c r="Q3798" t="s">
        <v>8315</v>
      </c>
      <c r="R3798" t="s">
        <v>8335</v>
      </c>
      <c r="S3798" s="9">
        <f t="shared" si="304"/>
        <v>42688.821250000001</v>
      </c>
      <c r="T3798" s="9">
        <f t="shared" si="305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03"/>
        <v>0.89666666666666661</v>
      </c>
      <c r="P3799" s="10">
        <f t="shared" si="306"/>
        <v>145.40540540540542</v>
      </c>
      <c r="Q3799" t="s">
        <v>8315</v>
      </c>
      <c r="R3799" t="s">
        <v>8335</v>
      </c>
      <c r="S3799" s="9">
        <f t="shared" si="304"/>
        <v>42084.673206018517</v>
      </c>
      <c r="T3799" s="9">
        <f t="shared" si="305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03"/>
        <v>1.4642857142857143E-2</v>
      </c>
      <c r="P3800" s="10">
        <f t="shared" si="306"/>
        <v>205</v>
      </c>
      <c r="Q3800" t="s">
        <v>8315</v>
      </c>
      <c r="R3800" t="s">
        <v>8335</v>
      </c>
      <c r="S3800" s="9">
        <f t="shared" si="304"/>
        <v>41831.514444444445</v>
      </c>
      <c r="T3800" s="9">
        <f t="shared" si="305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03"/>
        <v>4.02E-2</v>
      </c>
      <c r="P3801" s="10">
        <f t="shared" si="306"/>
        <v>100.5</v>
      </c>
      <c r="Q3801" t="s">
        <v>8315</v>
      </c>
      <c r="R3801" t="s">
        <v>8335</v>
      </c>
      <c r="S3801" s="9">
        <f t="shared" si="304"/>
        <v>42410.722719907404</v>
      </c>
      <c r="T3801" s="9">
        <f t="shared" si="305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03"/>
        <v>4.0045454545454544E-2</v>
      </c>
      <c r="P3802" s="10">
        <f t="shared" si="306"/>
        <v>55.0625</v>
      </c>
      <c r="Q3802" t="s">
        <v>8315</v>
      </c>
      <c r="R3802" t="s">
        <v>8335</v>
      </c>
      <c r="S3802" s="9">
        <f t="shared" si="304"/>
        <v>41982.528738425921</v>
      </c>
      <c r="T3802" s="9">
        <f t="shared" si="305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03"/>
        <v>8.5199999999999998E-2</v>
      </c>
      <c r="P3803" s="10">
        <f t="shared" si="306"/>
        <v>47.333333333333336</v>
      </c>
      <c r="Q3803" t="s">
        <v>8315</v>
      </c>
      <c r="R3803" t="s">
        <v>8335</v>
      </c>
      <c r="S3803" s="9">
        <f t="shared" si="304"/>
        <v>41975.467777777776</v>
      </c>
      <c r="T3803" s="9">
        <f t="shared" si="305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03"/>
        <v>0</v>
      </c>
      <c r="P3804" s="10">
        <v>0</v>
      </c>
      <c r="Q3804" t="s">
        <v>8315</v>
      </c>
      <c r="R3804" t="s">
        <v>8335</v>
      </c>
      <c r="S3804" s="9">
        <f t="shared" si="304"/>
        <v>42268.917893518512</v>
      </c>
      <c r="T3804" s="9">
        <f t="shared" si="305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03"/>
        <v>0.19650000000000001</v>
      </c>
      <c r="P3805" s="10">
        <f>E3805/L3805</f>
        <v>58.95</v>
      </c>
      <c r="Q3805" t="s">
        <v>8315</v>
      </c>
      <c r="R3805" t="s">
        <v>8335</v>
      </c>
      <c r="S3805" s="9">
        <f t="shared" si="304"/>
        <v>42403.763518518514</v>
      </c>
      <c r="T3805" s="9">
        <f t="shared" si="305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03"/>
        <v>0</v>
      </c>
      <c r="P3806" s="10">
        <v>0</v>
      </c>
      <c r="Q3806" t="s">
        <v>8315</v>
      </c>
      <c r="R3806" t="s">
        <v>8335</v>
      </c>
      <c r="S3806" s="9">
        <f t="shared" si="304"/>
        <v>42526.801203703704</v>
      </c>
      <c r="T3806" s="9">
        <f t="shared" si="305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03"/>
        <v>2.0000000000000002E-5</v>
      </c>
      <c r="P3807" s="10">
        <f t="shared" ref="P3807:P3838" si="307">E3807/L3807</f>
        <v>1.5</v>
      </c>
      <c r="Q3807" t="s">
        <v>8315</v>
      </c>
      <c r="R3807" t="s">
        <v>8335</v>
      </c>
      <c r="S3807" s="9">
        <f t="shared" si="304"/>
        <v>41849.678703703699</v>
      </c>
      <c r="T3807" s="9">
        <f t="shared" si="305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03"/>
        <v>6.6666666666666664E-4</v>
      </c>
      <c r="P3808" s="10">
        <f t="shared" si="307"/>
        <v>5</v>
      </c>
      <c r="Q3808" t="s">
        <v>8315</v>
      </c>
      <c r="R3808" t="s">
        <v>8335</v>
      </c>
      <c r="S3808" s="9">
        <f t="shared" si="304"/>
        <v>41799.050706018512</v>
      </c>
      <c r="T3808" s="9">
        <f t="shared" si="305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03"/>
        <v>0.30333333333333334</v>
      </c>
      <c r="P3809" s="10">
        <f t="shared" si="307"/>
        <v>50.555555555555557</v>
      </c>
      <c r="Q3809" t="s">
        <v>8315</v>
      </c>
      <c r="R3809" t="s">
        <v>8335</v>
      </c>
      <c r="S3809" s="9">
        <f t="shared" si="304"/>
        <v>42090.700682870367</v>
      </c>
      <c r="T3809" s="9">
        <f t="shared" si="305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03"/>
        <v>1</v>
      </c>
      <c r="P3810" s="10">
        <f t="shared" si="307"/>
        <v>41.666666666666664</v>
      </c>
      <c r="Q3810" t="s">
        <v>8315</v>
      </c>
      <c r="R3810" t="s">
        <v>8318</v>
      </c>
      <c r="S3810" s="9">
        <f t="shared" si="304"/>
        <v>42059.24559027778</v>
      </c>
      <c r="T3810" s="9">
        <f t="shared" si="305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03"/>
        <v>1.0125</v>
      </c>
      <c r="P3811" s="10">
        <f t="shared" si="307"/>
        <v>53.289473684210527</v>
      </c>
      <c r="Q3811" t="s">
        <v>8315</v>
      </c>
      <c r="R3811" t="s">
        <v>8318</v>
      </c>
      <c r="S3811" s="9">
        <f t="shared" si="304"/>
        <v>41800.318368055552</v>
      </c>
      <c r="T3811" s="9">
        <f t="shared" si="305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03"/>
        <v>1.2173333333333334</v>
      </c>
      <c r="P3812" s="10">
        <f t="shared" si="307"/>
        <v>70.230769230769226</v>
      </c>
      <c r="Q3812" t="s">
        <v>8315</v>
      </c>
      <c r="R3812" t="s">
        <v>8318</v>
      </c>
      <c r="S3812" s="9">
        <f t="shared" si="304"/>
        <v>42054.640717592592</v>
      </c>
      <c r="T3812" s="9">
        <f t="shared" si="305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03"/>
        <v>3.3</v>
      </c>
      <c r="P3813" s="10">
        <f t="shared" si="307"/>
        <v>43.421052631578945</v>
      </c>
      <c r="Q3813" t="s">
        <v>8315</v>
      </c>
      <c r="R3813" t="s">
        <v>8318</v>
      </c>
      <c r="S3813" s="9">
        <f t="shared" si="304"/>
        <v>42487.418668981474</v>
      </c>
      <c r="T3813" s="9">
        <f t="shared" si="305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03"/>
        <v>1.0954999999999999</v>
      </c>
      <c r="P3814" s="10">
        <f t="shared" si="307"/>
        <v>199.18181818181819</v>
      </c>
      <c r="Q3814" t="s">
        <v>8315</v>
      </c>
      <c r="R3814" t="s">
        <v>8318</v>
      </c>
      <c r="S3814" s="9">
        <f t="shared" si="304"/>
        <v>42109.542916666665</v>
      </c>
      <c r="T3814" s="9">
        <f t="shared" si="305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03"/>
        <v>1.0095190476190474</v>
      </c>
      <c r="P3815" s="10">
        <f t="shared" si="307"/>
        <v>78.518148148148143</v>
      </c>
      <c r="Q3815" t="s">
        <v>8315</v>
      </c>
      <c r="R3815" t="s">
        <v>8318</v>
      </c>
      <c r="S3815" s="9">
        <f t="shared" si="304"/>
        <v>42497.067372685182</v>
      </c>
      <c r="T3815" s="9">
        <f t="shared" si="305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03"/>
        <v>1.4013333333333333</v>
      </c>
      <c r="P3816" s="10">
        <f t="shared" si="307"/>
        <v>61.823529411764703</v>
      </c>
      <c r="Q3816" t="s">
        <v>8315</v>
      </c>
      <c r="R3816" t="s">
        <v>8318</v>
      </c>
      <c r="S3816" s="9">
        <f t="shared" si="304"/>
        <v>42058.695740740739</v>
      </c>
      <c r="T3816" s="9">
        <f t="shared" si="305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03"/>
        <v>1.0000100000000001</v>
      </c>
      <c r="P3817" s="10">
        <f t="shared" si="307"/>
        <v>50.000500000000002</v>
      </c>
      <c r="Q3817" t="s">
        <v>8315</v>
      </c>
      <c r="R3817" t="s">
        <v>8318</v>
      </c>
      <c r="S3817" s="9">
        <f t="shared" si="304"/>
        <v>42207.051585648143</v>
      </c>
      <c r="T3817" s="9">
        <f t="shared" si="305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03"/>
        <v>1.19238</v>
      </c>
      <c r="P3818" s="10">
        <f t="shared" si="307"/>
        <v>48.339729729729726</v>
      </c>
      <c r="Q3818" t="s">
        <v>8315</v>
      </c>
      <c r="R3818" t="s">
        <v>8318</v>
      </c>
      <c r="S3818" s="9">
        <f t="shared" si="304"/>
        <v>41807.481747685182</v>
      </c>
      <c r="T3818" s="9">
        <f t="shared" si="305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03"/>
        <v>1.0725</v>
      </c>
      <c r="P3819" s="10">
        <f t="shared" si="307"/>
        <v>107.25</v>
      </c>
      <c r="Q3819" t="s">
        <v>8315</v>
      </c>
      <c r="R3819" t="s">
        <v>8318</v>
      </c>
      <c r="S3819" s="9">
        <f t="shared" si="304"/>
        <v>42284.488611111105</v>
      </c>
      <c r="T3819" s="9">
        <f t="shared" si="305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03"/>
        <v>2.2799999999999998</v>
      </c>
      <c r="P3820" s="10">
        <f t="shared" si="307"/>
        <v>57</v>
      </c>
      <c r="Q3820" t="s">
        <v>8315</v>
      </c>
      <c r="R3820" t="s">
        <v>8318</v>
      </c>
      <c r="S3820" s="9">
        <f t="shared" si="304"/>
        <v>42045.634050925924</v>
      </c>
      <c r="T3820" s="9">
        <f t="shared" si="305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03"/>
        <v>1.0640000000000001</v>
      </c>
      <c r="P3821" s="10">
        <f t="shared" si="307"/>
        <v>40.92307692307692</v>
      </c>
      <c r="Q3821" t="s">
        <v>8315</v>
      </c>
      <c r="R3821" t="s">
        <v>8318</v>
      </c>
      <c r="S3821" s="9">
        <f t="shared" si="304"/>
        <v>42184.001203703701</v>
      </c>
      <c r="T3821" s="9">
        <f t="shared" si="305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03"/>
        <v>1.4333333333333333</v>
      </c>
      <c r="P3822" s="10">
        <f t="shared" si="307"/>
        <v>21.5</v>
      </c>
      <c r="Q3822" t="s">
        <v>8315</v>
      </c>
      <c r="R3822" t="s">
        <v>8318</v>
      </c>
      <c r="S3822" s="9">
        <f t="shared" si="304"/>
        <v>42160.443483796298</v>
      </c>
      <c r="T3822" s="9">
        <f t="shared" si="305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03"/>
        <v>1.0454285714285714</v>
      </c>
      <c r="P3823" s="10">
        <f t="shared" si="307"/>
        <v>79.543478260869563</v>
      </c>
      <c r="Q3823" t="s">
        <v>8315</v>
      </c>
      <c r="R3823" t="s">
        <v>8318</v>
      </c>
      <c r="S3823" s="9">
        <f t="shared" si="304"/>
        <v>42340.972303240742</v>
      </c>
      <c r="T3823" s="9">
        <f t="shared" si="305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03"/>
        <v>1.1002000000000001</v>
      </c>
      <c r="P3824" s="10">
        <f t="shared" si="307"/>
        <v>72.381578947368425</v>
      </c>
      <c r="Q3824" t="s">
        <v>8315</v>
      </c>
      <c r="R3824" t="s">
        <v>8318</v>
      </c>
      <c r="S3824" s="9">
        <f t="shared" si="304"/>
        <v>42329.629826388882</v>
      </c>
      <c r="T3824" s="9">
        <f t="shared" si="305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03"/>
        <v>1.06</v>
      </c>
      <c r="P3825" s="10">
        <f t="shared" si="307"/>
        <v>64.634146341463421</v>
      </c>
      <c r="Q3825" t="s">
        <v>8315</v>
      </c>
      <c r="R3825" t="s">
        <v>8318</v>
      </c>
      <c r="S3825" s="9">
        <f t="shared" si="304"/>
        <v>42170.701898148145</v>
      </c>
      <c r="T3825" s="9">
        <f t="shared" si="305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03"/>
        <v>1.08</v>
      </c>
      <c r="P3826" s="10">
        <f t="shared" si="307"/>
        <v>38.571428571428569</v>
      </c>
      <c r="Q3826" t="s">
        <v>8315</v>
      </c>
      <c r="R3826" t="s">
        <v>8318</v>
      </c>
      <c r="S3826" s="9">
        <f t="shared" si="304"/>
        <v>42571.417858796289</v>
      </c>
      <c r="T3826" s="9">
        <f t="shared" si="305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03"/>
        <v>1.0542</v>
      </c>
      <c r="P3827" s="10">
        <f t="shared" si="307"/>
        <v>107.57142857142857</v>
      </c>
      <c r="Q3827" t="s">
        <v>8315</v>
      </c>
      <c r="R3827" t="s">
        <v>8318</v>
      </c>
      <c r="S3827" s="9">
        <f t="shared" si="304"/>
        <v>42150.861273148148</v>
      </c>
      <c r="T3827" s="9">
        <f t="shared" si="305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03"/>
        <v>1.1916666666666667</v>
      </c>
      <c r="P3828" s="10">
        <f t="shared" si="307"/>
        <v>27.5</v>
      </c>
      <c r="Q3828" t="s">
        <v>8315</v>
      </c>
      <c r="R3828" t="s">
        <v>8318</v>
      </c>
      <c r="S3828" s="9">
        <f t="shared" si="304"/>
        <v>42101.215208333328</v>
      </c>
      <c r="T3828" s="9">
        <f t="shared" si="305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03"/>
        <v>1.5266666666666666</v>
      </c>
      <c r="P3829" s="10">
        <f t="shared" si="307"/>
        <v>70.461538461538467</v>
      </c>
      <c r="Q3829" t="s">
        <v>8315</v>
      </c>
      <c r="R3829" t="s">
        <v>8318</v>
      </c>
      <c r="S3829" s="9">
        <f t="shared" si="304"/>
        <v>42034.719918981478</v>
      </c>
      <c r="T3829" s="9">
        <f t="shared" si="305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03"/>
        <v>1</v>
      </c>
      <c r="P3830" s="10">
        <f t="shared" si="307"/>
        <v>178.57142857142858</v>
      </c>
      <c r="Q3830" t="s">
        <v>8315</v>
      </c>
      <c r="R3830" t="s">
        <v>8318</v>
      </c>
      <c r="S3830" s="9">
        <f t="shared" si="304"/>
        <v>41944.319293981483</v>
      </c>
      <c r="T3830" s="9">
        <f t="shared" si="305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03"/>
        <v>1.002</v>
      </c>
      <c r="P3831" s="10">
        <f t="shared" si="307"/>
        <v>62.625</v>
      </c>
      <c r="Q3831" t="s">
        <v>8315</v>
      </c>
      <c r="R3831" t="s">
        <v>8318</v>
      </c>
      <c r="S3831" s="9">
        <f t="shared" si="304"/>
        <v>42593.657071759262</v>
      </c>
      <c r="T3831" s="9">
        <f t="shared" si="305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03"/>
        <v>2.25</v>
      </c>
      <c r="P3832" s="10">
        <f t="shared" si="307"/>
        <v>75</v>
      </c>
      <c r="Q3832" t="s">
        <v>8315</v>
      </c>
      <c r="R3832" t="s">
        <v>8318</v>
      </c>
      <c r="S3832" s="9">
        <f t="shared" si="304"/>
        <v>42503.532534722217</v>
      </c>
      <c r="T3832" s="9">
        <f t="shared" si="305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03"/>
        <v>1.0602199999999999</v>
      </c>
      <c r="P3833" s="10">
        <f t="shared" si="307"/>
        <v>58.901111111111113</v>
      </c>
      <c r="Q3833" t="s">
        <v>8315</v>
      </c>
      <c r="R3833" t="s">
        <v>8318</v>
      </c>
      <c r="S3833" s="9">
        <f t="shared" si="304"/>
        <v>41927.640567129631</v>
      </c>
      <c r="T3833" s="9">
        <f t="shared" si="305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03"/>
        <v>1.0466666666666666</v>
      </c>
      <c r="P3834" s="10">
        <f t="shared" si="307"/>
        <v>139.55555555555554</v>
      </c>
      <c r="Q3834" t="s">
        <v>8315</v>
      </c>
      <c r="R3834" t="s">
        <v>8318</v>
      </c>
      <c r="S3834" s="9">
        <f t="shared" si="304"/>
        <v>42374.906655092585</v>
      </c>
      <c r="T3834" s="9">
        <f t="shared" si="305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03"/>
        <v>1.1666666666666667</v>
      </c>
      <c r="P3835" s="10">
        <f t="shared" si="307"/>
        <v>70</v>
      </c>
      <c r="Q3835" t="s">
        <v>8315</v>
      </c>
      <c r="R3835" t="s">
        <v>8318</v>
      </c>
      <c r="S3835" s="9">
        <f t="shared" si="304"/>
        <v>41963.66402777777</v>
      </c>
      <c r="T3835" s="9">
        <f t="shared" si="305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03"/>
        <v>1.0903333333333334</v>
      </c>
      <c r="P3836" s="10">
        <f t="shared" si="307"/>
        <v>57.385964912280699</v>
      </c>
      <c r="Q3836" t="s">
        <v>8315</v>
      </c>
      <c r="R3836" t="s">
        <v>8318</v>
      </c>
      <c r="S3836" s="9">
        <f t="shared" si="304"/>
        <v>42143.236886574072</v>
      </c>
      <c r="T3836" s="9">
        <f t="shared" si="305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03"/>
        <v>1.6</v>
      </c>
      <c r="P3837" s="10">
        <f t="shared" si="307"/>
        <v>40</v>
      </c>
      <c r="Q3837" t="s">
        <v>8315</v>
      </c>
      <c r="R3837" t="s">
        <v>8318</v>
      </c>
      <c r="S3837" s="9">
        <f t="shared" si="304"/>
        <v>42460.733888888884</v>
      </c>
      <c r="T3837" s="9">
        <f t="shared" si="305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03"/>
        <v>1.125</v>
      </c>
      <c r="P3838" s="10">
        <f t="shared" si="307"/>
        <v>64.285714285714292</v>
      </c>
      <c r="Q3838" t="s">
        <v>8315</v>
      </c>
      <c r="R3838" t="s">
        <v>8318</v>
      </c>
      <c r="S3838" s="9">
        <f t="shared" si="304"/>
        <v>42553.718194444438</v>
      </c>
      <c r="T3838" s="9">
        <f t="shared" si="305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03"/>
        <v>1.0209999999999999</v>
      </c>
      <c r="P3839" s="10">
        <f t="shared" ref="P3839:P3864" si="308">E3839/L3839</f>
        <v>120.11764705882354</v>
      </c>
      <c r="Q3839" t="s">
        <v>8315</v>
      </c>
      <c r="R3839" t="s">
        <v>8318</v>
      </c>
      <c r="S3839" s="9">
        <f t="shared" si="304"/>
        <v>42152.557384259257</v>
      </c>
      <c r="T3839" s="9">
        <f t="shared" si="305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03"/>
        <v>1.00824</v>
      </c>
      <c r="P3840" s="10">
        <f t="shared" si="308"/>
        <v>1008.24</v>
      </c>
      <c r="Q3840" t="s">
        <v>8315</v>
      </c>
      <c r="R3840" t="s">
        <v>8318</v>
      </c>
      <c r="S3840" s="9">
        <f t="shared" si="304"/>
        <v>42116.502418981479</v>
      </c>
      <c r="T3840" s="9">
        <f t="shared" si="305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03"/>
        <v>1.0125</v>
      </c>
      <c r="P3841" s="10">
        <f t="shared" si="308"/>
        <v>63.28125</v>
      </c>
      <c r="Q3841" t="s">
        <v>8315</v>
      </c>
      <c r="R3841" t="s">
        <v>8318</v>
      </c>
      <c r="S3841" s="9">
        <f t="shared" si="304"/>
        <v>42154.934305555551</v>
      </c>
      <c r="T3841" s="9">
        <f t="shared" si="305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09">E3842/D3842</f>
        <v>65</v>
      </c>
      <c r="P3842" s="10">
        <f t="shared" si="308"/>
        <v>21.666666666666668</v>
      </c>
      <c r="Q3842" t="s">
        <v>8315</v>
      </c>
      <c r="R3842" t="s">
        <v>8318</v>
      </c>
      <c r="S3842" s="9">
        <f t="shared" ref="S3842:S3905" si="310">(((J3842/60)/60)/24)+DATE(1970,1,1)+(-5/24)</f>
        <v>42432.493391203701</v>
      </c>
      <c r="T3842" s="9">
        <f t="shared" ref="T3842:T3905" si="311">(((I3842/60)/60)/24)+DATE(1970,1,1)+(-5/24)</f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09"/>
        <v>8.72E-2</v>
      </c>
      <c r="P3843" s="10">
        <f t="shared" si="308"/>
        <v>25.647058823529413</v>
      </c>
      <c r="Q3843" t="s">
        <v>8315</v>
      </c>
      <c r="R3843" t="s">
        <v>8318</v>
      </c>
      <c r="S3843" s="9">
        <f t="shared" si="310"/>
        <v>41780.57739583333</v>
      </c>
      <c r="T3843" s="9">
        <f t="shared" si="311"/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9"/>
        <v>0.21940000000000001</v>
      </c>
      <c r="P3844" s="10">
        <f t="shared" si="308"/>
        <v>47.695652173913047</v>
      </c>
      <c r="Q3844" t="s">
        <v>8315</v>
      </c>
      <c r="R3844" t="s">
        <v>8318</v>
      </c>
      <c r="S3844" s="9">
        <f t="shared" si="310"/>
        <v>41740.285324074073</v>
      </c>
      <c r="T3844" s="9">
        <f t="shared" si="311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9"/>
        <v>0.21299999999999999</v>
      </c>
      <c r="P3845" s="10">
        <f t="shared" si="308"/>
        <v>56.05263157894737</v>
      </c>
      <c r="Q3845" t="s">
        <v>8315</v>
      </c>
      <c r="R3845" t="s">
        <v>8318</v>
      </c>
      <c r="S3845" s="9">
        <f t="shared" si="310"/>
        <v>41765.864166666666</v>
      </c>
      <c r="T3845" s="9">
        <f t="shared" si="311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9"/>
        <v>0.41489795918367345</v>
      </c>
      <c r="P3846" s="10">
        <f t="shared" si="308"/>
        <v>81.319999999999993</v>
      </c>
      <c r="Q3846" t="s">
        <v>8315</v>
      </c>
      <c r="R3846" t="s">
        <v>8318</v>
      </c>
      <c r="S3846" s="9">
        <f t="shared" si="310"/>
        <v>41766.408958333333</v>
      </c>
      <c r="T3846" s="9">
        <f t="shared" si="311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9"/>
        <v>2.1049999999999999E-2</v>
      </c>
      <c r="P3847" s="10">
        <f t="shared" si="308"/>
        <v>70.166666666666671</v>
      </c>
      <c r="Q3847" t="s">
        <v>8315</v>
      </c>
      <c r="R3847" t="s">
        <v>8318</v>
      </c>
      <c r="S3847" s="9">
        <f t="shared" si="310"/>
        <v>42248.418680555551</v>
      </c>
      <c r="T3847" s="9">
        <f t="shared" si="311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9"/>
        <v>2.7E-2</v>
      </c>
      <c r="P3848" s="10">
        <f t="shared" si="308"/>
        <v>23.625</v>
      </c>
      <c r="Q3848" t="s">
        <v>8315</v>
      </c>
      <c r="R3848" t="s">
        <v>8318</v>
      </c>
      <c r="S3848" s="9">
        <f t="shared" si="310"/>
        <v>41885.01321759259</v>
      </c>
      <c r="T3848" s="9">
        <f t="shared" si="311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9"/>
        <v>0.16161904761904761</v>
      </c>
      <c r="P3849" s="10">
        <f t="shared" si="308"/>
        <v>188.55555555555554</v>
      </c>
      <c r="Q3849" t="s">
        <v>8315</v>
      </c>
      <c r="R3849" t="s">
        <v>8318</v>
      </c>
      <c r="S3849" s="9">
        <f t="shared" si="310"/>
        <v>42159.016099537032</v>
      </c>
      <c r="T3849" s="9">
        <f t="shared" si="311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9"/>
        <v>0.16376923076923078</v>
      </c>
      <c r="P3850" s="10">
        <f t="shared" si="308"/>
        <v>49.511627906976742</v>
      </c>
      <c r="Q3850" t="s">
        <v>8315</v>
      </c>
      <c r="R3850" t="s">
        <v>8318</v>
      </c>
      <c r="S3850" s="9">
        <f t="shared" si="310"/>
        <v>42265.608668981477</v>
      </c>
      <c r="T3850" s="9">
        <f t="shared" si="311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9"/>
        <v>7.0433333333333334E-2</v>
      </c>
      <c r="P3851" s="10">
        <f t="shared" si="308"/>
        <v>75.464285714285708</v>
      </c>
      <c r="Q3851" t="s">
        <v>8315</v>
      </c>
      <c r="R3851" t="s">
        <v>8318</v>
      </c>
      <c r="S3851" s="9">
        <f t="shared" si="310"/>
        <v>42136.558842592589</v>
      </c>
      <c r="T3851" s="9">
        <f t="shared" si="311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9"/>
        <v>3.7999999999999999E-2</v>
      </c>
      <c r="P3852" s="10">
        <f t="shared" si="308"/>
        <v>9.5</v>
      </c>
      <c r="Q3852" t="s">
        <v>8315</v>
      </c>
      <c r="R3852" t="s">
        <v>8318</v>
      </c>
      <c r="S3852" s="9">
        <f t="shared" si="310"/>
        <v>41974.916006944441</v>
      </c>
      <c r="T3852" s="9">
        <f t="shared" si="311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9"/>
        <v>0.34079999999999999</v>
      </c>
      <c r="P3853" s="10">
        <f t="shared" si="308"/>
        <v>35.5</v>
      </c>
      <c r="Q3853" t="s">
        <v>8315</v>
      </c>
      <c r="R3853" t="s">
        <v>8318</v>
      </c>
      <c r="S3853" s="9">
        <f t="shared" si="310"/>
        <v>42172.23123842592</v>
      </c>
      <c r="T3853" s="9">
        <f t="shared" si="311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9"/>
        <v>2E-3</v>
      </c>
      <c r="P3854" s="10">
        <f t="shared" si="308"/>
        <v>10</v>
      </c>
      <c r="Q3854" t="s">
        <v>8315</v>
      </c>
      <c r="R3854" t="s">
        <v>8318</v>
      </c>
      <c r="S3854" s="9">
        <f t="shared" si="310"/>
        <v>42064.982361111113</v>
      </c>
      <c r="T3854" s="9">
        <f t="shared" si="311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9"/>
        <v>2.5999999999999998E-4</v>
      </c>
      <c r="P3855" s="10">
        <f t="shared" si="308"/>
        <v>13</v>
      </c>
      <c r="Q3855" t="s">
        <v>8315</v>
      </c>
      <c r="R3855" t="s">
        <v>8318</v>
      </c>
      <c r="S3855" s="9">
        <f t="shared" si="310"/>
        <v>41848.631689814814</v>
      </c>
      <c r="T3855" s="9">
        <f t="shared" si="311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9"/>
        <v>0.16254545454545455</v>
      </c>
      <c r="P3856" s="10">
        <f t="shared" si="308"/>
        <v>89.4</v>
      </c>
      <c r="Q3856" t="s">
        <v>8315</v>
      </c>
      <c r="R3856" t="s">
        <v>8318</v>
      </c>
      <c r="S3856" s="9">
        <f t="shared" si="310"/>
        <v>42103.67659722222</v>
      </c>
      <c r="T3856" s="9">
        <f t="shared" si="311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9"/>
        <v>2.5000000000000001E-2</v>
      </c>
      <c r="P3857" s="10">
        <f t="shared" si="308"/>
        <v>25</v>
      </c>
      <c r="Q3857" t="s">
        <v>8315</v>
      </c>
      <c r="R3857" t="s">
        <v>8318</v>
      </c>
      <c r="S3857" s="9">
        <f t="shared" si="310"/>
        <v>42059.762395833335</v>
      </c>
      <c r="T3857" s="9">
        <f t="shared" si="311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9"/>
        <v>2.0000000000000001E-4</v>
      </c>
      <c r="P3858" s="10">
        <f t="shared" si="308"/>
        <v>1</v>
      </c>
      <c r="Q3858" t="s">
        <v>8315</v>
      </c>
      <c r="R3858" t="s">
        <v>8318</v>
      </c>
      <c r="S3858" s="9">
        <f t="shared" si="310"/>
        <v>42041.534756944442</v>
      </c>
      <c r="T3858" s="9">
        <f t="shared" si="311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9"/>
        <v>5.1999999999999998E-2</v>
      </c>
      <c r="P3859" s="10">
        <f t="shared" si="308"/>
        <v>65</v>
      </c>
      <c r="Q3859" t="s">
        <v>8315</v>
      </c>
      <c r="R3859" t="s">
        <v>8318</v>
      </c>
      <c r="S3859" s="9">
        <f t="shared" si="310"/>
        <v>41829.528819444444</v>
      </c>
      <c r="T3859" s="9">
        <f t="shared" si="311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9"/>
        <v>0.02</v>
      </c>
      <c r="P3860" s="10">
        <f t="shared" si="308"/>
        <v>10</v>
      </c>
      <c r="Q3860" t="s">
        <v>8315</v>
      </c>
      <c r="R3860" t="s">
        <v>8318</v>
      </c>
      <c r="S3860" s="9">
        <f t="shared" si="310"/>
        <v>42128.222731481481</v>
      </c>
      <c r="T3860" s="9">
        <f t="shared" si="311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9"/>
        <v>4.0000000000000002E-4</v>
      </c>
      <c r="P3861" s="10">
        <f t="shared" si="308"/>
        <v>1</v>
      </c>
      <c r="Q3861" t="s">
        <v>8315</v>
      </c>
      <c r="R3861" t="s">
        <v>8318</v>
      </c>
      <c r="S3861" s="9">
        <f t="shared" si="310"/>
        <v>41789.685266203705</v>
      </c>
      <c r="T3861" s="9">
        <f t="shared" si="311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9"/>
        <v>0.17666666666666667</v>
      </c>
      <c r="P3862" s="10">
        <f t="shared" si="308"/>
        <v>81.538461538461533</v>
      </c>
      <c r="Q3862" t="s">
        <v>8315</v>
      </c>
      <c r="R3862" t="s">
        <v>8318</v>
      </c>
      <c r="S3862" s="9">
        <f t="shared" si="310"/>
        <v>41833.452662037031</v>
      </c>
      <c r="T3862" s="9">
        <f t="shared" si="311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9"/>
        <v>0.05</v>
      </c>
      <c r="P3863" s="10">
        <f t="shared" si="308"/>
        <v>100</v>
      </c>
      <c r="Q3863" t="s">
        <v>8315</v>
      </c>
      <c r="R3863" t="s">
        <v>8318</v>
      </c>
      <c r="S3863" s="9">
        <f t="shared" si="310"/>
        <v>41914.381678240738</v>
      </c>
      <c r="T3863" s="9">
        <f t="shared" si="311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9"/>
        <v>1.3333333333333334E-4</v>
      </c>
      <c r="P3864" s="10">
        <f t="shared" si="308"/>
        <v>1</v>
      </c>
      <c r="Q3864" t="s">
        <v>8315</v>
      </c>
      <c r="R3864" t="s">
        <v>8318</v>
      </c>
      <c r="S3864" s="9">
        <f t="shared" si="310"/>
        <v>42611.052731481475</v>
      </c>
      <c r="T3864" s="9">
        <f t="shared" si="311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9"/>
        <v>0</v>
      </c>
      <c r="P3865" s="10">
        <v>0</v>
      </c>
      <c r="Q3865" t="s">
        <v>8315</v>
      </c>
      <c r="R3865" t="s">
        <v>8318</v>
      </c>
      <c r="S3865" s="9">
        <f t="shared" si="310"/>
        <v>42253.424826388888</v>
      </c>
      <c r="T3865" s="9">
        <f t="shared" si="311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9"/>
        <v>1.2E-2</v>
      </c>
      <c r="P3866" s="10">
        <f t="shared" ref="P3866:P3873" si="312">E3866/L3866</f>
        <v>20</v>
      </c>
      <c r="Q3866" t="s">
        <v>8315</v>
      </c>
      <c r="R3866" t="s">
        <v>8318</v>
      </c>
      <c r="S3866" s="9">
        <f t="shared" si="310"/>
        <v>42295.683495370373</v>
      </c>
      <c r="T3866" s="9">
        <f t="shared" si="311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9"/>
        <v>0.26937422295897223</v>
      </c>
      <c r="P3867" s="10">
        <f t="shared" si="312"/>
        <v>46.428571428571431</v>
      </c>
      <c r="Q3867" t="s">
        <v>8315</v>
      </c>
      <c r="R3867" t="s">
        <v>8318</v>
      </c>
      <c r="S3867" s="9">
        <f t="shared" si="310"/>
        <v>41841.44326388889</v>
      </c>
      <c r="T3867" s="9">
        <f t="shared" si="311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9"/>
        <v>5.4999999999999997E-3</v>
      </c>
      <c r="P3868" s="10">
        <f t="shared" si="312"/>
        <v>5.5</v>
      </c>
      <c r="Q3868" t="s">
        <v>8315</v>
      </c>
      <c r="R3868" t="s">
        <v>8318</v>
      </c>
      <c r="S3868" s="9">
        <f t="shared" si="310"/>
        <v>42402.738668981481</v>
      </c>
      <c r="T3868" s="9">
        <f t="shared" si="311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9"/>
        <v>0.1255</v>
      </c>
      <c r="P3869" s="10">
        <f t="shared" si="312"/>
        <v>50.2</v>
      </c>
      <c r="Q3869" t="s">
        <v>8315</v>
      </c>
      <c r="R3869" t="s">
        <v>8318</v>
      </c>
      <c r="S3869" s="9">
        <f t="shared" si="310"/>
        <v>42509.605775462966</v>
      </c>
      <c r="T3869" s="9">
        <f t="shared" si="311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9"/>
        <v>2E-3</v>
      </c>
      <c r="P3870" s="10">
        <f t="shared" si="312"/>
        <v>10</v>
      </c>
      <c r="Q3870" t="s">
        <v>8315</v>
      </c>
      <c r="R3870" t="s">
        <v>8335</v>
      </c>
      <c r="S3870" s="9">
        <f t="shared" si="310"/>
        <v>41865.451446759253</v>
      </c>
      <c r="T3870" s="9">
        <f t="shared" si="311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9"/>
        <v>3.44748684310884E-2</v>
      </c>
      <c r="P3871" s="10">
        <f t="shared" si="312"/>
        <v>30.133333333333333</v>
      </c>
      <c r="Q3871" t="s">
        <v>8315</v>
      </c>
      <c r="R3871" t="s">
        <v>8335</v>
      </c>
      <c r="S3871" s="9">
        <f t="shared" si="310"/>
        <v>42047.516111111108</v>
      </c>
      <c r="T3871" s="9">
        <f t="shared" si="311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9"/>
        <v>0.15</v>
      </c>
      <c r="P3872" s="10">
        <f t="shared" si="312"/>
        <v>150</v>
      </c>
      <c r="Q3872" t="s">
        <v>8315</v>
      </c>
      <c r="R3872" t="s">
        <v>8335</v>
      </c>
      <c r="S3872" s="9">
        <f t="shared" si="310"/>
        <v>41792.963865740734</v>
      </c>
      <c r="T3872" s="9">
        <f t="shared" si="311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9"/>
        <v>2.6666666666666668E-2</v>
      </c>
      <c r="P3873" s="10">
        <f t="shared" si="312"/>
        <v>13.333333333333334</v>
      </c>
      <c r="Q3873" t="s">
        <v>8315</v>
      </c>
      <c r="R3873" t="s">
        <v>8335</v>
      </c>
      <c r="S3873" s="9">
        <f t="shared" si="310"/>
        <v>42763.572337962956</v>
      </c>
      <c r="T3873" s="9">
        <f t="shared" si="311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9"/>
        <v>0</v>
      </c>
      <c r="P3874" s="10">
        <v>0</v>
      </c>
      <c r="Q3874" t="s">
        <v>8315</v>
      </c>
      <c r="R3874" t="s">
        <v>8335</v>
      </c>
      <c r="S3874" s="9">
        <f t="shared" si="310"/>
        <v>42179.9374537037</v>
      </c>
      <c r="T3874" s="9">
        <f t="shared" si="311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9"/>
        <v>0</v>
      </c>
      <c r="P3875" s="10">
        <v>0</v>
      </c>
      <c r="Q3875" t="s">
        <v>8315</v>
      </c>
      <c r="R3875" t="s">
        <v>8335</v>
      </c>
      <c r="S3875" s="9">
        <f t="shared" si="310"/>
        <v>42255.487673611111</v>
      </c>
      <c r="T3875" s="9">
        <f t="shared" si="311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9"/>
        <v>0</v>
      </c>
      <c r="P3876" s="10">
        <v>0</v>
      </c>
      <c r="Q3876" t="s">
        <v>8315</v>
      </c>
      <c r="R3876" t="s">
        <v>8335</v>
      </c>
      <c r="S3876" s="9">
        <f t="shared" si="310"/>
        <v>42006.808124999996</v>
      </c>
      <c r="T3876" s="9">
        <f t="shared" si="311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9"/>
        <v>0</v>
      </c>
      <c r="P3877" s="10">
        <v>0</v>
      </c>
      <c r="Q3877" t="s">
        <v>8315</v>
      </c>
      <c r="R3877" t="s">
        <v>8335</v>
      </c>
      <c r="S3877" s="9">
        <f t="shared" si="310"/>
        <v>42615.138483796291</v>
      </c>
      <c r="T3877" s="9">
        <f t="shared" si="311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9"/>
        <v>0.52794871794871789</v>
      </c>
      <c r="P3878" s="10">
        <f>E3878/L3878</f>
        <v>44.760869565217391</v>
      </c>
      <c r="Q3878" t="s">
        <v>8315</v>
      </c>
      <c r="R3878" t="s">
        <v>8335</v>
      </c>
      <c r="S3878" s="9">
        <f t="shared" si="310"/>
        <v>42372.415833333333</v>
      </c>
      <c r="T3878" s="9">
        <f t="shared" si="311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9"/>
        <v>4.9639999999999997E-2</v>
      </c>
      <c r="P3879" s="10">
        <f>E3879/L3879</f>
        <v>88.642857142857139</v>
      </c>
      <c r="Q3879" t="s">
        <v>8315</v>
      </c>
      <c r="R3879" t="s">
        <v>8335</v>
      </c>
      <c r="S3879" s="9">
        <f t="shared" si="310"/>
        <v>42682.469351851854</v>
      </c>
      <c r="T3879" s="9">
        <f t="shared" si="311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9"/>
        <v>5.5555555555555556E-4</v>
      </c>
      <c r="P3880" s="10">
        <f>E3880/L3880</f>
        <v>10</v>
      </c>
      <c r="Q3880" t="s">
        <v>8315</v>
      </c>
      <c r="R3880" t="s">
        <v>8335</v>
      </c>
      <c r="S3880" s="9">
        <f t="shared" si="310"/>
        <v>42154.610486111109</v>
      </c>
      <c r="T3880" s="9">
        <f t="shared" si="311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9"/>
        <v>0</v>
      </c>
      <c r="P3881" s="10">
        <v>0</v>
      </c>
      <c r="Q3881" t="s">
        <v>8315</v>
      </c>
      <c r="R3881" t="s">
        <v>8335</v>
      </c>
      <c r="S3881" s="9">
        <f t="shared" si="310"/>
        <v>41999.652731481481</v>
      </c>
      <c r="T3881" s="9">
        <f t="shared" si="311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9"/>
        <v>0.13066666666666665</v>
      </c>
      <c r="P3882" s="10">
        <f>E3882/L3882</f>
        <v>57.647058823529413</v>
      </c>
      <c r="Q3882" t="s">
        <v>8315</v>
      </c>
      <c r="R3882" t="s">
        <v>8335</v>
      </c>
      <c r="S3882" s="9">
        <f t="shared" si="310"/>
        <v>41815.606712962959</v>
      </c>
      <c r="T3882" s="9">
        <f t="shared" si="311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9"/>
        <v>0.05</v>
      </c>
      <c r="P3883" s="10">
        <f>E3883/L3883</f>
        <v>25</v>
      </c>
      <c r="Q3883" t="s">
        <v>8315</v>
      </c>
      <c r="R3883" t="s">
        <v>8335</v>
      </c>
      <c r="S3883" s="9">
        <f t="shared" si="310"/>
        <v>42755.810173611106</v>
      </c>
      <c r="T3883" s="9">
        <f t="shared" si="311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9"/>
        <v>0</v>
      </c>
      <c r="P3884" s="10">
        <v>0</v>
      </c>
      <c r="Q3884" t="s">
        <v>8315</v>
      </c>
      <c r="R3884" t="s">
        <v>8335</v>
      </c>
      <c r="S3884" s="9">
        <f t="shared" si="310"/>
        <v>42373.77511574074</v>
      </c>
      <c r="T3884" s="9">
        <f t="shared" si="311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9"/>
        <v>0</v>
      </c>
      <c r="P3885" s="10">
        <v>0</v>
      </c>
      <c r="Q3885" t="s">
        <v>8315</v>
      </c>
      <c r="R3885" t="s">
        <v>8335</v>
      </c>
      <c r="S3885" s="9">
        <f t="shared" si="310"/>
        <v>41854.394317129627</v>
      </c>
      <c r="T3885" s="9">
        <f t="shared" si="311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9"/>
        <v>0</v>
      </c>
      <c r="P3886" s="10">
        <v>0</v>
      </c>
      <c r="Q3886" t="s">
        <v>8315</v>
      </c>
      <c r="R3886" t="s">
        <v>8335</v>
      </c>
      <c r="S3886" s="9">
        <f t="shared" si="310"/>
        <v>42065.583240740736</v>
      </c>
      <c r="T3886" s="9">
        <f t="shared" si="311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9"/>
        <v>0</v>
      </c>
      <c r="P3887" s="10">
        <v>0</v>
      </c>
      <c r="Q3887" t="s">
        <v>8315</v>
      </c>
      <c r="R3887" t="s">
        <v>8335</v>
      </c>
      <c r="S3887" s="9">
        <f t="shared" si="310"/>
        <v>42469.742951388886</v>
      </c>
      <c r="T3887" s="9">
        <f t="shared" si="311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9"/>
        <v>0</v>
      </c>
      <c r="P3888" s="10">
        <v>0</v>
      </c>
      <c r="Q3888" t="s">
        <v>8315</v>
      </c>
      <c r="R3888" t="s">
        <v>8335</v>
      </c>
      <c r="S3888" s="9">
        <f t="shared" si="310"/>
        <v>41954.019699074073</v>
      </c>
      <c r="T3888" s="9">
        <f t="shared" si="311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9"/>
        <v>1.7500000000000002E-2</v>
      </c>
      <c r="P3889" s="10">
        <f>E3889/L3889</f>
        <v>17.5</v>
      </c>
      <c r="Q3889" t="s">
        <v>8315</v>
      </c>
      <c r="R3889" t="s">
        <v>8335</v>
      </c>
      <c r="S3889" s="9">
        <f t="shared" si="310"/>
        <v>42079.649641203701</v>
      </c>
      <c r="T3889" s="9">
        <f t="shared" si="311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9"/>
        <v>0.27100000000000002</v>
      </c>
      <c r="P3890" s="10">
        <f>E3890/L3890</f>
        <v>38.714285714285715</v>
      </c>
      <c r="Q3890" t="s">
        <v>8315</v>
      </c>
      <c r="R3890" t="s">
        <v>8318</v>
      </c>
      <c r="S3890" s="9">
        <f t="shared" si="310"/>
        <v>42762.337476851848</v>
      </c>
      <c r="T3890" s="9">
        <f t="shared" si="311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9"/>
        <v>1.4749999999999999E-2</v>
      </c>
      <c r="P3891" s="10">
        <f>E3891/L3891</f>
        <v>13.111111111111111</v>
      </c>
      <c r="Q3891" t="s">
        <v>8315</v>
      </c>
      <c r="R3891" t="s">
        <v>8318</v>
      </c>
      <c r="S3891" s="9">
        <f t="shared" si="310"/>
        <v>41976.796643518515</v>
      </c>
      <c r="T3891" s="9">
        <f t="shared" si="311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9"/>
        <v>0.16826666666666668</v>
      </c>
      <c r="P3892" s="10">
        <f>E3892/L3892</f>
        <v>315.5</v>
      </c>
      <c r="Q3892" t="s">
        <v>8315</v>
      </c>
      <c r="R3892" t="s">
        <v>8318</v>
      </c>
      <c r="S3892" s="9">
        <f t="shared" si="310"/>
        <v>42171.55027777778</v>
      </c>
      <c r="T3892" s="9">
        <f t="shared" si="311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9"/>
        <v>0.32500000000000001</v>
      </c>
      <c r="P3893" s="10">
        <f>E3893/L3893</f>
        <v>37.142857142857146</v>
      </c>
      <c r="Q3893" t="s">
        <v>8315</v>
      </c>
      <c r="R3893" t="s">
        <v>8318</v>
      </c>
      <c r="S3893" s="9">
        <f t="shared" si="310"/>
        <v>42055.924120370364</v>
      </c>
      <c r="T3893" s="9">
        <f t="shared" si="311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9"/>
        <v>0</v>
      </c>
      <c r="P3894" s="10">
        <v>0</v>
      </c>
      <c r="Q3894" t="s">
        <v>8315</v>
      </c>
      <c r="R3894" t="s">
        <v>8318</v>
      </c>
      <c r="S3894" s="9">
        <f t="shared" si="310"/>
        <v>41867.44394675926</v>
      </c>
      <c r="T3894" s="9">
        <f t="shared" si="311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9"/>
        <v>0.2155</v>
      </c>
      <c r="P3895" s="10">
        <f t="shared" ref="P3895:P3904" si="313">E3895/L3895</f>
        <v>128.27380952380952</v>
      </c>
      <c r="Q3895" t="s">
        <v>8315</v>
      </c>
      <c r="R3895" t="s">
        <v>8318</v>
      </c>
      <c r="S3895" s="9">
        <f t="shared" si="310"/>
        <v>41779.449537037035</v>
      </c>
      <c r="T3895" s="9">
        <f t="shared" si="311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9"/>
        <v>3.4666666666666665E-2</v>
      </c>
      <c r="P3896" s="10">
        <f t="shared" si="313"/>
        <v>47.272727272727273</v>
      </c>
      <c r="Q3896" t="s">
        <v>8315</v>
      </c>
      <c r="R3896" t="s">
        <v>8318</v>
      </c>
      <c r="S3896" s="9">
        <f t="shared" si="310"/>
        <v>42679.750138888885</v>
      </c>
      <c r="T3896" s="9">
        <f t="shared" si="311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9"/>
        <v>0.05</v>
      </c>
      <c r="P3897" s="10">
        <f t="shared" si="313"/>
        <v>50</v>
      </c>
      <c r="Q3897" t="s">
        <v>8315</v>
      </c>
      <c r="R3897" t="s">
        <v>8318</v>
      </c>
      <c r="S3897" s="9">
        <f t="shared" si="310"/>
        <v>42032.041875000003</v>
      </c>
      <c r="T3897" s="9">
        <f t="shared" si="311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9"/>
        <v>0.10625</v>
      </c>
      <c r="P3898" s="10">
        <f t="shared" si="313"/>
        <v>42.5</v>
      </c>
      <c r="Q3898" t="s">
        <v>8315</v>
      </c>
      <c r="R3898" t="s">
        <v>8318</v>
      </c>
      <c r="S3898" s="9">
        <f t="shared" si="310"/>
        <v>41792.983541666668</v>
      </c>
      <c r="T3898" s="9">
        <f t="shared" si="311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9"/>
        <v>0.17599999999999999</v>
      </c>
      <c r="P3899" s="10">
        <f t="shared" si="313"/>
        <v>44</v>
      </c>
      <c r="Q3899" t="s">
        <v>8315</v>
      </c>
      <c r="R3899" t="s">
        <v>8318</v>
      </c>
      <c r="S3899" s="9">
        <f t="shared" si="310"/>
        <v>41982.665312499994</v>
      </c>
      <c r="T3899" s="9">
        <f t="shared" si="311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9"/>
        <v>0.3256</v>
      </c>
      <c r="P3900" s="10">
        <f t="shared" si="313"/>
        <v>50.875</v>
      </c>
      <c r="Q3900" t="s">
        <v>8315</v>
      </c>
      <c r="R3900" t="s">
        <v>8318</v>
      </c>
      <c r="S3900" s="9">
        <f t="shared" si="310"/>
        <v>42193.273958333331</v>
      </c>
      <c r="T3900" s="9">
        <f t="shared" si="311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9"/>
        <v>1.2500000000000001E-2</v>
      </c>
      <c r="P3901" s="10">
        <f t="shared" si="313"/>
        <v>62.5</v>
      </c>
      <c r="Q3901" t="s">
        <v>8315</v>
      </c>
      <c r="R3901" t="s">
        <v>8318</v>
      </c>
      <c r="S3901" s="9">
        <f t="shared" si="310"/>
        <v>41843.566678240735</v>
      </c>
      <c r="T3901" s="9">
        <f t="shared" si="311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9"/>
        <v>5.3999999999999999E-2</v>
      </c>
      <c r="P3902" s="10">
        <f t="shared" si="313"/>
        <v>27</v>
      </c>
      <c r="Q3902" t="s">
        <v>8315</v>
      </c>
      <c r="R3902" t="s">
        <v>8318</v>
      </c>
      <c r="S3902" s="9">
        <f t="shared" si="310"/>
        <v>42135.884155092594</v>
      </c>
      <c r="T3902" s="9">
        <f t="shared" si="311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9"/>
        <v>8.3333333333333332E-3</v>
      </c>
      <c r="P3903" s="10">
        <f t="shared" si="313"/>
        <v>25</v>
      </c>
      <c r="Q3903" t="s">
        <v>8315</v>
      </c>
      <c r="R3903" t="s">
        <v>8318</v>
      </c>
      <c r="S3903" s="9">
        <f t="shared" si="310"/>
        <v>42317.618043981485</v>
      </c>
      <c r="T3903" s="9">
        <f t="shared" si="311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9"/>
        <v>0.48833333333333334</v>
      </c>
      <c r="P3904" s="10">
        <f t="shared" si="313"/>
        <v>47.258064516129032</v>
      </c>
      <c r="Q3904" t="s">
        <v>8315</v>
      </c>
      <c r="R3904" t="s">
        <v>8318</v>
      </c>
      <c r="S3904" s="9">
        <f t="shared" si="310"/>
        <v>42663.259745370371</v>
      </c>
      <c r="T3904" s="9">
        <f t="shared" si="311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9"/>
        <v>0</v>
      </c>
      <c r="P3905" s="10">
        <v>0</v>
      </c>
      <c r="Q3905" t="s">
        <v>8315</v>
      </c>
      <c r="R3905" t="s">
        <v>8318</v>
      </c>
      <c r="S3905" s="9">
        <f t="shared" si="310"/>
        <v>42185.802835648145</v>
      </c>
      <c r="T3905" s="9">
        <f t="shared" si="311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14">E3906/D3906</f>
        <v>2.9999999999999997E-4</v>
      </c>
      <c r="P3906" s="10">
        <f t="shared" ref="P3906:P3917" si="315">E3906/L3906</f>
        <v>1.5</v>
      </c>
      <c r="Q3906" t="s">
        <v>8315</v>
      </c>
      <c r="R3906" t="s">
        <v>8318</v>
      </c>
      <c r="S3906" s="9">
        <f t="shared" ref="S3906:S3969" si="316">(((J3906/60)/60)/24)+DATE(1970,1,1)+(-5/24)</f>
        <v>42095.020833333336</v>
      </c>
      <c r="T3906" s="9">
        <f t="shared" ref="T3906:T3969" si="317">(((I3906/60)/60)/24)+DATE(1970,1,1)+(-5/24)</f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14"/>
        <v>0.11533333333333333</v>
      </c>
      <c r="P3907" s="10">
        <f t="shared" si="315"/>
        <v>24.714285714285715</v>
      </c>
      <c r="Q3907" t="s">
        <v>8315</v>
      </c>
      <c r="R3907" t="s">
        <v>8318</v>
      </c>
      <c r="S3907" s="9">
        <f t="shared" si="316"/>
        <v>42124.415543981479</v>
      </c>
      <c r="T3907" s="9">
        <f t="shared" si="317"/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14"/>
        <v>0.67333333333333334</v>
      </c>
      <c r="P3908" s="10">
        <f t="shared" si="315"/>
        <v>63.125</v>
      </c>
      <c r="Q3908" t="s">
        <v>8315</v>
      </c>
      <c r="R3908" t="s">
        <v>8318</v>
      </c>
      <c r="S3908" s="9">
        <f t="shared" si="316"/>
        <v>42143.709409722222</v>
      </c>
      <c r="T3908" s="9">
        <f t="shared" si="31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14"/>
        <v>0.153</v>
      </c>
      <c r="P3909" s="10">
        <f t="shared" si="315"/>
        <v>38.25</v>
      </c>
      <c r="Q3909" t="s">
        <v>8315</v>
      </c>
      <c r="R3909" t="s">
        <v>8318</v>
      </c>
      <c r="S3909" s="9">
        <f t="shared" si="316"/>
        <v>41906.611180555556</v>
      </c>
      <c r="T3909" s="9">
        <f t="shared" si="31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14"/>
        <v>8.666666666666667E-2</v>
      </c>
      <c r="P3910" s="10">
        <f t="shared" si="315"/>
        <v>16.25</v>
      </c>
      <c r="Q3910" t="s">
        <v>8315</v>
      </c>
      <c r="R3910" t="s">
        <v>8318</v>
      </c>
      <c r="S3910" s="9">
        <f t="shared" si="316"/>
        <v>41833.927037037036</v>
      </c>
      <c r="T3910" s="9">
        <f t="shared" si="31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14"/>
        <v>2.2499999999999998E-3</v>
      </c>
      <c r="P3911" s="10">
        <f t="shared" si="315"/>
        <v>33.75</v>
      </c>
      <c r="Q3911" t="s">
        <v>8315</v>
      </c>
      <c r="R3911" t="s">
        <v>8318</v>
      </c>
      <c r="S3911" s="9">
        <f t="shared" si="316"/>
        <v>41863.150949074072</v>
      </c>
      <c r="T3911" s="9">
        <f t="shared" si="31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14"/>
        <v>3.0833333333333334E-2</v>
      </c>
      <c r="P3912" s="10">
        <f t="shared" si="315"/>
        <v>61.666666666666664</v>
      </c>
      <c r="Q3912" t="s">
        <v>8315</v>
      </c>
      <c r="R3912" t="s">
        <v>8318</v>
      </c>
      <c r="S3912" s="9">
        <f t="shared" si="316"/>
        <v>42224.548576388886</v>
      </c>
      <c r="T3912" s="9">
        <f t="shared" si="31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14"/>
        <v>0.37412499999999999</v>
      </c>
      <c r="P3913" s="10">
        <f t="shared" si="315"/>
        <v>83.138888888888886</v>
      </c>
      <c r="Q3913" t="s">
        <v>8315</v>
      </c>
      <c r="R3913" t="s">
        <v>8318</v>
      </c>
      <c r="S3913" s="9">
        <f t="shared" si="316"/>
        <v>41939.603900462964</v>
      </c>
      <c r="T3913" s="9">
        <f t="shared" si="31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14"/>
        <v>6.666666666666667E-5</v>
      </c>
      <c r="P3914" s="10">
        <f t="shared" si="315"/>
        <v>1</v>
      </c>
      <c r="Q3914" t="s">
        <v>8315</v>
      </c>
      <c r="R3914" t="s">
        <v>8318</v>
      </c>
      <c r="S3914" s="9">
        <f t="shared" si="316"/>
        <v>42059.061689814807</v>
      </c>
      <c r="T3914" s="9">
        <f t="shared" si="31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14"/>
        <v>0.1</v>
      </c>
      <c r="P3915" s="10">
        <f t="shared" si="315"/>
        <v>142.85714285714286</v>
      </c>
      <c r="Q3915" t="s">
        <v>8315</v>
      </c>
      <c r="R3915" t="s">
        <v>8318</v>
      </c>
      <c r="S3915" s="9">
        <f t="shared" si="316"/>
        <v>42308.002881944441</v>
      </c>
      <c r="T3915" s="9">
        <f t="shared" si="31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14"/>
        <v>0.36359999999999998</v>
      </c>
      <c r="P3916" s="10">
        <f t="shared" si="315"/>
        <v>33.666666666666664</v>
      </c>
      <c r="Q3916" t="s">
        <v>8315</v>
      </c>
      <c r="R3916" t="s">
        <v>8318</v>
      </c>
      <c r="S3916" s="9">
        <f t="shared" si="316"/>
        <v>42114.610601851848</v>
      </c>
      <c r="T3916" s="9">
        <f t="shared" si="31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14"/>
        <v>3.3333333333333335E-3</v>
      </c>
      <c r="P3917" s="10">
        <f t="shared" si="315"/>
        <v>5</v>
      </c>
      <c r="Q3917" t="s">
        <v>8315</v>
      </c>
      <c r="R3917" t="s">
        <v>8318</v>
      </c>
      <c r="S3917" s="9">
        <f t="shared" si="316"/>
        <v>42492.776724537034</v>
      </c>
      <c r="T3917" s="9">
        <f t="shared" si="31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14"/>
        <v>0</v>
      </c>
      <c r="P3918" s="10">
        <v>0</v>
      </c>
      <c r="Q3918" t="s">
        <v>8315</v>
      </c>
      <c r="R3918" t="s">
        <v>8318</v>
      </c>
      <c r="S3918" s="9">
        <f t="shared" si="316"/>
        <v>42494.263333333329</v>
      </c>
      <c r="T3918" s="9">
        <f t="shared" si="31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14"/>
        <v>2.8571428571428571E-3</v>
      </c>
      <c r="P3919" s="10">
        <f>E3919/L3919</f>
        <v>10</v>
      </c>
      <c r="Q3919" t="s">
        <v>8315</v>
      </c>
      <c r="R3919" t="s">
        <v>8318</v>
      </c>
      <c r="S3919" s="9">
        <f t="shared" si="316"/>
        <v>41863.318993055553</v>
      </c>
      <c r="T3919" s="9">
        <f t="shared" si="31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14"/>
        <v>2E-3</v>
      </c>
      <c r="P3920" s="10">
        <f>E3920/L3920</f>
        <v>40</v>
      </c>
      <c r="Q3920" t="s">
        <v>8315</v>
      </c>
      <c r="R3920" t="s">
        <v>8318</v>
      </c>
      <c r="S3920" s="9">
        <f t="shared" si="316"/>
        <v>41843.456284722219</v>
      </c>
      <c r="T3920" s="9">
        <f t="shared" si="31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14"/>
        <v>1.7999999999999999E-2</v>
      </c>
      <c r="P3921" s="10">
        <f>E3921/L3921</f>
        <v>30</v>
      </c>
      <c r="Q3921" t="s">
        <v>8315</v>
      </c>
      <c r="R3921" t="s">
        <v>8318</v>
      </c>
      <c r="S3921" s="9">
        <f t="shared" si="316"/>
        <v>42358.476539351854</v>
      </c>
      <c r="T3921" s="9">
        <f t="shared" si="31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14"/>
        <v>5.3999999999999999E-2</v>
      </c>
      <c r="P3922" s="10">
        <f>E3922/L3922</f>
        <v>45</v>
      </c>
      <c r="Q3922" t="s">
        <v>8315</v>
      </c>
      <c r="R3922" t="s">
        <v>8318</v>
      </c>
      <c r="S3922" s="9">
        <f t="shared" si="316"/>
        <v>42657.178935185184</v>
      </c>
      <c r="T3922" s="9">
        <f t="shared" si="31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14"/>
        <v>0</v>
      </c>
      <c r="P3923" s="10">
        <v>0</v>
      </c>
      <c r="Q3923" t="s">
        <v>8315</v>
      </c>
      <c r="R3923" t="s">
        <v>8318</v>
      </c>
      <c r="S3923" s="9">
        <f t="shared" si="316"/>
        <v>41926.333969907406</v>
      </c>
      <c r="T3923" s="9">
        <f t="shared" si="31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14"/>
        <v>8.1333333333333327E-2</v>
      </c>
      <c r="P3924" s="10">
        <f t="shared" ref="P3924:P3931" si="318">E3924/L3924</f>
        <v>10.166666666666666</v>
      </c>
      <c r="Q3924" t="s">
        <v>8315</v>
      </c>
      <c r="R3924" t="s">
        <v>8318</v>
      </c>
      <c r="S3924" s="9">
        <f t="shared" si="316"/>
        <v>42020.560300925928</v>
      </c>
      <c r="T3924" s="9">
        <f t="shared" si="31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14"/>
        <v>0.12034782608695652</v>
      </c>
      <c r="P3925" s="10">
        <f t="shared" si="318"/>
        <v>81.411764705882348</v>
      </c>
      <c r="Q3925" t="s">
        <v>8315</v>
      </c>
      <c r="R3925" t="s">
        <v>8318</v>
      </c>
      <c r="S3925" s="9">
        <f t="shared" si="316"/>
        <v>42075.771655092591</v>
      </c>
      <c r="T3925" s="9">
        <f t="shared" si="31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14"/>
        <v>0.15266666666666667</v>
      </c>
      <c r="P3926" s="10">
        <f t="shared" si="318"/>
        <v>57.25</v>
      </c>
      <c r="Q3926" t="s">
        <v>8315</v>
      </c>
      <c r="R3926" t="s">
        <v>8318</v>
      </c>
      <c r="S3926" s="9">
        <f t="shared" si="316"/>
        <v>41786.751412037032</v>
      </c>
      <c r="T3926" s="9">
        <f t="shared" si="31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14"/>
        <v>0.1</v>
      </c>
      <c r="P3927" s="10">
        <f t="shared" si="318"/>
        <v>5</v>
      </c>
      <c r="Q3927" t="s">
        <v>8315</v>
      </c>
      <c r="R3927" t="s">
        <v>8318</v>
      </c>
      <c r="S3927" s="9">
        <f t="shared" si="316"/>
        <v>41820.662488425922</v>
      </c>
      <c r="T3927" s="9">
        <f t="shared" si="31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14"/>
        <v>3.0000000000000001E-3</v>
      </c>
      <c r="P3928" s="10">
        <f t="shared" si="318"/>
        <v>15</v>
      </c>
      <c r="Q3928" t="s">
        <v>8315</v>
      </c>
      <c r="R3928" t="s">
        <v>8318</v>
      </c>
      <c r="S3928" s="9">
        <f t="shared" si="316"/>
        <v>41969.876712962963</v>
      </c>
      <c r="T3928" s="9">
        <f t="shared" si="31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14"/>
        <v>0.01</v>
      </c>
      <c r="P3929" s="10">
        <f t="shared" si="318"/>
        <v>12.5</v>
      </c>
      <c r="Q3929" t="s">
        <v>8315</v>
      </c>
      <c r="R3929" t="s">
        <v>8318</v>
      </c>
      <c r="S3929" s="9">
        <f t="shared" si="316"/>
        <v>41830.059074074074</v>
      </c>
      <c r="T3929" s="9">
        <f t="shared" si="31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14"/>
        <v>0.13020000000000001</v>
      </c>
      <c r="P3930" s="10">
        <f t="shared" si="318"/>
        <v>93</v>
      </c>
      <c r="Q3930" t="s">
        <v>8315</v>
      </c>
      <c r="R3930" t="s">
        <v>8318</v>
      </c>
      <c r="S3930" s="9">
        <f t="shared" si="316"/>
        <v>42265.474849537037</v>
      </c>
      <c r="T3930" s="9">
        <f t="shared" si="31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14"/>
        <v>2.265E-2</v>
      </c>
      <c r="P3931" s="10">
        <f t="shared" si="318"/>
        <v>32.357142857142854</v>
      </c>
      <c r="Q3931" t="s">
        <v>8315</v>
      </c>
      <c r="R3931" t="s">
        <v>8318</v>
      </c>
      <c r="S3931" s="9">
        <f t="shared" si="316"/>
        <v>42601.618807870364</v>
      </c>
      <c r="T3931" s="9">
        <f t="shared" si="31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14"/>
        <v>0</v>
      </c>
      <c r="P3932" s="10">
        <v>0</v>
      </c>
      <c r="Q3932" t="s">
        <v>8315</v>
      </c>
      <c r="R3932" t="s">
        <v>8318</v>
      </c>
      <c r="S3932" s="9">
        <f t="shared" si="316"/>
        <v>42433.13041666666</v>
      </c>
      <c r="T3932" s="9">
        <f t="shared" si="31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14"/>
        <v>0</v>
      </c>
      <c r="P3933" s="10">
        <v>0</v>
      </c>
      <c r="Q3933" t="s">
        <v>8315</v>
      </c>
      <c r="R3933" t="s">
        <v>8318</v>
      </c>
      <c r="S3933" s="9">
        <f t="shared" si="316"/>
        <v>42227.943368055552</v>
      </c>
      <c r="T3933" s="9">
        <f t="shared" si="31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14"/>
        <v>8.3333333333333331E-5</v>
      </c>
      <c r="P3934" s="10">
        <f>E3934/L3934</f>
        <v>1</v>
      </c>
      <c r="Q3934" t="s">
        <v>8315</v>
      </c>
      <c r="R3934" t="s">
        <v>8318</v>
      </c>
      <c r="S3934" s="9">
        <f t="shared" si="316"/>
        <v>42414.960231481477</v>
      </c>
      <c r="T3934" s="9">
        <f t="shared" si="31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14"/>
        <v>0.15742857142857142</v>
      </c>
      <c r="P3935" s="10">
        <f>E3935/L3935</f>
        <v>91.833333333333329</v>
      </c>
      <c r="Q3935" t="s">
        <v>8315</v>
      </c>
      <c r="R3935" t="s">
        <v>8318</v>
      </c>
      <c r="S3935" s="9">
        <f t="shared" si="316"/>
        <v>42538.759976851848</v>
      </c>
      <c r="T3935" s="9">
        <f t="shared" si="31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14"/>
        <v>0.11</v>
      </c>
      <c r="P3936" s="10">
        <f>E3936/L3936</f>
        <v>45.833333333333336</v>
      </c>
      <c r="Q3936" t="s">
        <v>8315</v>
      </c>
      <c r="R3936" t="s">
        <v>8318</v>
      </c>
      <c r="S3936" s="9">
        <f t="shared" si="316"/>
        <v>42233.463414351849</v>
      </c>
      <c r="T3936" s="9">
        <f t="shared" si="31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14"/>
        <v>0.43833333333333335</v>
      </c>
      <c r="P3937" s="10">
        <f>E3937/L3937</f>
        <v>57.173913043478258</v>
      </c>
      <c r="Q3937" t="s">
        <v>8315</v>
      </c>
      <c r="R3937" t="s">
        <v>8318</v>
      </c>
      <c r="S3937" s="9">
        <f t="shared" si="316"/>
        <v>42221.448449074065</v>
      </c>
      <c r="T3937" s="9">
        <f t="shared" si="317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14"/>
        <v>0</v>
      </c>
      <c r="P3938" s="10">
        <v>0</v>
      </c>
      <c r="Q3938" t="s">
        <v>8315</v>
      </c>
      <c r="R3938" t="s">
        <v>8318</v>
      </c>
      <c r="S3938" s="9">
        <f t="shared" si="316"/>
        <v>42675.054629629631</v>
      </c>
      <c r="T3938" s="9">
        <f t="shared" si="31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14"/>
        <v>0.86135181975736563</v>
      </c>
      <c r="P3939" s="10">
        <f>E3939/L3939</f>
        <v>248.5</v>
      </c>
      <c r="Q3939" t="s">
        <v>8315</v>
      </c>
      <c r="R3939" t="s">
        <v>8318</v>
      </c>
      <c r="S3939" s="9">
        <f t="shared" si="316"/>
        <v>42534.423148148147</v>
      </c>
      <c r="T3939" s="9">
        <f t="shared" si="31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14"/>
        <v>0.12196620583717357</v>
      </c>
      <c r="P3940" s="10">
        <f>E3940/L3940</f>
        <v>79.400000000000006</v>
      </c>
      <c r="Q3940" t="s">
        <v>8315</v>
      </c>
      <c r="R3940" t="s">
        <v>8318</v>
      </c>
      <c r="S3940" s="9">
        <f t="shared" si="316"/>
        <v>42151.697384259263</v>
      </c>
      <c r="T3940" s="9">
        <f t="shared" si="317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14"/>
        <v>1E-3</v>
      </c>
      <c r="P3941" s="10">
        <f>E3941/L3941</f>
        <v>5</v>
      </c>
      <c r="Q3941" t="s">
        <v>8315</v>
      </c>
      <c r="R3941" t="s">
        <v>8318</v>
      </c>
      <c r="S3941" s="9">
        <f t="shared" si="316"/>
        <v>41915.191886574074</v>
      </c>
      <c r="T3941" s="9">
        <f t="shared" si="31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14"/>
        <v>2.2000000000000001E-3</v>
      </c>
      <c r="P3942" s="10">
        <f>E3942/L3942</f>
        <v>5.5</v>
      </c>
      <c r="Q3942" t="s">
        <v>8315</v>
      </c>
      <c r="R3942" t="s">
        <v>8318</v>
      </c>
      <c r="S3942" s="9">
        <f t="shared" si="316"/>
        <v>41961.284155092588</v>
      </c>
      <c r="T3942" s="9">
        <f t="shared" si="31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14"/>
        <v>9.0909090909090905E-3</v>
      </c>
      <c r="P3943" s="10">
        <f>E3943/L3943</f>
        <v>25</v>
      </c>
      <c r="Q3943" t="s">
        <v>8315</v>
      </c>
      <c r="R3943" t="s">
        <v>8318</v>
      </c>
      <c r="S3943" s="9">
        <f t="shared" si="316"/>
        <v>41940.378900462958</v>
      </c>
      <c r="T3943" s="9">
        <f t="shared" si="31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14"/>
        <v>0</v>
      </c>
      <c r="P3944" s="10">
        <v>0</v>
      </c>
      <c r="Q3944" t="s">
        <v>8315</v>
      </c>
      <c r="R3944" t="s">
        <v>8318</v>
      </c>
      <c r="S3944" s="9">
        <f t="shared" si="316"/>
        <v>42111.695763888885</v>
      </c>
      <c r="T3944" s="9">
        <f t="shared" si="31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14"/>
        <v>0.35639999999999999</v>
      </c>
      <c r="P3945" s="10">
        <f>E3945/L3945</f>
        <v>137.07692307692307</v>
      </c>
      <c r="Q3945" t="s">
        <v>8315</v>
      </c>
      <c r="R3945" t="s">
        <v>8318</v>
      </c>
      <c r="S3945" s="9">
        <f t="shared" si="316"/>
        <v>42279.570231481477</v>
      </c>
      <c r="T3945" s="9">
        <f t="shared" si="31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14"/>
        <v>0</v>
      </c>
      <c r="P3946" s="10">
        <v>0</v>
      </c>
      <c r="Q3946" t="s">
        <v>8315</v>
      </c>
      <c r="R3946" t="s">
        <v>8318</v>
      </c>
      <c r="S3946" s="9">
        <f t="shared" si="316"/>
        <v>42213.454571759255</v>
      </c>
      <c r="T3946" s="9">
        <f t="shared" si="31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14"/>
        <v>2.5000000000000001E-3</v>
      </c>
      <c r="P3947" s="10">
        <f>E3947/L3947</f>
        <v>5</v>
      </c>
      <c r="Q3947" t="s">
        <v>8315</v>
      </c>
      <c r="R3947" t="s">
        <v>8318</v>
      </c>
      <c r="S3947" s="9">
        <f t="shared" si="316"/>
        <v>42109.593379629623</v>
      </c>
      <c r="T3947" s="9">
        <f t="shared" si="31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14"/>
        <v>3.2500000000000001E-2</v>
      </c>
      <c r="P3948" s="10">
        <f>E3948/L3948</f>
        <v>39</v>
      </c>
      <c r="Q3948" t="s">
        <v>8315</v>
      </c>
      <c r="R3948" t="s">
        <v>8318</v>
      </c>
      <c r="S3948" s="9">
        <f t="shared" si="316"/>
        <v>42031.625254629624</v>
      </c>
      <c r="T3948" s="9">
        <f t="shared" si="31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14"/>
        <v>3.3666666666666664E-2</v>
      </c>
      <c r="P3949" s="10">
        <f>E3949/L3949</f>
        <v>50.5</v>
      </c>
      <c r="Q3949" t="s">
        <v>8315</v>
      </c>
      <c r="R3949" t="s">
        <v>8318</v>
      </c>
      <c r="S3949" s="9">
        <f t="shared" si="316"/>
        <v>42614.934537037036</v>
      </c>
      <c r="T3949" s="9">
        <f t="shared" si="31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14"/>
        <v>0</v>
      </c>
      <c r="P3950" s="10">
        <v>0</v>
      </c>
      <c r="Q3950" t="s">
        <v>8315</v>
      </c>
      <c r="R3950" t="s">
        <v>8318</v>
      </c>
      <c r="S3950" s="9">
        <f t="shared" si="316"/>
        <v>41829.117164351846</v>
      </c>
      <c r="T3950" s="9">
        <f t="shared" si="31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14"/>
        <v>0.15770000000000001</v>
      </c>
      <c r="P3951" s="10">
        <f>E3951/L3951</f>
        <v>49.28125</v>
      </c>
      <c r="Q3951" t="s">
        <v>8315</v>
      </c>
      <c r="R3951" t="s">
        <v>8318</v>
      </c>
      <c r="S3951" s="9">
        <f t="shared" si="316"/>
        <v>42015.912280092591</v>
      </c>
      <c r="T3951" s="9">
        <f t="shared" si="31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14"/>
        <v>6.2500000000000003E-3</v>
      </c>
      <c r="P3952" s="10">
        <f>E3952/L3952</f>
        <v>25</v>
      </c>
      <c r="Q3952" t="s">
        <v>8315</v>
      </c>
      <c r="R3952" t="s">
        <v>8318</v>
      </c>
      <c r="S3952" s="9">
        <f t="shared" si="316"/>
        <v>42439.493981481479</v>
      </c>
      <c r="T3952" s="9">
        <f t="shared" si="31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14"/>
        <v>5.0000000000000004E-6</v>
      </c>
      <c r="P3953" s="10">
        <f>E3953/L3953</f>
        <v>1</v>
      </c>
      <c r="Q3953" t="s">
        <v>8315</v>
      </c>
      <c r="R3953" t="s">
        <v>8318</v>
      </c>
      <c r="S3953" s="9">
        <f t="shared" si="316"/>
        <v>42433.617384259262</v>
      </c>
      <c r="T3953" s="9">
        <f t="shared" si="31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14"/>
        <v>9.6153846153846159E-4</v>
      </c>
      <c r="P3954" s="10">
        <f>E3954/L3954</f>
        <v>25</v>
      </c>
      <c r="Q3954" t="s">
        <v>8315</v>
      </c>
      <c r="R3954" t="s">
        <v>8318</v>
      </c>
      <c r="S3954" s="9">
        <f t="shared" si="316"/>
        <v>42243.582060185181</v>
      </c>
      <c r="T3954" s="9">
        <f t="shared" si="31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14"/>
        <v>0</v>
      </c>
      <c r="P3955" s="10">
        <v>0</v>
      </c>
      <c r="Q3955" t="s">
        <v>8315</v>
      </c>
      <c r="R3955" t="s">
        <v>8318</v>
      </c>
      <c r="S3955" s="9">
        <f t="shared" si="316"/>
        <v>42549.840115740742</v>
      </c>
      <c r="T3955" s="9">
        <f t="shared" si="31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14"/>
        <v>0</v>
      </c>
      <c r="P3956" s="10">
        <v>0</v>
      </c>
      <c r="Q3956" t="s">
        <v>8315</v>
      </c>
      <c r="R3956" t="s">
        <v>8318</v>
      </c>
      <c r="S3956" s="9">
        <f t="shared" si="316"/>
        <v>41774.442870370367</v>
      </c>
      <c r="T3956" s="9">
        <f t="shared" si="31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14"/>
        <v>0.24285714285714285</v>
      </c>
      <c r="P3957" s="10">
        <f>E3957/L3957</f>
        <v>53.125</v>
      </c>
      <c r="Q3957" t="s">
        <v>8315</v>
      </c>
      <c r="R3957" t="s">
        <v>8318</v>
      </c>
      <c r="S3957" s="9">
        <f t="shared" si="316"/>
        <v>42306.640520833331</v>
      </c>
      <c r="T3957" s="9">
        <f t="shared" si="31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14"/>
        <v>0</v>
      </c>
      <c r="P3958" s="10">
        <v>0</v>
      </c>
      <c r="Q3958" t="s">
        <v>8315</v>
      </c>
      <c r="R3958" t="s">
        <v>8318</v>
      </c>
      <c r="S3958" s="9">
        <f t="shared" si="316"/>
        <v>42457.723692129628</v>
      </c>
      <c r="T3958" s="9">
        <f t="shared" si="31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14"/>
        <v>2.5000000000000001E-4</v>
      </c>
      <c r="P3959" s="10">
        <f t="shared" ref="P3959:P3964" si="319">E3959/L3959</f>
        <v>7</v>
      </c>
      <c r="Q3959" t="s">
        <v>8315</v>
      </c>
      <c r="R3959" t="s">
        <v>8318</v>
      </c>
      <c r="S3959" s="9">
        <f t="shared" si="316"/>
        <v>42513.767986111103</v>
      </c>
      <c r="T3959" s="9">
        <f t="shared" si="31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14"/>
        <v>0.32050000000000001</v>
      </c>
      <c r="P3960" s="10">
        <f t="shared" si="319"/>
        <v>40.0625</v>
      </c>
      <c r="Q3960" t="s">
        <v>8315</v>
      </c>
      <c r="R3960" t="s">
        <v>8318</v>
      </c>
      <c r="S3960" s="9">
        <f t="shared" si="316"/>
        <v>41816.742037037038</v>
      </c>
      <c r="T3960" s="9">
        <f t="shared" si="31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14"/>
        <v>0.24333333333333335</v>
      </c>
      <c r="P3961" s="10">
        <f t="shared" si="319"/>
        <v>24.333333333333332</v>
      </c>
      <c r="Q3961" t="s">
        <v>8315</v>
      </c>
      <c r="R3961" t="s">
        <v>8318</v>
      </c>
      <c r="S3961" s="9">
        <f t="shared" si="316"/>
        <v>41880.580509259256</v>
      </c>
      <c r="T3961" s="9">
        <f t="shared" si="31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14"/>
        <v>1.4999999999999999E-2</v>
      </c>
      <c r="P3962" s="10">
        <f t="shared" si="319"/>
        <v>11.25</v>
      </c>
      <c r="Q3962" t="s">
        <v>8315</v>
      </c>
      <c r="R3962" t="s">
        <v>8318</v>
      </c>
      <c r="S3962" s="9">
        <f t="shared" si="316"/>
        <v>42342.63722222222</v>
      </c>
      <c r="T3962" s="9">
        <f t="shared" si="31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14"/>
        <v>4.1999999999999997E-3</v>
      </c>
      <c r="P3963" s="10">
        <f t="shared" si="319"/>
        <v>10.5</v>
      </c>
      <c r="Q3963" t="s">
        <v>8315</v>
      </c>
      <c r="R3963" t="s">
        <v>8318</v>
      </c>
      <c r="S3963" s="9">
        <f t="shared" si="316"/>
        <v>41745.682986111111</v>
      </c>
      <c r="T3963" s="9">
        <f t="shared" si="31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14"/>
        <v>3.214285714285714E-2</v>
      </c>
      <c r="P3964" s="10">
        <f t="shared" si="319"/>
        <v>15</v>
      </c>
      <c r="Q3964" t="s">
        <v>8315</v>
      </c>
      <c r="R3964" t="s">
        <v>8318</v>
      </c>
      <c r="S3964" s="9">
        <f t="shared" si="316"/>
        <v>42311.413124999999</v>
      </c>
      <c r="T3964" s="9">
        <f t="shared" si="31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14"/>
        <v>0</v>
      </c>
      <c r="P3965" s="10">
        <v>0</v>
      </c>
      <c r="Q3965" t="s">
        <v>8315</v>
      </c>
      <c r="R3965" t="s">
        <v>8318</v>
      </c>
      <c r="S3965" s="9">
        <f t="shared" si="316"/>
        <v>42295.945798611108</v>
      </c>
      <c r="T3965" s="9">
        <f t="shared" si="31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14"/>
        <v>6.3E-2</v>
      </c>
      <c r="P3966" s="10">
        <f t="shared" ref="P3966:P3976" si="320">E3966/L3966</f>
        <v>42</v>
      </c>
      <c r="Q3966" t="s">
        <v>8315</v>
      </c>
      <c r="R3966" t="s">
        <v>8318</v>
      </c>
      <c r="S3966" s="9">
        <f t="shared" si="316"/>
        <v>42053.513726851852</v>
      </c>
      <c r="T3966" s="9">
        <f t="shared" si="31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14"/>
        <v>0.14249999999999999</v>
      </c>
      <c r="P3967" s="10">
        <f t="shared" si="320"/>
        <v>71.25</v>
      </c>
      <c r="Q3967" t="s">
        <v>8315</v>
      </c>
      <c r="R3967" t="s">
        <v>8318</v>
      </c>
      <c r="S3967" s="9">
        <f t="shared" si="316"/>
        <v>42414.027546296296</v>
      </c>
      <c r="T3967" s="9">
        <f t="shared" si="31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14"/>
        <v>6.0000000000000001E-3</v>
      </c>
      <c r="P3968" s="10">
        <f t="shared" si="320"/>
        <v>22.5</v>
      </c>
      <c r="Q3968" t="s">
        <v>8315</v>
      </c>
      <c r="R3968" t="s">
        <v>8318</v>
      </c>
      <c r="S3968" s="9">
        <f t="shared" si="316"/>
        <v>41801.503217592588</v>
      </c>
      <c r="T3968" s="9">
        <f t="shared" si="31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14"/>
        <v>0.2411764705882353</v>
      </c>
      <c r="P3969" s="10">
        <f t="shared" si="320"/>
        <v>41</v>
      </c>
      <c r="Q3969" t="s">
        <v>8315</v>
      </c>
      <c r="R3969" t="s">
        <v>8318</v>
      </c>
      <c r="S3969" s="9">
        <f t="shared" si="316"/>
        <v>42770.082256944443</v>
      </c>
      <c r="T3969" s="9">
        <f t="shared" si="31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21">E3970/D3970</f>
        <v>0.10539999999999999</v>
      </c>
      <c r="P3970" s="10">
        <f t="shared" si="320"/>
        <v>47.909090909090907</v>
      </c>
      <c r="Q3970" t="s">
        <v>8315</v>
      </c>
      <c r="R3970" t="s">
        <v>8318</v>
      </c>
      <c r="S3970" s="9">
        <f t="shared" ref="S3970:S4033" si="322">(((J3970/60)/60)/24)+DATE(1970,1,1)+(-5/24)</f>
        <v>42452.60732638889</v>
      </c>
      <c r="T3970" s="9">
        <f t="shared" ref="T3970:T4033" si="323">(((I3970/60)/60)/24)+DATE(1970,1,1)+(-5/24)</f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21"/>
        <v>7.4690265486725665E-2</v>
      </c>
      <c r="P3971" s="10">
        <f t="shared" si="320"/>
        <v>35.166666666666664</v>
      </c>
      <c r="Q3971" t="s">
        <v>8315</v>
      </c>
      <c r="R3971" t="s">
        <v>8318</v>
      </c>
      <c r="S3971" s="9">
        <f t="shared" si="322"/>
        <v>42601.646365740737</v>
      </c>
      <c r="T3971" s="9">
        <f t="shared" si="323"/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21"/>
        <v>7.3333333333333334E-4</v>
      </c>
      <c r="P3972" s="10">
        <f t="shared" si="320"/>
        <v>5.5</v>
      </c>
      <c r="Q3972" t="s">
        <v>8315</v>
      </c>
      <c r="R3972" t="s">
        <v>8318</v>
      </c>
      <c r="S3972" s="9">
        <f t="shared" si="322"/>
        <v>42447.655219907399</v>
      </c>
      <c r="T3972" s="9">
        <f t="shared" si="323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21"/>
        <v>9.7142857142857135E-3</v>
      </c>
      <c r="P3973" s="10">
        <f t="shared" si="320"/>
        <v>22.666666666666668</v>
      </c>
      <c r="Q3973" t="s">
        <v>8315</v>
      </c>
      <c r="R3973" t="s">
        <v>8318</v>
      </c>
      <c r="S3973" s="9">
        <f t="shared" si="322"/>
        <v>41811.327847222223</v>
      </c>
      <c r="T3973" s="9">
        <f t="shared" si="323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21"/>
        <v>0.21099999999999999</v>
      </c>
      <c r="P3974" s="10">
        <f t="shared" si="320"/>
        <v>26.375</v>
      </c>
      <c r="Q3974" t="s">
        <v>8315</v>
      </c>
      <c r="R3974" t="s">
        <v>8318</v>
      </c>
      <c r="S3974" s="9">
        <f t="shared" si="322"/>
        <v>41980.859189814808</v>
      </c>
      <c r="T3974" s="9">
        <f t="shared" si="323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21"/>
        <v>0.78100000000000003</v>
      </c>
      <c r="P3975" s="10">
        <f t="shared" si="320"/>
        <v>105.54054054054055</v>
      </c>
      <c r="Q3975" t="s">
        <v>8315</v>
      </c>
      <c r="R3975" t="s">
        <v>8318</v>
      </c>
      <c r="S3975" s="9">
        <f t="shared" si="322"/>
        <v>42469.475810185184</v>
      </c>
      <c r="T3975" s="9">
        <f t="shared" si="323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21"/>
        <v>0.32</v>
      </c>
      <c r="P3976" s="10">
        <f t="shared" si="320"/>
        <v>29.09090909090909</v>
      </c>
      <c r="Q3976" t="s">
        <v>8315</v>
      </c>
      <c r="R3976" t="s">
        <v>8318</v>
      </c>
      <c r="S3976" s="9">
        <f t="shared" si="322"/>
        <v>42493.338518518511</v>
      </c>
      <c r="T3976" s="9">
        <f t="shared" si="323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21"/>
        <v>0</v>
      </c>
      <c r="P3977" s="10">
        <v>0</v>
      </c>
      <c r="Q3977" t="s">
        <v>8315</v>
      </c>
      <c r="R3977" t="s">
        <v>8318</v>
      </c>
      <c r="S3977" s="9">
        <f t="shared" si="322"/>
        <v>42534.658541666664</v>
      </c>
      <c r="T3977" s="9">
        <f t="shared" si="323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21"/>
        <v>0.47692307692307695</v>
      </c>
      <c r="P3978" s="10">
        <f t="shared" ref="P3978:P3990" si="324">E3978/L3978</f>
        <v>62</v>
      </c>
      <c r="Q3978" t="s">
        <v>8315</v>
      </c>
      <c r="R3978" t="s">
        <v>8318</v>
      </c>
      <c r="S3978" s="9">
        <f t="shared" si="322"/>
        <v>41830.650011574071</v>
      </c>
      <c r="T3978" s="9">
        <f t="shared" si="323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21"/>
        <v>1.4500000000000001E-2</v>
      </c>
      <c r="P3979" s="10">
        <f t="shared" si="324"/>
        <v>217.5</v>
      </c>
      <c r="Q3979" t="s">
        <v>8315</v>
      </c>
      <c r="R3979" t="s">
        <v>8318</v>
      </c>
      <c r="S3979" s="9">
        <f t="shared" si="322"/>
        <v>42543.580231481479</v>
      </c>
      <c r="T3979" s="9">
        <f t="shared" si="323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21"/>
        <v>0.107</v>
      </c>
      <c r="P3980" s="10">
        <f t="shared" si="324"/>
        <v>26.75</v>
      </c>
      <c r="Q3980" t="s">
        <v>8315</v>
      </c>
      <c r="R3980" t="s">
        <v>8318</v>
      </c>
      <c r="S3980" s="9">
        <f t="shared" si="322"/>
        <v>41975.434641203705</v>
      </c>
      <c r="T3980" s="9">
        <f t="shared" si="323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21"/>
        <v>1.8333333333333333E-2</v>
      </c>
      <c r="P3981" s="10">
        <f t="shared" si="324"/>
        <v>18.333333333333332</v>
      </c>
      <c r="Q3981" t="s">
        <v>8315</v>
      </c>
      <c r="R3981" t="s">
        <v>8318</v>
      </c>
      <c r="S3981" s="9">
        <f t="shared" si="322"/>
        <v>42069.695104166669</v>
      </c>
      <c r="T3981" s="9">
        <f t="shared" si="323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21"/>
        <v>0.18</v>
      </c>
      <c r="P3982" s="10">
        <f t="shared" si="324"/>
        <v>64.285714285714292</v>
      </c>
      <c r="Q3982" t="s">
        <v>8315</v>
      </c>
      <c r="R3982" t="s">
        <v>8318</v>
      </c>
      <c r="S3982" s="9">
        <f t="shared" si="322"/>
        <v>41795.390590277777</v>
      </c>
      <c r="T3982" s="9">
        <f t="shared" si="323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21"/>
        <v>4.0833333333333333E-2</v>
      </c>
      <c r="P3983" s="10">
        <f t="shared" si="324"/>
        <v>175</v>
      </c>
      <c r="Q3983" t="s">
        <v>8315</v>
      </c>
      <c r="R3983" t="s">
        <v>8318</v>
      </c>
      <c r="S3983" s="9">
        <f t="shared" si="322"/>
        <v>42507.971631944441</v>
      </c>
      <c r="T3983" s="9">
        <f t="shared" si="323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21"/>
        <v>0.2</v>
      </c>
      <c r="P3984" s="10">
        <f t="shared" si="324"/>
        <v>34</v>
      </c>
      <c r="Q3984" t="s">
        <v>8315</v>
      </c>
      <c r="R3984" t="s">
        <v>8318</v>
      </c>
      <c r="S3984" s="9">
        <f t="shared" si="322"/>
        <v>42132.601620370369</v>
      </c>
      <c r="T3984" s="9">
        <f t="shared" si="323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21"/>
        <v>0.34802513464991025</v>
      </c>
      <c r="P3985" s="10">
        <f t="shared" si="324"/>
        <v>84.282608695652172</v>
      </c>
      <c r="Q3985" t="s">
        <v>8315</v>
      </c>
      <c r="R3985" t="s">
        <v>8318</v>
      </c>
      <c r="S3985" s="9">
        <f t="shared" si="322"/>
        <v>41747.661527777775</v>
      </c>
      <c r="T3985" s="9">
        <f t="shared" si="323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21"/>
        <v>6.3333333333333339E-2</v>
      </c>
      <c r="P3986" s="10">
        <f t="shared" si="324"/>
        <v>9.5</v>
      </c>
      <c r="Q3986" t="s">
        <v>8315</v>
      </c>
      <c r="R3986" t="s">
        <v>8318</v>
      </c>
      <c r="S3986" s="9">
        <f t="shared" si="322"/>
        <v>41920.755138888882</v>
      </c>
      <c r="T3986" s="9">
        <f t="shared" si="323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21"/>
        <v>0.32050000000000001</v>
      </c>
      <c r="P3987" s="10">
        <f t="shared" si="324"/>
        <v>33.736842105263158</v>
      </c>
      <c r="Q3987" t="s">
        <v>8315</v>
      </c>
      <c r="R3987" t="s">
        <v>8318</v>
      </c>
      <c r="S3987" s="9">
        <f t="shared" si="322"/>
        <v>42399.499074074069</v>
      </c>
      <c r="T3987" s="9">
        <f t="shared" si="323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21"/>
        <v>9.7600000000000006E-2</v>
      </c>
      <c r="P3988" s="10">
        <f t="shared" si="324"/>
        <v>37.53846153846154</v>
      </c>
      <c r="Q3988" t="s">
        <v>8315</v>
      </c>
      <c r="R3988" t="s">
        <v>8318</v>
      </c>
      <c r="S3988" s="9">
        <f t="shared" si="322"/>
        <v>42467.340208333328</v>
      </c>
      <c r="T3988" s="9">
        <f t="shared" si="323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21"/>
        <v>0.3775</v>
      </c>
      <c r="P3989" s="10">
        <f t="shared" si="324"/>
        <v>11.615384615384615</v>
      </c>
      <c r="Q3989" t="s">
        <v>8315</v>
      </c>
      <c r="R3989" t="s">
        <v>8318</v>
      </c>
      <c r="S3989" s="9">
        <f t="shared" si="322"/>
        <v>41765.716319444444</v>
      </c>
      <c r="T3989" s="9">
        <f t="shared" si="323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21"/>
        <v>2.1333333333333333E-2</v>
      </c>
      <c r="P3990" s="10">
        <f t="shared" si="324"/>
        <v>8</v>
      </c>
      <c r="Q3990" t="s">
        <v>8315</v>
      </c>
      <c r="R3990" t="s">
        <v>8318</v>
      </c>
      <c r="S3990" s="9">
        <f t="shared" si="322"/>
        <v>42229.872835648144</v>
      </c>
      <c r="T3990" s="9">
        <f t="shared" si="323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21"/>
        <v>0</v>
      </c>
      <c r="P3991" s="10">
        <v>0</v>
      </c>
      <c r="Q3991" t="s">
        <v>8315</v>
      </c>
      <c r="R3991" t="s">
        <v>8318</v>
      </c>
      <c r="S3991" s="9">
        <f t="shared" si="322"/>
        <v>42286.541446759256</v>
      </c>
      <c r="T3991" s="9">
        <f t="shared" si="323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21"/>
        <v>4.1818181818181817E-2</v>
      </c>
      <c r="P3992" s="10">
        <f t="shared" ref="P3992:P3998" si="325">E3992/L3992</f>
        <v>23</v>
      </c>
      <c r="Q3992" t="s">
        <v>8315</v>
      </c>
      <c r="R3992" t="s">
        <v>8318</v>
      </c>
      <c r="S3992" s="9">
        <f t="shared" si="322"/>
        <v>42401.464039351849</v>
      </c>
      <c r="T3992" s="9">
        <f t="shared" si="323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21"/>
        <v>0.2</v>
      </c>
      <c r="P3993" s="10">
        <f t="shared" si="325"/>
        <v>100</v>
      </c>
      <c r="Q3993" t="s">
        <v>8315</v>
      </c>
      <c r="R3993" t="s">
        <v>8318</v>
      </c>
      <c r="S3993" s="9">
        <f t="shared" si="322"/>
        <v>42125.436134259253</v>
      </c>
      <c r="T3993" s="9">
        <f t="shared" si="323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21"/>
        <v>5.4100000000000002E-2</v>
      </c>
      <c r="P3994" s="10">
        <f t="shared" si="325"/>
        <v>60.111111111111114</v>
      </c>
      <c r="Q3994" t="s">
        <v>8315</v>
      </c>
      <c r="R3994" t="s">
        <v>8318</v>
      </c>
      <c r="S3994" s="9">
        <f t="shared" si="322"/>
        <v>42289.732164351844</v>
      </c>
      <c r="T3994" s="9">
        <f t="shared" si="323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21"/>
        <v>6.0000000000000002E-5</v>
      </c>
      <c r="P3995" s="10">
        <f t="shared" si="325"/>
        <v>3</v>
      </c>
      <c r="Q3995" t="s">
        <v>8315</v>
      </c>
      <c r="R3995" t="s">
        <v>8318</v>
      </c>
      <c r="S3995" s="9">
        <f t="shared" si="322"/>
        <v>42107.656388888885</v>
      </c>
      <c r="T3995" s="9">
        <f t="shared" si="323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21"/>
        <v>2.5000000000000001E-3</v>
      </c>
      <c r="P3996" s="10">
        <f t="shared" si="325"/>
        <v>5</v>
      </c>
      <c r="Q3996" t="s">
        <v>8315</v>
      </c>
      <c r="R3996" t="s">
        <v>8318</v>
      </c>
      <c r="S3996" s="9">
        <f t="shared" si="322"/>
        <v>41809.181597222218</v>
      </c>
      <c r="T3996" s="9">
        <f t="shared" si="323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21"/>
        <v>0.35</v>
      </c>
      <c r="P3997" s="10">
        <f t="shared" si="325"/>
        <v>17.5</v>
      </c>
      <c r="Q3997" t="s">
        <v>8315</v>
      </c>
      <c r="R3997" t="s">
        <v>8318</v>
      </c>
      <c r="S3997" s="9">
        <f t="shared" si="322"/>
        <v>42019.475428240738</v>
      </c>
      <c r="T3997" s="9">
        <f t="shared" si="323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21"/>
        <v>0.16566666666666666</v>
      </c>
      <c r="P3998" s="10">
        <f t="shared" si="325"/>
        <v>29.235294117647058</v>
      </c>
      <c r="Q3998" t="s">
        <v>8315</v>
      </c>
      <c r="R3998" t="s">
        <v>8318</v>
      </c>
      <c r="S3998" s="9">
        <f t="shared" si="322"/>
        <v>41950.058611111104</v>
      </c>
      <c r="T3998" s="9">
        <f t="shared" si="323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21"/>
        <v>0</v>
      </c>
      <c r="P3999" s="10">
        <v>0</v>
      </c>
      <c r="Q3999" t="s">
        <v>8315</v>
      </c>
      <c r="R3999" t="s">
        <v>8318</v>
      </c>
      <c r="S3999" s="9">
        <f t="shared" si="322"/>
        <v>42069.183113425919</v>
      </c>
      <c r="T3999" s="9">
        <f t="shared" si="323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21"/>
        <v>0.57199999999999995</v>
      </c>
      <c r="P4000" s="10">
        <f t="shared" ref="P4000:P4013" si="326">E4000/L4000</f>
        <v>59.583333333333336</v>
      </c>
      <c r="Q4000" t="s">
        <v>8315</v>
      </c>
      <c r="R4000" t="s">
        <v>8318</v>
      </c>
      <c r="S4000" s="9">
        <f t="shared" si="322"/>
        <v>42061.754930555551</v>
      </c>
      <c r="T4000" s="9">
        <f t="shared" si="323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21"/>
        <v>0.16514285714285715</v>
      </c>
      <c r="P4001" s="10">
        <f t="shared" si="326"/>
        <v>82.571428571428569</v>
      </c>
      <c r="Q4001" t="s">
        <v>8315</v>
      </c>
      <c r="R4001" t="s">
        <v>8318</v>
      </c>
      <c r="S4001" s="9">
        <f t="shared" si="322"/>
        <v>41842.620347222219</v>
      </c>
      <c r="T4001" s="9">
        <f t="shared" si="323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21"/>
        <v>1.25E-3</v>
      </c>
      <c r="P4002" s="10">
        <f t="shared" si="326"/>
        <v>10</v>
      </c>
      <c r="Q4002" t="s">
        <v>8315</v>
      </c>
      <c r="R4002" t="s">
        <v>8318</v>
      </c>
      <c r="S4002" s="9">
        <f t="shared" si="322"/>
        <v>42437.437013888884</v>
      </c>
      <c r="T4002" s="9">
        <f t="shared" si="323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21"/>
        <v>0.3775</v>
      </c>
      <c r="P4003" s="10">
        <f t="shared" si="326"/>
        <v>32.357142857142854</v>
      </c>
      <c r="Q4003" t="s">
        <v>8315</v>
      </c>
      <c r="R4003" t="s">
        <v>8318</v>
      </c>
      <c r="S4003" s="9">
        <f t="shared" si="322"/>
        <v>42775.755879629629</v>
      </c>
      <c r="T4003" s="9">
        <f t="shared" si="323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21"/>
        <v>1.84E-2</v>
      </c>
      <c r="P4004" s="10">
        <f t="shared" si="326"/>
        <v>5.75</v>
      </c>
      <c r="Q4004" t="s">
        <v>8315</v>
      </c>
      <c r="R4004" t="s">
        <v>8318</v>
      </c>
      <c r="S4004" s="9">
        <f t="shared" si="322"/>
        <v>41878.835196759253</v>
      </c>
      <c r="T4004" s="9">
        <f t="shared" si="323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21"/>
        <v>0.10050000000000001</v>
      </c>
      <c r="P4005" s="10">
        <f t="shared" si="326"/>
        <v>100.5</v>
      </c>
      <c r="Q4005" t="s">
        <v>8315</v>
      </c>
      <c r="R4005" t="s">
        <v>8318</v>
      </c>
      <c r="S4005" s="9">
        <f t="shared" si="322"/>
        <v>42020.379016203697</v>
      </c>
      <c r="T4005" s="9">
        <f t="shared" si="323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21"/>
        <v>2E-3</v>
      </c>
      <c r="P4006" s="10">
        <f t="shared" si="326"/>
        <v>1</v>
      </c>
      <c r="Q4006" t="s">
        <v>8315</v>
      </c>
      <c r="R4006" t="s">
        <v>8318</v>
      </c>
      <c r="S4006" s="9">
        <f t="shared" si="322"/>
        <v>41889.954363425924</v>
      </c>
      <c r="T4006" s="9">
        <f t="shared" si="323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21"/>
        <v>1.3333333333333334E-2</v>
      </c>
      <c r="P4007" s="10">
        <f t="shared" si="326"/>
        <v>20</v>
      </c>
      <c r="Q4007" t="s">
        <v>8315</v>
      </c>
      <c r="R4007" t="s">
        <v>8318</v>
      </c>
      <c r="S4007" s="9">
        <f t="shared" si="322"/>
        <v>41872.599363425921</v>
      </c>
      <c r="T4007" s="9">
        <f t="shared" si="323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21"/>
        <v>6.666666666666667E-5</v>
      </c>
      <c r="P4008" s="10">
        <f t="shared" si="326"/>
        <v>2</v>
      </c>
      <c r="Q4008" t="s">
        <v>8315</v>
      </c>
      <c r="R4008" t="s">
        <v>8318</v>
      </c>
      <c r="S4008" s="9">
        <f t="shared" si="322"/>
        <v>42391.564664351848</v>
      </c>
      <c r="T4008" s="9">
        <f t="shared" si="323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21"/>
        <v>2.5000000000000001E-3</v>
      </c>
      <c r="P4009" s="10">
        <f t="shared" si="326"/>
        <v>5</v>
      </c>
      <c r="Q4009" t="s">
        <v>8315</v>
      </c>
      <c r="R4009" t="s">
        <v>8318</v>
      </c>
      <c r="S4009" s="9">
        <f t="shared" si="322"/>
        <v>41848.564594907402</v>
      </c>
      <c r="T4009" s="9">
        <f t="shared" si="323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21"/>
        <v>0.06</v>
      </c>
      <c r="P4010" s="10">
        <f t="shared" si="326"/>
        <v>15</v>
      </c>
      <c r="Q4010" t="s">
        <v>8315</v>
      </c>
      <c r="R4010" t="s">
        <v>8318</v>
      </c>
      <c r="S4010" s="9">
        <f t="shared" si="322"/>
        <v>42177.755868055552</v>
      </c>
      <c r="T4010" s="9">
        <f t="shared" si="323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21"/>
        <v>3.8860103626943004E-2</v>
      </c>
      <c r="P4011" s="10">
        <f t="shared" si="326"/>
        <v>25</v>
      </c>
      <c r="Q4011" t="s">
        <v>8315</v>
      </c>
      <c r="R4011" t="s">
        <v>8318</v>
      </c>
      <c r="S4011" s="9">
        <f t="shared" si="322"/>
        <v>41851.492592592593</v>
      </c>
      <c r="T4011" s="9">
        <f t="shared" si="323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21"/>
        <v>0.24194444444444443</v>
      </c>
      <c r="P4012" s="10">
        <f t="shared" si="326"/>
        <v>45.842105263157897</v>
      </c>
      <c r="Q4012" t="s">
        <v>8315</v>
      </c>
      <c r="R4012" t="s">
        <v>8318</v>
      </c>
      <c r="S4012" s="9">
        <f t="shared" si="322"/>
        <v>41921.562106481477</v>
      </c>
      <c r="T4012" s="9">
        <f t="shared" si="323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21"/>
        <v>7.5999999999999998E-2</v>
      </c>
      <c r="P4013" s="10">
        <f t="shared" si="326"/>
        <v>4.75</v>
      </c>
      <c r="Q4013" t="s">
        <v>8315</v>
      </c>
      <c r="R4013" t="s">
        <v>8318</v>
      </c>
      <c r="S4013" s="9">
        <f t="shared" si="322"/>
        <v>42002.336550925924</v>
      </c>
      <c r="T4013" s="9">
        <f t="shared" si="323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21"/>
        <v>0</v>
      </c>
      <c r="P4014" s="10">
        <v>0</v>
      </c>
      <c r="Q4014" t="s">
        <v>8315</v>
      </c>
      <c r="R4014" t="s">
        <v>8318</v>
      </c>
      <c r="S4014" s="9">
        <f t="shared" si="322"/>
        <v>42096.336215277777</v>
      </c>
      <c r="T4014" s="9">
        <f t="shared" si="323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21"/>
        <v>1.2999999999999999E-2</v>
      </c>
      <c r="P4015" s="10">
        <f>E4015/L4015</f>
        <v>13</v>
      </c>
      <c r="Q4015" t="s">
        <v>8315</v>
      </c>
      <c r="R4015" t="s">
        <v>8318</v>
      </c>
      <c r="S4015" s="9">
        <f t="shared" si="322"/>
        <v>42021.092858796292</v>
      </c>
      <c r="T4015" s="9">
        <f t="shared" si="323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21"/>
        <v>0</v>
      </c>
      <c r="P4016" s="10">
        <v>0</v>
      </c>
      <c r="Q4016" t="s">
        <v>8315</v>
      </c>
      <c r="R4016" t="s">
        <v>8318</v>
      </c>
      <c r="S4016" s="9">
        <f t="shared" si="322"/>
        <v>42419.037835648145</v>
      </c>
      <c r="T4016" s="9">
        <f t="shared" si="323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21"/>
        <v>1.4285714285714287E-4</v>
      </c>
      <c r="P4017" s="10">
        <f t="shared" ref="P4017:P4024" si="327">E4017/L4017</f>
        <v>1</v>
      </c>
      <c r="Q4017" t="s">
        <v>8315</v>
      </c>
      <c r="R4017" t="s">
        <v>8318</v>
      </c>
      <c r="S4017" s="9">
        <f t="shared" si="322"/>
        <v>42174.572488425918</v>
      </c>
      <c r="T4017" s="9">
        <f t="shared" si="323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21"/>
        <v>0.14000000000000001</v>
      </c>
      <c r="P4018" s="10">
        <f t="shared" si="327"/>
        <v>10</v>
      </c>
      <c r="Q4018" t="s">
        <v>8315</v>
      </c>
      <c r="R4018" t="s">
        <v>8318</v>
      </c>
      <c r="S4018" s="9">
        <f t="shared" si="322"/>
        <v>41869.664351851847</v>
      </c>
      <c r="T4018" s="9">
        <f t="shared" si="323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21"/>
        <v>1.0500000000000001E-2</v>
      </c>
      <c r="P4019" s="10">
        <f t="shared" si="327"/>
        <v>52.5</v>
      </c>
      <c r="Q4019" t="s">
        <v>8315</v>
      </c>
      <c r="R4019" t="s">
        <v>8318</v>
      </c>
      <c r="S4019" s="9">
        <f t="shared" si="322"/>
        <v>41856.463819444441</v>
      </c>
      <c r="T4019" s="9">
        <f t="shared" si="323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21"/>
        <v>8.666666666666667E-2</v>
      </c>
      <c r="P4020" s="10">
        <f t="shared" si="327"/>
        <v>32.5</v>
      </c>
      <c r="Q4020" t="s">
        <v>8315</v>
      </c>
      <c r="R4020" t="s">
        <v>8318</v>
      </c>
      <c r="S4020" s="9">
        <f t="shared" si="322"/>
        <v>42620.702638888884</v>
      </c>
      <c r="T4020" s="9">
        <f t="shared" si="323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21"/>
        <v>8.2857142857142851E-3</v>
      </c>
      <c r="P4021" s="10">
        <f t="shared" si="327"/>
        <v>7.25</v>
      </c>
      <c r="Q4021" t="s">
        <v>8315</v>
      </c>
      <c r="R4021" t="s">
        <v>8318</v>
      </c>
      <c r="S4021" s="9">
        <f t="shared" si="322"/>
        <v>42417.467546296299</v>
      </c>
      <c r="T4021" s="9">
        <f t="shared" si="323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21"/>
        <v>0.16666666666666666</v>
      </c>
      <c r="P4022" s="10">
        <f t="shared" si="327"/>
        <v>33.333333333333336</v>
      </c>
      <c r="Q4022" t="s">
        <v>8315</v>
      </c>
      <c r="R4022" t="s">
        <v>8318</v>
      </c>
      <c r="S4022" s="9">
        <f t="shared" si="322"/>
        <v>42056.982627314814</v>
      </c>
      <c r="T4022" s="9">
        <f t="shared" si="323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21"/>
        <v>8.3333333333333332E-3</v>
      </c>
      <c r="P4023" s="10">
        <f t="shared" si="327"/>
        <v>62.5</v>
      </c>
      <c r="Q4023" t="s">
        <v>8315</v>
      </c>
      <c r="R4023" t="s">
        <v>8318</v>
      </c>
      <c r="S4023" s="9">
        <f t="shared" si="322"/>
        <v>41878.703217592592</v>
      </c>
      <c r="T4023" s="9">
        <f t="shared" si="323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21"/>
        <v>0.69561111111111107</v>
      </c>
      <c r="P4024" s="10">
        <f t="shared" si="327"/>
        <v>63.558375634517766</v>
      </c>
      <c r="Q4024" t="s">
        <v>8315</v>
      </c>
      <c r="R4024" t="s">
        <v>8318</v>
      </c>
      <c r="S4024" s="9">
        <f t="shared" si="322"/>
        <v>41990.375775462955</v>
      </c>
      <c r="T4024" s="9">
        <f t="shared" si="323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21"/>
        <v>0</v>
      </c>
      <c r="P4025" s="10">
        <v>0</v>
      </c>
      <c r="Q4025" t="s">
        <v>8315</v>
      </c>
      <c r="R4025" t="s">
        <v>8318</v>
      </c>
      <c r="S4025" s="9">
        <f t="shared" si="322"/>
        <v>42408.791238425918</v>
      </c>
      <c r="T4025" s="9">
        <f t="shared" si="323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21"/>
        <v>1.2500000000000001E-2</v>
      </c>
      <c r="P4026" s="10">
        <f>E4026/L4026</f>
        <v>10</v>
      </c>
      <c r="Q4026" t="s">
        <v>8315</v>
      </c>
      <c r="R4026" t="s">
        <v>8318</v>
      </c>
      <c r="S4026" s="9">
        <f t="shared" si="322"/>
        <v>42217.461770833332</v>
      </c>
      <c r="T4026" s="9">
        <f t="shared" si="323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21"/>
        <v>0.05</v>
      </c>
      <c r="P4027" s="10">
        <f>E4027/L4027</f>
        <v>62.5</v>
      </c>
      <c r="Q4027" t="s">
        <v>8315</v>
      </c>
      <c r="R4027" t="s">
        <v>8318</v>
      </c>
      <c r="S4027" s="9">
        <f t="shared" si="322"/>
        <v>42151.029351851852</v>
      </c>
      <c r="T4027" s="9">
        <f t="shared" si="323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21"/>
        <v>0</v>
      </c>
      <c r="P4028" s="10">
        <v>0</v>
      </c>
      <c r="Q4028" t="s">
        <v>8315</v>
      </c>
      <c r="R4028" t="s">
        <v>8318</v>
      </c>
      <c r="S4028" s="9">
        <f t="shared" si="322"/>
        <v>42282.447210648148</v>
      </c>
      <c r="T4028" s="9">
        <f t="shared" si="323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21"/>
        <v>7.166666666666667E-2</v>
      </c>
      <c r="P4029" s="10">
        <f>E4029/L4029</f>
        <v>30.714285714285715</v>
      </c>
      <c r="Q4029" t="s">
        <v>8315</v>
      </c>
      <c r="R4029" t="s">
        <v>8318</v>
      </c>
      <c r="S4029" s="9">
        <f t="shared" si="322"/>
        <v>42768.762511574074</v>
      </c>
      <c r="T4029" s="9">
        <f t="shared" si="323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21"/>
        <v>0.28050000000000003</v>
      </c>
      <c r="P4030" s="10">
        <f>E4030/L4030</f>
        <v>51</v>
      </c>
      <c r="Q4030" t="s">
        <v>8315</v>
      </c>
      <c r="R4030" t="s">
        <v>8318</v>
      </c>
      <c r="S4030" s="9">
        <f t="shared" si="322"/>
        <v>41765.730324074073</v>
      </c>
      <c r="T4030" s="9">
        <f t="shared" si="323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21"/>
        <v>0</v>
      </c>
      <c r="P4031" s="10">
        <v>0</v>
      </c>
      <c r="Q4031" t="s">
        <v>8315</v>
      </c>
      <c r="R4031" t="s">
        <v>8318</v>
      </c>
      <c r="S4031" s="9">
        <f t="shared" si="322"/>
        <v>42321.816782407412</v>
      </c>
      <c r="T4031" s="9">
        <f t="shared" si="323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21"/>
        <v>0.16</v>
      </c>
      <c r="P4032" s="10">
        <f>E4032/L4032</f>
        <v>66.666666666666671</v>
      </c>
      <c r="Q4032" t="s">
        <v>8315</v>
      </c>
      <c r="R4032" t="s">
        <v>8318</v>
      </c>
      <c r="S4032" s="9">
        <f t="shared" si="322"/>
        <v>42374.446747685179</v>
      </c>
      <c r="T4032" s="9">
        <f t="shared" si="323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21"/>
        <v>0</v>
      </c>
      <c r="P4033" s="10">
        <v>0</v>
      </c>
      <c r="Q4033" t="s">
        <v>8315</v>
      </c>
      <c r="R4033" t="s">
        <v>8318</v>
      </c>
      <c r="S4033" s="9">
        <f t="shared" si="322"/>
        <v>41941.376898148148</v>
      </c>
      <c r="T4033" s="9">
        <f t="shared" si="323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28">E4034/D4034</f>
        <v>6.8287037037037035E-2</v>
      </c>
      <c r="P4034" s="10">
        <f t="shared" ref="P4034:P4044" si="329">E4034/L4034</f>
        <v>59</v>
      </c>
      <c r="Q4034" t="s">
        <v>8315</v>
      </c>
      <c r="R4034" t="s">
        <v>8318</v>
      </c>
      <c r="S4034" s="9">
        <f t="shared" ref="S4034:S4097" si="330">(((J4034/60)/60)/24)+DATE(1970,1,1)+(-5/24)</f>
        <v>42293.60087962963</v>
      </c>
      <c r="T4034" s="9">
        <f t="shared" ref="T4034:T4097" si="331">(((I4034/60)/60)/24)+DATE(1970,1,1)+(-5/24)</f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28"/>
        <v>0.25698702928870293</v>
      </c>
      <c r="P4035" s="10">
        <f t="shared" si="329"/>
        <v>65.340319148936175</v>
      </c>
      <c r="Q4035" t="s">
        <v>8315</v>
      </c>
      <c r="R4035" t="s">
        <v>8318</v>
      </c>
      <c r="S4035" s="9">
        <f t="shared" si="330"/>
        <v>42614.06046296296</v>
      </c>
      <c r="T4035" s="9">
        <f t="shared" si="331"/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28"/>
        <v>1.4814814814814815E-2</v>
      </c>
      <c r="P4036" s="10">
        <f t="shared" si="329"/>
        <v>100</v>
      </c>
      <c r="Q4036" t="s">
        <v>8315</v>
      </c>
      <c r="R4036" t="s">
        <v>8318</v>
      </c>
      <c r="S4036" s="9">
        <f t="shared" si="330"/>
        <v>42067.739004629628</v>
      </c>
      <c r="T4036" s="9">
        <f t="shared" si="331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28"/>
        <v>0.36849999999999999</v>
      </c>
      <c r="P4037" s="10">
        <f t="shared" si="329"/>
        <v>147.4</v>
      </c>
      <c r="Q4037" t="s">
        <v>8315</v>
      </c>
      <c r="R4037" t="s">
        <v>8318</v>
      </c>
      <c r="S4037" s="9">
        <f t="shared" si="330"/>
        <v>41903.674618055549</v>
      </c>
      <c r="T4037" s="9">
        <f t="shared" si="331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28"/>
        <v>0.47049999999999997</v>
      </c>
      <c r="P4038" s="10">
        <f t="shared" si="329"/>
        <v>166.05882352941177</v>
      </c>
      <c r="Q4038" t="s">
        <v>8315</v>
      </c>
      <c r="R4038" t="s">
        <v>8318</v>
      </c>
      <c r="S4038" s="9">
        <f t="shared" si="330"/>
        <v>41804.728749999995</v>
      </c>
      <c r="T4038" s="9">
        <f t="shared" si="331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28"/>
        <v>0.11428571428571428</v>
      </c>
      <c r="P4039" s="10">
        <f t="shared" si="329"/>
        <v>40</v>
      </c>
      <c r="Q4039" t="s">
        <v>8315</v>
      </c>
      <c r="R4039" t="s">
        <v>8318</v>
      </c>
      <c r="S4039" s="9">
        <f t="shared" si="330"/>
        <v>42496.862442129634</v>
      </c>
      <c r="T4039" s="9">
        <f t="shared" si="331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28"/>
        <v>0.12039999999999999</v>
      </c>
      <c r="P4040" s="10">
        <f t="shared" si="329"/>
        <v>75.25</v>
      </c>
      <c r="Q4040" t="s">
        <v>8315</v>
      </c>
      <c r="R4040" t="s">
        <v>8318</v>
      </c>
      <c r="S4040" s="9">
        <f t="shared" si="330"/>
        <v>41869.59039351852</v>
      </c>
      <c r="T4040" s="9">
        <f t="shared" si="331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28"/>
        <v>0.6</v>
      </c>
      <c r="P4041" s="10">
        <f t="shared" si="329"/>
        <v>60</v>
      </c>
      <c r="Q4041" t="s">
        <v>8315</v>
      </c>
      <c r="R4041" t="s">
        <v>8318</v>
      </c>
      <c r="S4041" s="9">
        <f t="shared" si="330"/>
        <v>42305.462581018517</v>
      </c>
      <c r="T4041" s="9">
        <f t="shared" si="331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28"/>
        <v>0.3125</v>
      </c>
      <c r="P4042" s="10">
        <f t="shared" si="329"/>
        <v>1250</v>
      </c>
      <c r="Q4042" t="s">
        <v>8315</v>
      </c>
      <c r="R4042" t="s">
        <v>8318</v>
      </c>
      <c r="S4042" s="9">
        <f t="shared" si="330"/>
        <v>42144.023194444446</v>
      </c>
      <c r="T4042" s="9">
        <f t="shared" si="331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28"/>
        <v>4.1999999999999997E-3</v>
      </c>
      <c r="P4043" s="10">
        <f t="shared" si="329"/>
        <v>10.5</v>
      </c>
      <c r="Q4043" t="s">
        <v>8315</v>
      </c>
      <c r="R4043" t="s">
        <v>8318</v>
      </c>
      <c r="S4043" s="9">
        <f t="shared" si="330"/>
        <v>42559.265671296293</v>
      </c>
      <c r="T4043" s="9">
        <f t="shared" si="331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28"/>
        <v>2.0999999999999999E-3</v>
      </c>
      <c r="P4044" s="10">
        <f t="shared" si="329"/>
        <v>7</v>
      </c>
      <c r="Q4044" t="s">
        <v>8315</v>
      </c>
      <c r="R4044" t="s">
        <v>8318</v>
      </c>
      <c r="S4044" s="9">
        <f t="shared" si="330"/>
        <v>41994.875740740739</v>
      </c>
      <c r="T4044" s="9">
        <f t="shared" si="331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28"/>
        <v>0</v>
      </c>
      <c r="P4045" s="10">
        <v>0</v>
      </c>
      <c r="Q4045" t="s">
        <v>8315</v>
      </c>
      <c r="R4045" t="s">
        <v>8318</v>
      </c>
      <c r="S4045" s="9">
        <f t="shared" si="330"/>
        <v>41948.749131944445</v>
      </c>
      <c r="T4045" s="9">
        <f t="shared" si="331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28"/>
        <v>0.375</v>
      </c>
      <c r="P4046" s="10">
        <f t="shared" ref="P4046:P4052" si="332">E4046/L4046</f>
        <v>56.25</v>
      </c>
      <c r="Q4046" t="s">
        <v>8315</v>
      </c>
      <c r="R4046" t="s">
        <v>8318</v>
      </c>
      <c r="S4046" s="9">
        <f t="shared" si="330"/>
        <v>42074.011365740742</v>
      </c>
      <c r="T4046" s="9">
        <f t="shared" si="331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28"/>
        <v>2.0000000000000001E-4</v>
      </c>
      <c r="P4047" s="10">
        <f t="shared" si="332"/>
        <v>1</v>
      </c>
      <c r="Q4047" t="s">
        <v>8315</v>
      </c>
      <c r="R4047" t="s">
        <v>8318</v>
      </c>
      <c r="S4047" s="9">
        <f t="shared" si="330"/>
        <v>41841.992928240739</v>
      </c>
      <c r="T4047" s="9">
        <f t="shared" si="331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28"/>
        <v>8.2142857142857142E-2</v>
      </c>
      <c r="P4048" s="10">
        <f t="shared" si="332"/>
        <v>38.333333333333336</v>
      </c>
      <c r="Q4048" t="s">
        <v>8315</v>
      </c>
      <c r="R4048" t="s">
        <v>8318</v>
      </c>
      <c r="S4048" s="9">
        <f t="shared" si="330"/>
        <v>41904.442245370366</v>
      </c>
      <c r="T4048" s="9">
        <f t="shared" si="331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28"/>
        <v>2.1999999999999999E-2</v>
      </c>
      <c r="P4049" s="10">
        <f t="shared" si="332"/>
        <v>27.5</v>
      </c>
      <c r="Q4049" t="s">
        <v>8315</v>
      </c>
      <c r="R4049" t="s">
        <v>8318</v>
      </c>
      <c r="S4049" s="9">
        <f t="shared" si="330"/>
        <v>41990.814155092587</v>
      </c>
      <c r="T4049" s="9">
        <f t="shared" si="331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28"/>
        <v>0.17652941176470588</v>
      </c>
      <c r="P4050" s="10">
        <f t="shared" si="332"/>
        <v>32.978021978021978</v>
      </c>
      <c r="Q4050" t="s">
        <v>8315</v>
      </c>
      <c r="R4050" t="s">
        <v>8318</v>
      </c>
      <c r="S4050" s="9">
        <f t="shared" si="330"/>
        <v>42436.300775462958</v>
      </c>
      <c r="T4050" s="9">
        <f t="shared" si="331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28"/>
        <v>8.0000000000000004E-4</v>
      </c>
      <c r="P4051" s="10">
        <f t="shared" si="332"/>
        <v>16</v>
      </c>
      <c r="Q4051" t="s">
        <v>8315</v>
      </c>
      <c r="R4051" t="s">
        <v>8318</v>
      </c>
      <c r="S4051" s="9">
        <f t="shared" si="330"/>
        <v>42169.750173611108</v>
      </c>
      <c r="T4051" s="9">
        <f t="shared" si="331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28"/>
        <v>6.6666666666666664E-4</v>
      </c>
      <c r="P4052" s="10">
        <f t="shared" si="332"/>
        <v>1</v>
      </c>
      <c r="Q4052" t="s">
        <v>8315</v>
      </c>
      <c r="R4052" t="s">
        <v>8318</v>
      </c>
      <c r="S4052" s="9">
        <f t="shared" si="330"/>
        <v>41905.428136574068</v>
      </c>
      <c r="T4052" s="9">
        <f t="shared" si="331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28"/>
        <v>0</v>
      </c>
      <c r="P4053" s="10">
        <v>0</v>
      </c>
      <c r="Q4053" t="s">
        <v>8315</v>
      </c>
      <c r="R4053" t="s">
        <v>8318</v>
      </c>
      <c r="S4053" s="9">
        <f t="shared" si="330"/>
        <v>41761.601817129631</v>
      </c>
      <c r="T4053" s="9">
        <f t="shared" si="331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28"/>
        <v>0.37533333333333335</v>
      </c>
      <c r="P4054" s="10">
        <f>E4054/L4054</f>
        <v>86.615384615384613</v>
      </c>
      <c r="Q4054" t="s">
        <v>8315</v>
      </c>
      <c r="R4054" t="s">
        <v>8318</v>
      </c>
      <c r="S4054" s="9">
        <f t="shared" si="330"/>
        <v>41865.670324074068</v>
      </c>
      <c r="T4054" s="9">
        <f t="shared" si="331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28"/>
        <v>0.22</v>
      </c>
      <c r="P4055" s="10">
        <f>E4055/L4055</f>
        <v>55</v>
      </c>
      <c r="Q4055" t="s">
        <v>8315</v>
      </c>
      <c r="R4055" t="s">
        <v>8318</v>
      </c>
      <c r="S4055" s="9">
        <f t="shared" si="330"/>
        <v>41928.481805555552</v>
      </c>
      <c r="T4055" s="9">
        <f t="shared" si="331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28"/>
        <v>0</v>
      </c>
      <c r="P4056" s="10">
        <v>0</v>
      </c>
      <c r="Q4056" t="s">
        <v>8315</v>
      </c>
      <c r="R4056" t="s">
        <v>8318</v>
      </c>
      <c r="S4056" s="9">
        <f t="shared" si="330"/>
        <v>42613.632928240739</v>
      </c>
      <c r="T4056" s="9">
        <f t="shared" si="331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28"/>
        <v>0.1762</v>
      </c>
      <c r="P4057" s="10">
        <f t="shared" ref="P4057:P4062" si="333">E4057/L4057</f>
        <v>41.952380952380949</v>
      </c>
      <c r="Q4057" t="s">
        <v>8315</v>
      </c>
      <c r="R4057" t="s">
        <v>8318</v>
      </c>
      <c r="S4057" s="9">
        <f t="shared" si="330"/>
        <v>41779.44017361111</v>
      </c>
      <c r="T4057" s="9">
        <f t="shared" si="331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28"/>
        <v>0.53</v>
      </c>
      <c r="P4058" s="10">
        <f t="shared" si="333"/>
        <v>88.333333333333329</v>
      </c>
      <c r="Q4058" t="s">
        <v>8315</v>
      </c>
      <c r="R4058" t="s">
        <v>8318</v>
      </c>
      <c r="S4058" s="9">
        <f t="shared" si="330"/>
        <v>42534.724988425929</v>
      </c>
      <c r="T4058" s="9">
        <f t="shared" si="331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28"/>
        <v>0.22142857142857142</v>
      </c>
      <c r="P4059" s="10">
        <f t="shared" si="333"/>
        <v>129.16666666666666</v>
      </c>
      <c r="Q4059" t="s">
        <v>8315</v>
      </c>
      <c r="R4059" t="s">
        <v>8318</v>
      </c>
      <c r="S4059" s="9">
        <f t="shared" si="330"/>
        <v>42310.760185185187</v>
      </c>
      <c r="T4059" s="9">
        <f t="shared" si="331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28"/>
        <v>2.5333333333333333E-2</v>
      </c>
      <c r="P4060" s="10">
        <f t="shared" si="333"/>
        <v>23.75</v>
      </c>
      <c r="Q4060" t="s">
        <v>8315</v>
      </c>
      <c r="R4060" t="s">
        <v>8318</v>
      </c>
      <c r="S4060" s="9">
        <f t="shared" si="330"/>
        <v>42445.852361111109</v>
      </c>
      <c r="T4060" s="9">
        <f t="shared" si="331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28"/>
        <v>2.5000000000000001E-2</v>
      </c>
      <c r="P4061" s="10">
        <f t="shared" si="333"/>
        <v>35.714285714285715</v>
      </c>
      <c r="Q4061" t="s">
        <v>8315</v>
      </c>
      <c r="R4061" t="s">
        <v>8318</v>
      </c>
      <c r="S4061" s="9">
        <f t="shared" si="330"/>
        <v>41866.432314814811</v>
      </c>
      <c r="T4061" s="9">
        <f t="shared" si="331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28"/>
        <v>2.8500000000000001E-2</v>
      </c>
      <c r="P4062" s="10">
        <f t="shared" si="333"/>
        <v>57</v>
      </c>
      <c r="Q4062" t="s">
        <v>8315</v>
      </c>
      <c r="R4062" t="s">
        <v>8318</v>
      </c>
      <c r="S4062" s="9">
        <f t="shared" si="330"/>
        <v>41779.486759259256</v>
      </c>
      <c r="T4062" s="9">
        <f t="shared" si="331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28"/>
        <v>0</v>
      </c>
      <c r="P4063" s="10">
        <v>0</v>
      </c>
      <c r="Q4063" t="s">
        <v>8315</v>
      </c>
      <c r="R4063" t="s">
        <v>8318</v>
      </c>
      <c r="S4063" s="9">
        <f t="shared" si="330"/>
        <v>42420.933136574073</v>
      </c>
      <c r="T4063" s="9">
        <f t="shared" si="331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28"/>
        <v>2.4500000000000001E-2</v>
      </c>
      <c r="P4064" s="10">
        <f t="shared" ref="P4064:P4072" si="334">E4064/L4064</f>
        <v>163.33333333333334</v>
      </c>
      <c r="Q4064" t="s">
        <v>8315</v>
      </c>
      <c r="R4064" t="s">
        <v>8318</v>
      </c>
      <c r="S4064" s="9">
        <f t="shared" si="330"/>
        <v>42523.530879629623</v>
      </c>
      <c r="T4064" s="9">
        <f t="shared" si="331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28"/>
        <v>1.4210526315789474E-2</v>
      </c>
      <c r="P4065" s="10">
        <f t="shared" si="334"/>
        <v>15</v>
      </c>
      <c r="Q4065" t="s">
        <v>8315</v>
      </c>
      <c r="R4065" t="s">
        <v>8318</v>
      </c>
      <c r="S4065" s="9">
        <f t="shared" si="330"/>
        <v>41787.473194444443</v>
      </c>
      <c r="T4065" s="9">
        <f t="shared" si="331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28"/>
        <v>0.1925</v>
      </c>
      <c r="P4066" s="10">
        <f t="shared" si="334"/>
        <v>64.166666666666671</v>
      </c>
      <c r="Q4066" t="s">
        <v>8315</v>
      </c>
      <c r="R4066" t="s">
        <v>8318</v>
      </c>
      <c r="S4066" s="9">
        <f t="shared" si="330"/>
        <v>42093.379930555551</v>
      </c>
      <c r="T4066" s="9">
        <f t="shared" si="331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28"/>
        <v>6.7499999999999999E-3</v>
      </c>
      <c r="P4067" s="10">
        <f t="shared" si="334"/>
        <v>6.75</v>
      </c>
      <c r="Q4067" t="s">
        <v>8315</v>
      </c>
      <c r="R4067" t="s">
        <v>8318</v>
      </c>
      <c r="S4067" s="9">
        <f t="shared" si="330"/>
        <v>41833.74318287037</v>
      </c>
      <c r="T4067" s="9">
        <f t="shared" si="331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28"/>
        <v>1.6666666666666668E-3</v>
      </c>
      <c r="P4068" s="10">
        <f t="shared" si="334"/>
        <v>25</v>
      </c>
      <c r="Q4068" t="s">
        <v>8315</v>
      </c>
      <c r="R4068" t="s">
        <v>8318</v>
      </c>
      <c r="S4068" s="9">
        <f t="shared" si="330"/>
        <v>42478.830879629626</v>
      </c>
      <c r="T4068" s="9">
        <f t="shared" si="331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28"/>
        <v>0.60899999999999999</v>
      </c>
      <c r="P4069" s="10">
        <f t="shared" si="334"/>
        <v>179.11764705882354</v>
      </c>
      <c r="Q4069" t="s">
        <v>8315</v>
      </c>
      <c r="R4069" t="s">
        <v>8318</v>
      </c>
      <c r="S4069" s="9">
        <f t="shared" si="330"/>
        <v>42234.909143518518</v>
      </c>
      <c r="T4069" s="9">
        <f t="shared" si="331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28"/>
        <v>0.01</v>
      </c>
      <c r="P4070" s="10">
        <f t="shared" si="334"/>
        <v>34.950000000000003</v>
      </c>
      <c r="Q4070" t="s">
        <v>8315</v>
      </c>
      <c r="R4070" t="s">
        <v>8318</v>
      </c>
      <c r="S4070" s="9">
        <f t="shared" si="330"/>
        <v>42718.755266203698</v>
      </c>
      <c r="T4070" s="9">
        <f t="shared" si="331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28"/>
        <v>0.34399999999999997</v>
      </c>
      <c r="P4071" s="10">
        <f t="shared" si="334"/>
        <v>33.07692307692308</v>
      </c>
      <c r="Q4071" t="s">
        <v>8315</v>
      </c>
      <c r="R4071" t="s">
        <v>8318</v>
      </c>
      <c r="S4071" s="9">
        <f t="shared" si="330"/>
        <v>42022.453194444439</v>
      </c>
      <c r="T4071" s="9">
        <f t="shared" si="331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28"/>
        <v>0.16500000000000001</v>
      </c>
      <c r="P4072" s="10">
        <f t="shared" si="334"/>
        <v>27.5</v>
      </c>
      <c r="Q4072" t="s">
        <v>8315</v>
      </c>
      <c r="R4072" t="s">
        <v>8318</v>
      </c>
      <c r="S4072" s="9">
        <f t="shared" si="330"/>
        <v>42031.458564814813</v>
      </c>
      <c r="T4072" s="9">
        <f t="shared" si="331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28"/>
        <v>0</v>
      </c>
      <c r="P4073" s="10">
        <v>0</v>
      </c>
      <c r="Q4073" t="s">
        <v>8315</v>
      </c>
      <c r="R4073" t="s">
        <v>8318</v>
      </c>
      <c r="S4073" s="9">
        <f t="shared" si="330"/>
        <v>42700.59642361111</v>
      </c>
      <c r="T4073" s="9">
        <f t="shared" si="331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28"/>
        <v>4.0000000000000001E-3</v>
      </c>
      <c r="P4074" s="10">
        <f>E4074/L4074</f>
        <v>2</v>
      </c>
      <c r="Q4074" t="s">
        <v>8315</v>
      </c>
      <c r="R4074" t="s">
        <v>8318</v>
      </c>
      <c r="S4074" s="9">
        <f t="shared" si="330"/>
        <v>41812.566099537034</v>
      </c>
      <c r="T4074" s="9">
        <f t="shared" si="331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28"/>
        <v>1.0571428571428572E-2</v>
      </c>
      <c r="P4075" s="10">
        <f>E4075/L4075</f>
        <v>18.5</v>
      </c>
      <c r="Q4075" t="s">
        <v>8315</v>
      </c>
      <c r="R4075" t="s">
        <v>8318</v>
      </c>
      <c r="S4075" s="9">
        <f t="shared" si="330"/>
        <v>42078.136875000004</v>
      </c>
      <c r="T4075" s="9">
        <f t="shared" si="331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28"/>
        <v>0.26727272727272727</v>
      </c>
      <c r="P4076" s="10">
        <f>E4076/L4076</f>
        <v>35</v>
      </c>
      <c r="Q4076" t="s">
        <v>8315</v>
      </c>
      <c r="R4076" t="s">
        <v>8318</v>
      </c>
      <c r="S4076" s="9">
        <f t="shared" si="330"/>
        <v>42283.344618055555</v>
      </c>
      <c r="T4076" s="9">
        <f t="shared" si="331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28"/>
        <v>0.28799999999999998</v>
      </c>
      <c r="P4077" s="10">
        <f>E4077/L4077</f>
        <v>44.307692307692307</v>
      </c>
      <c r="Q4077" t="s">
        <v>8315</v>
      </c>
      <c r="R4077" t="s">
        <v>8318</v>
      </c>
      <c r="S4077" s="9">
        <f t="shared" si="330"/>
        <v>41778.837604166663</v>
      </c>
      <c r="T4077" s="9">
        <f t="shared" si="331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28"/>
        <v>0</v>
      </c>
      <c r="P4078" s="10">
        <v>0</v>
      </c>
      <c r="Q4078" t="s">
        <v>8315</v>
      </c>
      <c r="R4078" t="s">
        <v>8318</v>
      </c>
      <c r="S4078" s="9">
        <f t="shared" si="330"/>
        <v>41905.587372685186</v>
      </c>
      <c r="T4078" s="9">
        <f t="shared" si="331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28"/>
        <v>8.8999999999999996E-2</v>
      </c>
      <c r="P4079" s="10">
        <f>E4079/L4079</f>
        <v>222.5</v>
      </c>
      <c r="Q4079" t="s">
        <v>8315</v>
      </c>
      <c r="R4079" t="s">
        <v>8318</v>
      </c>
      <c r="S4079" s="9">
        <f t="shared" si="330"/>
        <v>42695.502245370364</v>
      </c>
      <c r="T4079" s="9">
        <f t="shared" si="331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28"/>
        <v>0</v>
      </c>
      <c r="P4080" s="10">
        <v>0</v>
      </c>
      <c r="Q4080" t="s">
        <v>8315</v>
      </c>
      <c r="R4080" t="s">
        <v>8318</v>
      </c>
      <c r="S4080" s="9">
        <f t="shared" si="330"/>
        <v>42732.579189814809</v>
      </c>
      <c r="T4080" s="9">
        <f t="shared" si="331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28"/>
        <v>1.6666666666666668E-3</v>
      </c>
      <c r="P4081" s="10">
        <f>E4081/L4081</f>
        <v>5</v>
      </c>
      <c r="Q4081" t="s">
        <v>8315</v>
      </c>
      <c r="R4081" t="s">
        <v>8318</v>
      </c>
      <c r="S4081" s="9">
        <f t="shared" si="330"/>
        <v>42510.730567129627</v>
      </c>
      <c r="T4081" s="9">
        <f t="shared" si="331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28"/>
        <v>0</v>
      </c>
      <c r="P4082" s="10">
        <v>0</v>
      </c>
      <c r="Q4082" t="s">
        <v>8315</v>
      </c>
      <c r="R4082" t="s">
        <v>8318</v>
      </c>
      <c r="S4082" s="9">
        <f t="shared" si="330"/>
        <v>42511.489768518521</v>
      </c>
      <c r="T4082" s="9">
        <f t="shared" si="331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28"/>
        <v>0.15737410071942445</v>
      </c>
      <c r="P4083" s="10">
        <f t="shared" ref="P4083:P4088" si="335">E4083/L4083</f>
        <v>29.166666666666668</v>
      </c>
      <c r="Q4083" t="s">
        <v>8315</v>
      </c>
      <c r="R4083" t="s">
        <v>8318</v>
      </c>
      <c r="S4083" s="9">
        <f t="shared" si="330"/>
        <v>42041.372974537029</v>
      </c>
      <c r="T4083" s="9">
        <f t="shared" si="331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28"/>
        <v>0.02</v>
      </c>
      <c r="P4084" s="10">
        <f t="shared" si="335"/>
        <v>1.5</v>
      </c>
      <c r="Q4084" t="s">
        <v>8315</v>
      </c>
      <c r="R4084" t="s">
        <v>8318</v>
      </c>
      <c r="S4084" s="9">
        <f t="shared" si="330"/>
        <v>42306.980937499997</v>
      </c>
      <c r="T4084" s="9">
        <f t="shared" si="331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28"/>
        <v>0.21685714285714286</v>
      </c>
      <c r="P4085" s="10">
        <f t="shared" si="335"/>
        <v>126.5</v>
      </c>
      <c r="Q4085" t="s">
        <v>8315</v>
      </c>
      <c r="R4085" t="s">
        <v>8318</v>
      </c>
      <c r="S4085" s="9">
        <f t="shared" si="330"/>
        <v>42353.553425925922</v>
      </c>
      <c r="T4085" s="9">
        <f t="shared" si="331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28"/>
        <v>3.3333333333333335E-3</v>
      </c>
      <c r="P4086" s="10">
        <f t="shared" si="335"/>
        <v>10</v>
      </c>
      <c r="Q4086" t="s">
        <v>8315</v>
      </c>
      <c r="R4086" t="s">
        <v>8318</v>
      </c>
      <c r="S4086" s="9">
        <f t="shared" si="330"/>
        <v>42622.228078703702</v>
      </c>
      <c r="T4086" s="9">
        <f t="shared" si="331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28"/>
        <v>2.8571428571428571E-3</v>
      </c>
      <c r="P4087" s="10">
        <f t="shared" si="335"/>
        <v>10</v>
      </c>
      <c r="Q4087" t="s">
        <v>8315</v>
      </c>
      <c r="R4087" t="s">
        <v>8318</v>
      </c>
      <c r="S4087" s="9">
        <f t="shared" si="330"/>
        <v>42058.395543981482</v>
      </c>
      <c r="T4087" s="9">
        <f t="shared" si="331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28"/>
        <v>4.7E-2</v>
      </c>
      <c r="P4088" s="10">
        <f t="shared" si="335"/>
        <v>9.4</v>
      </c>
      <c r="Q4088" t="s">
        <v>8315</v>
      </c>
      <c r="R4088" t="s">
        <v>8318</v>
      </c>
      <c r="S4088" s="9">
        <f t="shared" si="330"/>
        <v>42304.732627314814</v>
      </c>
      <c r="T4088" s="9">
        <f t="shared" si="331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28"/>
        <v>0</v>
      </c>
      <c r="P4089" s="10">
        <v>0</v>
      </c>
      <c r="Q4089" t="s">
        <v>8315</v>
      </c>
      <c r="R4089" t="s">
        <v>8318</v>
      </c>
      <c r="S4089" s="9">
        <f t="shared" si="330"/>
        <v>42538.53456018518</v>
      </c>
      <c r="T4089" s="9">
        <f t="shared" si="331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28"/>
        <v>0.108</v>
      </c>
      <c r="P4090" s="10">
        <f t="shared" ref="P4090:P4098" si="336">E4090/L4090</f>
        <v>72</v>
      </c>
      <c r="Q4090" t="s">
        <v>8315</v>
      </c>
      <c r="R4090" t="s">
        <v>8318</v>
      </c>
      <c r="S4090" s="9">
        <f t="shared" si="330"/>
        <v>41990.40421296296</v>
      </c>
      <c r="T4090" s="9">
        <f t="shared" si="331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28"/>
        <v>4.8000000000000001E-2</v>
      </c>
      <c r="P4091" s="10">
        <f t="shared" si="336"/>
        <v>30</v>
      </c>
      <c r="Q4091" t="s">
        <v>8315</v>
      </c>
      <c r="R4091" t="s">
        <v>8318</v>
      </c>
      <c r="S4091" s="9">
        <f t="shared" si="330"/>
        <v>42122.524166666662</v>
      </c>
      <c r="T4091" s="9">
        <f t="shared" si="331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28"/>
        <v>3.2000000000000001E-2</v>
      </c>
      <c r="P4092" s="10">
        <f t="shared" si="336"/>
        <v>10.666666666666666</v>
      </c>
      <c r="Q4092" t="s">
        <v>8315</v>
      </c>
      <c r="R4092" t="s">
        <v>8318</v>
      </c>
      <c r="S4092" s="9">
        <f t="shared" si="330"/>
        <v>42209.464548611104</v>
      </c>
      <c r="T4092" s="9">
        <f t="shared" si="331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28"/>
        <v>0.1275</v>
      </c>
      <c r="P4093" s="10">
        <f t="shared" si="336"/>
        <v>25.5</v>
      </c>
      <c r="Q4093" t="s">
        <v>8315</v>
      </c>
      <c r="R4093" t="s">
        <v>8318</v>
      </c>
      <c r="S4093" s="9">
        <f t="shared" si="330"/>
        <v>41990.298043981478</v>
      </c>
      <c r="T4093" s="9">
        <f t="shared" si="331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28"/>
        <v>1.8181818181818181E-4</v>
      </c>
      <c r="P4094" s="10">
        <f t="shared" si="336"/>
        <v>20</v>
      </c>
      <c r="Q4094" t="s">
        <v>8315</v>
      </c>
      <c r="R4094" t="s">
        <v>8318</v>
      </c>
      <c r="S4094" s="9">
        <f t="shared" si="330"/>
        <v>42038.986655092587</v>
      </c>
      <c r="T4094" s="9">
        <f t="shared" si="331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28"/>
        <v>2.4E-2</v>
      </c>
      <c r="P4095" s="10">
        <f t="shared" si="336"/>
        <v>15</v>
      </c>
      <c r="Q4095" t="s">
        <v>8315</v>
      </c>
      <c r="R4095" t="s">
        <v>8318</v>
      </c>
      <c r="S4095" s="9">
        <f t="shared" si="330"/>
        <v>42178.607557870368</v>
      </c>
      <c r="T4095" s="9">
        <f t="shared" si="331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28"/>
        <v>0.36499999999999999</v>
      </c>
      <c r="P4096" s="10">
        <f t="shared" si="336"/>
        <v>91.25</v>
      </c>
      <c r="Q4096" t="s">
        <v>8315</v>
      </c>
      <c r="R4096" t="s">
        <v>8318</v>
      </c>
      <c r="S4096" s="9">
        <f t="shared" si="330"/>
        <v>41889.878472222219</v>
      </c>
      <c r="T4096" s="9">
        <f t="shared" si="331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28"/>
        <v>2.6666666666666668E-2</v>
      </c>
      <c r="P4097" s="10">
        <f t="shared" si="336"/>
        <v>800</v>
      </c>
      <c r="Q4097" t="s">
        <v>8315</v>
      </c>
      <c r="R4097" t="s">
        <v>8318</v>
      </c>
      <c r="S4097" s="9">
        <f t="shared" si="330"/>
        <v>42692.823495370372</v>
      </c>
      <c r="T4097" s="9">
        <f t="shared" si="331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37">E4098/D4098</f>
        <v>0.11428571428571428</v>
      </c>
      <c r="P4098" s="10">
        <f t="shared" si="336"/>
        <v>80</v>
      </c>
      <c r="Q4098" t="s">
        <v>8315</v>
      </c>
      <c r="R4098" t="s">
        <v>8318</v>
      </c>
      <c r="S4098" s="9">
        <f t="shared" ref="S4098:S4115" si="338">(((J4098/60)/60)/24)+DATE(1970,1,1)+(-5/24)</f>
        <v>42750.321979166663</v>
      </c>
      <c r="T4098" s="9">
        <f t="shared" ref="T4098:T4115" si="339">(((I4098/60)/60)/24)+DATE(1970,1,1)+(-5/24)</f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37"/>
        <v>0</v>
      </c>
      <c r="P4099" s="10">
        <v>0</v>
      </c>
      <c r="Q4099" t="s">
        <v>8315</v>
      </c>
      <c r="R4099" t="s">
        <v>8318</v>
      </c>
      <c r="S4099" s="9">
        <f t="shared" si="338"/>
        <v>42344.616168981483</v>
      </c>
      <c r="T4099" s="9">
        <f t="shared" si="339"/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37"/>
        <v>0</v>
      </c>
      <c r="P4100" s="10">
        <v>0</v>
      </c>
      <c r="Q4100" t="s">
        <v>8315</v>
      </c>
      <c r="R4100" t="s">
        <v>8318</v>
      </c>
      <c r="S4100" s="9">
        <f t="shared" si="338"/>
        <v>42495.51385416666</v>
      </c>
      <c r="T4100" s="9">
        <f t="shared" si="33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37"/>
        <v>1.1111111111111112E-2</v>
      </c>
      <c r="P4101" s="10">
        <f>E4101/L4101</f>
        <v>50</v>
      </c>
      <c r="Q4101" t="s">
        <v>8315</v>
      </c>
      <c r="R4101" t="s">
        <v>8318</v>
      </c>
      <c r="S4101" s="9">
        <f t="shared" si="338"/>
        <v>42570.642048611109</v>
      </c>
      <c r="T4101" s="9">
        <f t="shared" si="33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37"/>
        <v>0</v>
      </c>
      <c r="P4102" s="10">
        <v>0</v>
      </c>
      <c r="Q4102" t="s">
        <v>8315</v>
      </c>
      <c r="R4102" t="s">
        <v>8318</v>
      </c>
      <c r="S4102" s="9">
        <f t="shared" si="338"/>
        <v>41926.916550925926</v>
      </c>
      <c r="T4102" s="9">
        <f t="shared" si="33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37"/>
        <v>0</v>
      </c>
      <c r="P4103" s="10">
        <v>0</v>
      </c>
      <c r="Q4103" t="s">
        <v>8315</v>
      </c>
      <c r="R4103" t="s">
        <v>8318</v>
      </c>
      <c r="S4103" s="9">
        <f t="shared" si="338"/>
        <v>42730.695393518516</v>
      </c>
      <c r="T4103" s="9">
        <f t="shared" si="33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37"/>
        <v>0.27400000000000002</v>
      </c>
      <c r="P4104" s="10">
        <f t="shared" ref="P4104:P4110" si="340">E4104/L4104</f>
        <v>22.833333333333332</v>
      </c>
      <c r="Q4104" t="s">
        <v>8315</v>
      </c>
      <c r="R4104" t="s">
        <v>8318</v>
      </c>
      <c r="S4104" s="9">
        <f t="shared" si="338"/>
        <v>42475.639733796292</v>
      </c>
      <c r="T4104" s="9">
        <f t="shared" si="33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37"/>
        <v>0.1</v>
      </c>
      <c r="P4105" s="10">
        <f t="shared" si="340"/>
        <v>16.666666666666668</v>
      </c>
      <c r="Q4105" t="s">
        <v>8315</v>
      </c>
      <c r="R4105" t="s">
        <v>8318</v>
      </c>
      <c r="S4105" s="9">
        <f t="shared" si="338"/>
        <v>42188.624606481484</v>
      </c>
      <c r="T4105" s="9">
        <f t="shared" si="33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37"/>
        <v>0.21366666666666667</v>
      </c>
      <c r="P4106" s="10">
        <f t="shared" si="340"/>
        <v>45.785714285714285</v>
      </c>
      <c r="Q4106" t="s">
        <v>8315</v>
      </c>
      <c r="R4106" t="s">
        <v>8318</v>
      </c>
      <c r="S4106" s="9">
        <f t="shared" si="338"/>
        <v>42640.069837962961</v>
      </c>
      <c r="T4106" s="9">
        <f t="shared" si="33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37"/>
        <v>6.9696969696969702E-2</v>
      </c>
      <c r="P4107" s="10">
        <f t="shared" si="340"/>
        <v>383.33333333333331</v>
      </c>
      <c r="Q4107" t="s">
        <v>8315</v>
      </c>
      <c r="R4107" t="s">
        <v>8318</v>
      </c>
      <c r="S4107" s="9">
        <f t="shared" si="338"/>
        <v>42696.802187499998</v>
      </c>
      <c r="T4107" s="9">
        <f t="shared" si="33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37"/>
        <v>0.70599999999999996</v>
      </c>
      <c r="P4108" s="10">
        <f t="shared" si="340"/>
        <v>106.96969696969697</v>
      </c>
      <c r="Q4108" t="s">
        <v>8315</v>
      </c>
      <c r="R4108" t="s">
        <v>8318</v>
      </c>
      <c r="S4108" s="9">
        <f t="shared" si="338"/>
        <v>42052.841041666667</v>
      </c>
      <c r="T4108" s="9">
        <f t="shared" si="33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37"/>
        <v>2.0500000000000001E-2</v>
      </c>
      <c r="P4109" s="10">
        <f t="shared" si="340"/>
        <v>10.25</v>
      </c>
      <c r="Q4109" t="s">
        <v>8315</v>
      </c>
      <c r="R4109" t="s">
        <v>8318</v>
      </c>
      <c r="S4109" s="9">
        <f t="shared" si="338"/>
        <v>41883.708344907405</v>
      </c>
      <c r="T4109" s="9">
        <f t="shared" si="33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37"/>
        <v>1.9666666666666666E-2</v>
      </c>
      <c r="P4110" s="10">
        <f t="shared" si="340"/>
        <v>59</v>
      </c>
      <c r="Q4110" t="s">
        <v>8315</v>
      </c>
      <c r="R4110" t="s">
        <v>8318</v>
      </c>
      <c r="S4110" s="9">
        <f t="shared" si="338"/>
        <v>42766.823344907411</v>
      </c>
      <c r="T4110" s="9">
        <f t="shared" si="33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37"/>
        <v>0</v>
      </c>
      <c r="P4111" s="10">
        <v>0</v>
      </c>
      <c r="Q4111" t="s">
        <v>8315</v>
      </c>
      <c r="R4111" t="s">
        <v>8318</v>
      </c>
      <c r="S4111" s="9">
        <f t="shared" si="338"/>
        <v>42307.331064814811</v>
      </c>
      <c r="T4111" s="9">
        <f t="shared" si="33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37"/>
        <v>0.28666666666666668</v>
      </c>
      <c r="P4112" s="10">
        <f>E4112/L4112</f>
        <v>14.333333333333334</v>
      </c>
      <c r="Q4112" t="s">
        <v>8315</v>
      </c>
      <c r="R4112" t="s">
        <v>8318</v>
      </c>
      <c r="S4112" s="9">
        <f t="shared" si="338"/>
        <v>42512.418414351843</v>
      </c>
      <c r="T4112" s="9">
        <f t="shared" si="33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37"/>
        <v>3.1333333333333331E-2</v>
      </c>
      <c r="P4113" s="10">
        <f>E4113/L4113</f>
        <v>15.666666666666666</v>
      </c>
      <c r="Q4113" t="s">
        <v>8315</v>
      </c>
      <c r="R4113" t="s">
        <v>8318</v>
      </c>
      <c r="S4113" s="9">
        <f t="shared" si="338"/>
        <v>42028.927546296291</v>
      </c>
      <c r="T4113" s="9">
        <f t="shared" si="33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37"/>
        <v>4.0000000000000002E-4</v>
      </c>
      <c r="P4114" s="10">
        <f>E4114/L4114</f>
        <v>1</v>
      </c>
      <c r="Q4114" t="s">
        <v>8315</v>
      </c>
      <c r="R4114" t="s">
        <v>8318</v>
      </c>
      <c r="S4114" s="9">
        <f t="shared" si="338"/>
        <v>42400.738263888888</v>
      </c>
      <c r="T4114" s="9">
        <f t="shared" si="33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37"/>
        <v>2E-3</v>
      </c>
      <c r="P4115" s="10">
        <f>E4115/L4115</f>
        <v>1</v>
      </c>
      <c r="Q4115" t="s">
        <v>8315</v>
      </c>
      <c r="R4115" t="s">
        <v>8318</v>
      </c>
      <c r="S4115" s="9">
        <f t="shared" si="338"/>
        <v>42358.364849537036</v>
      </c>
      <c r="T4115" s="9">
        <f t="shared" si="339"/>
        <v>42377.06527777778</v>
      </c>
    </row>
  </sheetData>
  <sortState ref="A2:T4115">
    <sortCondition ref="A2"/>
  </sortState>
  <conditionalFormatting sqref="O2:O4115">
    <cfRule type="colorScale" priority="4">
      <colorScale>
        <cfvo type="num" val="0"/>
        <cfvo type="num" val="1"/>
        <cfvo type="num" val="2"/>
        <color rgb="FFF8696B"/>
        <color rgb="FF92D050"/>
        <color rgb="FF0070C0"/>
      </colorScale>
    </cfRule>
    <cfRule type="colorScale" priority="5">
      <colorScale>
        <cfvo type="num" val="0"/>
        <cfvo type="num" val="0"/>
        <cfvo type="num" val="2"/>
        <color rgb="FFF8696B"/>
        <color rgb="FF92D050"/>
        <color rgb="FF00B0F0"/>
      </colorScale>
    </cfRule>
    <cfRule type="colorScale" priority="13">
      <colorScale>
        <cfvo type="min"/>
        <cfvo type="percent" val="100"/>
        <cfvo type="max"/>
        <color rgb="FFFF0000"/>
        <color rgb="FF92D050"/>
        <color rgb="FF00B0F0"/>
      </colorScale>
    </cfRule>
  </conditionalFormatting>
  <conditionalFormatting sqref="O2:O4115">
    <cfRule type="colorScale" priority="9">
      <colorScale>
        <cfvo type="min"/>
        <cfvo type="num" val="1"/>
        <cfvo type="max"/>
        <color rgb="FFF8696B"/>
        <color rgb="FF92D050"/>
        <color rgb="FF00B0F0"/>
      </colorScale>
    </cfRule>
  </conditionalFormatting>
  <conditionalFormatting sqref="F1881:F1930">
    <cfRule type="containsText" dxfId="5" priority="8" operator="containsText" text="live">
      <formula>NOT(ISERROR(SEARCH("live",F1881)))</formula>
    </cfRule>
  </conditionalFormatting>
  <conditionalFormatting sqref="F351:F1880">
    <cfRule type="containsText" dxfId="4" priority="7" operator="containsText" text="failed">
      <formula>NOT(ISERROR(SEARCH("failed",F351)))</formula>
    </cfRule>
  </conditionalFormatting>
  <conditionalFormatting sqref="F2:F5000">
    <cfRule type="containsText" dxfId="3" priority="1" operator="containsText" text="live">
      <formula>NOT(ISERROR(SEARCH("live",F2)))</formula>
    </cfRule>
    <cfRule type="containsText" dxfId="2" priority="2" operator="containsText" text="success">
      <formula>NOT(ISERROR(SEARCH("success",F2)))</formula>
    </cfRule>
    <cfRule type="containsText" dxfId="1" priority="3" operator="containsText" text="failed">
      <formula>NOT(ISERROR(SEARCH("failed",F2)))</formula>
    </cfRule>
    <cfRule type="containsText" dxfId="0" priority="6" operator="containsText" text="canceled">
      <formula>NOT(ISERROR(SEARCH("canceled",F2)))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34304-D15D-4AF0-9BB1-9AC7FEEA93EF}">
  <sheetPr codeName="Sheet2"/>
  <dimension ref="A1:F14"/>
  <sheetViews>
    <sheetView topLeftCell="A3" workbookViewId="0">
      <selection activeCell="B4" sqref="B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3.08984375" bestFit="1" customWidth="1"/>
    <col min="8" max="8" width="3.1796875" bestFit="1" customWidth="1"/>
    <col min="9" max="10" width="2.81640625" bestFit="1" customWidth="1"/>
    <col min="11" max="11" width="3.81640625" bestFit="1" customWidth="1"/>
    <col min="12" max="12" width="3.1796875" bestFit="1" customWidth="1"/>
    <col min="13" max="14" width="2.81640625" bestFit="1" customWidth="1"/>
    <col min="15" max="15" width="2.90625" bestFit="1" customWidth="1"/>
    <col min="16" max="16" width="3.6328125" bestFit="1" customWidth="1"/>
    <col min="17" max="17" width="2.90625" bestFit="1" customWidth="1"/>
    <col min="18" max="18" width="3.453125" bestFit="1" customWidth="1"/>
    <col min="19" max="19" width="3.08984375" bestFit="1" customWidth="1"/>
    <col min="20" max="20" width="2.81640625" bestFit="1" customWidth="1"/>
    <col min="21" max="21" width="3" bestFit="1" customWidth="1"/>
    <col min="22" max="22" width="4.81640625" bestFit="1" customWidth="1"/>
    <col min="23" max="23" width="10.7265625" bestFit="1" customWidth="1"/>
  </cols>
  <sheetData>
    <row r="1" spans="1:6" x14ac:dyDescent="0.35">
      <c r="A1" s="6" t="s">
        <v>8223</v>
      </c>
      <c r="B1" t="s" vm="2">
        <v>8379</v>
      </c>
    </row>
    <row r="3" spans="1:6" x14ac:dyDescent="0.35">
      <c r="A3" s="6" t="s">
        <v>8363</v>
      </c>
      <c r="B3" s="6" t="s">
        <v>8362</v>
      </c>
    </row>
    <row r="4" spans="1:6" x14ac:dyDescent="0.35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8325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8339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8350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8328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8310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6C5E-209F-46A3-8732-FD38AA611E5D}">
  <sheetPr codeName="Sheet3"/>
  <dimension ref="A1:F47"/>
  <sheetViews>
    <sheetView topLeftCell="A5" workbookViewId="0">
      <selection activeCell="A4" sqref="A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3.90625" bestFit="1" customWidth="1"/>
    <col min="8" max="8" width="12.90625" bestFit="1" customWidth="1"/>
    <col min="9" max="9" width="13.90625" bestFit="1" customWidth="1"/>
    <col min="10" max="10" width="17.7265625" bestFit="1" customWidth="1"/>
    <col min="11" max="11" width="18.7265625" bestFit="1" customWidth="1"/>
    <col min="12" max="12" width="7.6328125" bestFit="1" customWidth="1"/>
    <col min="13" max="13" width="8.08984375" bestFit="1" customWidth="1"/>
    <col min="14" max="14" width="5.453125" bestFit="1" customWidth="1"/>
    <col min="15" max="15" width="3.6328125" bestFit="1" customWidth="1"/>
    <col min="16" max="16" width="9.1796875" bestFit="1" customWidth="1"/>
    <col min="17" max="17" width="7.81640625" bestFit="1" customWidth="1"/>
    <col min="18" max="18" width="8.08984375" bestFit="1" customWidth="1"/>
    <col min="19" max="19" width="5.453125" bestFit="1" customWidth="1"/>
    <col min="20" max="20" width="9.1796875" bestFit="1" customWidth="1"/>
    <col min="21" max="21" width="7.90625" bestFit="1" customWidth="1"/>
    <col min="22" max="22" width="8.08984375" bestFit="1" customWidth="1"/>
    <col min="23" max="23" width="5.453125" bestFit="1" customWidth="1"/>
    <col min="24" max="24" width="9.1796875" bestFit="1" customWidth="1"/>
    <col min="25" max="25" width="7.81640625" bestFit="1" customWidth="1"/>
    <col min="26" max="26" width="8.08984375" bestFit="1" customWidth="1"/>
    <col min="27" max="27" width="5.453125" bestFit="1" customWidth="1"/>
    <col min="28" max="28" width="9.1796875" bestFit="1" customWidth="1"/>
    <col min="29" max="29" width="7.90625" bestFit="1" customWidth="1"/>
    <col min="30" max="30" width="8.08984375" bestFit="1" customWidth="1"/>
    <col min="31" max="31" width="5.453125" bestFit="1" customWidth="1"/>
    <col min="32" max="32" width="9.1796875" bestFit="1" customWidth="1"/>
    <col min="33" max="33" width="7.453125" bestFit="1" customWidth="1"/>
    <col min="34" max="34" width="8.08984375" bestFit="1" customWidth="1"/>
    <col min="35" max="35" width="5.453125" bestFit="1" customWidth="1"/>
    <col min="36" max="36" width="3.6328125" bestFit="1" customWidth="1"/>
    <col min="37" max="37" width="9.1796875" bestFit="1" customWidth="1"/>
    <col min="38" max="38" width="7.54296875" bestFit="1" customWidth="1"/>
    <col min="39" max="39" width="8.08984375" bestFit="1" customWidth="1"/>
    <col min="40" max="40" width="5.453125" bestFit="1" customWidth="1"/>
    <col min="41" max="41" width="3.6328125" bestFit="1" customWidth="1"/>
    <col min="42" max="42" width="9.1796875" bestFit="1" customWidth="1"/>
    <col min="43" max="43" width="7.90625" bestFit="1" customWidth="1"/>
    <col min="44" max="44" width="8.08984375" bestFit="1" customWidth="1"/>
    <col min="45" max="45" width="5.453125" bestFit="1" customWidth="1"/>
    <col min="46" max="46" width="7.90625" bestFit="1" customWidth="1"/>
    <col min="47" max="47" width="8.08984375" bestFit="1" customWidth="1"/>
    <col min="48" max="48" width="5.453125" bestFit="1" customWidth="1"/>
    <col min="49" max="49" width="3.6328125" bestFit="1" customWidth="1"/>
    <col min="50" max="50" width="9.1796875" bestFit="1" customWidth="1"/>
    <col min="51" max="51" width="7.08984375" bestFit="1" customWidth="1"/>
    <col min="52" max="52" width="8.08984375" bestFit="1" customWidth="1"/>
    <col min="53" max="53" width="5.453125" bestFit="1" customWidth="1"/>
    <col min="54" max="54" width="9.1796875" bestFit="1" customWidth="1"/>
    <col min="55" max="55" width="7.08984375" bestFit="1" customWidth="1"/>
    <col min="56" max="56" width="9.1796875" bestFit="1" customWidth="1"/>
    <col min="57" max="57" width="7.6328125" bestFit="1" customWidth="1"/>
    <col min="58" max="58" width="8.08984375" bestFit="1" customWidth="1"/>
    <col min="59" max="59" width="5.453125" bestFit="1" customWidth="1"/>
    <col min="60" max="60" width="3.6328125" bestFit="1" customWidth="1"/>
    <col min="61" max="61" width="8.36328125" bestFit="1" customWidth="1"/>
    <col min="62" max="62" width="8.08984375" bestFit="1" customWidth="1"/>
    <col min="63" max="63" width="5.453125" bestFit="1" customWidth="1"/>
    <col min="64" max="64" width="3.6328125" bestFit="1" customWidth="1"/>
    <col min="65" max="65" width="9.1796875" bestFit="1" customWidth="1"/>
    <col min="66" max="66" width="7.6328125" bestFit="1" customWidth="1"/>
    <col min="67" max="67" width="5.453125" bestFit="1" customWidth="1"/>
    <col min="68" max="68" width="9.1796875" bestFit="1" customWidth="1"/>
    <col min="69" max="69" width="8.1796875" bestFit="1" customWidth="1"/>
    <col min="70" max="70" width="8.08984375" bestFit="1" customWidth="1"/>
    <col min="71" max="71" width="5.453125" bestFit="1" customWidth="1"/>
    <col min="72" max="72" width="9.1796875" bestFit="1" customWidth="1"/>
    <col min="73" max="73" width="7.81640625" bestFit="1" customWidth="1"/>
    <col min="74" max="74" width="8.08984375" bestFit="1" customWidth="1"/>
    <col min="75" max="75" width="5.453125" bestFit="1" customWidth="1"/>
    <col min="76" max="76" width="9.1796875" bestFit="1" customWidth="1"/>
    <col min="77" max="77" width="7.453125" bestFit="1" customWidth="1"/>
    <col min="78" max="78" width="9.1796875" bestFit="1" customWidth="1"/>
    <col min="79" max="79" width="7.7265625" bestFit="1" customWidth="1"/>
    <col min="80" max="80" width="8.089843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7.7265625" bestFit="1" customWidth="1"/>
    <col min="85" max="85" width="10.7265625" bestFit="1" customWidth="1"/>
    <col min="86" max="86" width="6.1796875" bestFit="1" customWidth="1"/>
    <col min="87" max="87" width="5.6328125" bestFit="1" customWidth="1"/>
    <col min="88" max="88" width="11.6328125" bestFit="1" customWidth="1"/>
    <col min="89" max="89" width="9.36328125" bestFit="1" customWidth="1"/>
    <col min="90" max="90" width="10" bestFit="1" customWidth="1"/>
    <col min="91" max="92" width="7.08984375" bestFit="1" customWidth="1"/>
    <col min="93" max="93" width="11.6328125" bestFit="1" customWidth="1"/>
    <col min="94" max="94" width="7.08984375" bestFit="1" customWidth="1"/>
    <col min="95" max="95" width="7.6328125" bestFit="1" customWidth="1"/>
    <col min="96" max="96" width="6.1796875" bestFit="1" customWidth="1"/>
    <col min="97" max="97" width="9.36328125" bestFit="1" customWidth="1"/>
    <col min="98" max="98" width="10" bestFit="1" customWidth="1"/>
    <col min="99" max="99" width="7.08984375" bestFit="1" customWidth="1"/>
    <col min="100" max="100" width="8.36328125" bestFit="1" customWidth="1"/>
    <col min="101" max="101" width="10.90625" bestFit="1" customWidth="1"/>
    <col min="102" max="102" width="11.6328125" bestFit="1" customWidth="1"/>
    <col min="103" max="103" width="9.36328125" bestFit="1" customWidth="1"/>
    <col min="104" max="104" width="10" bestFit="1" customWidth="1"/>
    <col min="105" max="105" width="7.08984375" bestFit="1" customWidth="1"/>
    <col min="106" max="106" width="7.6328125" bestFit="1" customWidth="1"/>
    <col min="107" max="107" width="10.90625" bestFit="1" customWidth="1"/>
    <col min="108" max="108" width="4.7265625" bestFit="1" customWidth="1"/>
    <col min="109" max="109" width="6.1796875" bestFit="1" customWidth="1"/>
    <col min="110" max="110" width="11.6328125" bestFit="1" customWidth="1"/>
    <col min="111" max="111" width="7.08984375" bestFit="1" customWidth="1"/>
    <col min="112" max="112" width="8.1796875" bestFit="1" customWidth="1"/>
    <col min="113" max="113" width="10.90625" bestFit="1" customWidth="1"/>
    <col min="114" max="114" width="9.36328125" bestFit="1" customWidth="1"/>
    <col min="115" max="115" width="10" bestFit="1" customWidth="1"/>
    <col min="116" max="116" width="7.08984375" bestFit="1" customWidth="1"/>
    <col min="117" max="117" width="7.81640625" bestFit="1" customWidth="1"/>
    <col min="118" max="118" width="10.90625" bestFit="1" customWidth="1"/>
    <col min="119" max="119" width="4.7265625" bestFit="1" customWidth="1"/>
    <col min="120" max="120" width="6.1796875" bestFit="1" customWidth="1"/>
    <col min="121" max="121" width="5.6328125" bestFit="1" customWidth="1"/>
    <col min="122" max="122" width="11.6328125" bestFit="1" customWidth="1"/>
    <col min="123" max="123" width="9.36328125" bestFit="1" customWidth="1"/>
    <col min="124" max="124" width="10" bestFit="1" customWidth="1"/>
    <col min="125" max="125" width="7.08984375" bestFit="1" customWidth="1"/>
    <col min="126" max="126" width="7.453125" bestFit="1" customWidth="1"/>
    <col min="127" max="127" width="7.08984375" bestFit="1" customWidth="1"/>
    <col min="128" max="128" width="7.7265625" bestFit="1" customWidth="1"/>
    <col min="129" max="129" width="10.90625" bestFit="1" customWidth="1"/>
    <col min="130" max="130" width="4.7265625" bestFit="1" customWidth="1"/>
    <col min="131" max="131" width="6.1796875" bestFit="1" customWidth="1"/>
    <col min="132" max="132" width="9.7265625" bestFit="1" customWidth="1"/>
    <col min="133" max="133" width="5.6328125" bestFit="1" customWidth="1"/>
    <col min="134" max="134" width="11.6328125" bestFit="1" customWidth="1"/>
    <col min="135" max="135" width="9.36328125" bestFit="1" customWidth="1"/>
    <col min="136" max="136" width="10" bestFit="1" customWidth="1"/>
    <col min="137" max="137" width="7.08984375" bestFit="1" customWidth="1"/>
    <col min="138" max="138" width="7.7265625" bestFit="1" customWidth="1"/>
    <col min="139" max="139" width="10.7265625" bestFit="1" customWidth="1"/>
    <col min="140" max="1001" width="3.81640625" bestFit="1" customWidth="1"/>
    <col min="1002" max="4115" width="4.81640625" bestFit="1" customWidth="1"/>
    <col min="4116" max="4116" width="10.7265625" bestFit="1" customWidth="1"/>
  </cols>
  <sheetData>
    <row r="1" spans="1:6" x14ac:dyDescent="0.35">
      <c r="A1" s="6" t="s">
        <v>8223</v>
      </c>
      <c r="B1" t="s">
        <v>8364</v>
      </c>
    </row>
    <row r="2" spans="1:6" x14ac:dyDescent="0.35">
      <c r="A2" s="6" t="s">
        <v>8308</v>
      </c>
      <c r="B2" t="s">
        <v>8364</v>
      </c>
    </row>
    <row r="4" spans="1:6" x14ac:dyDescent="0.35">
      <c r="A4" s="6" t="s">
        <v>8380</v>
      </c>
      <c r="B4" s="6" t="s">
        <v>8362</v>
      </c>
    </row>
    <row r="5" spans="1:6" x14ac:dyDescent="0.3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8352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8351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8348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8324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8343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8355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8326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8314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8317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8345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8359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8349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8335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8354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8336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8337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8320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8333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8330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8353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8338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8334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8344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8347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8346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8316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8340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8327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8322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8341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8311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8342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8358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01F8A-F5AF-4F31-B54B-D33C0B27011D}">
  <sheetPr codeName="Sheet4"/>
  <dimension ref="A1:E18"/>
  <sheetViews>
    <sheetView workbookViewId="0">
      <selection activeCell="B9" sqref="B9"/>
    </sheetView>
  </sheetViews>
  <sheetFormatPr defaultRowHeight="14.5" x14ac:dyDescent="0.35"/>
  <cols>
    <col min="1" max="1" width="27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2.453125" bestFit="1" customWidth="1"/>
    <col min="8" max="11" width="14.54296875" bestFit="1" customWidth="1"/>
    <col min="12" max="12" width="13.54296875" bestFit="1" customWidth="1"/>
    <col min="13" max="15" width="14.54296875" bestFit="1" customWidth="1"/>
    <col min="16" max="16" width="12.453125" bestFit="1" customWidth="1"/>
    <col min="17" max="24" width="14.54296875" bestFit="1" customWidth="1"/>
    <col min="25" max="25" width="13.54296875" bestFit="1" customWidth="1"/>
    <col min="26" max="26" width="14.54296875" bestFit="1" customWidth="1"/>
    <col min="27" max="27" width="12.453125" bestFit="1" customWidth="1"/>
    <col min="28" max="29" width="14.54296875" bestFit="1" customWidth="1"/>
    <col min="30" max="32" width="13.54296875" bestFit="1" customWidth="1"/>
    <col min="33" max="33" width="12.453125" bestFit="1" customWidth="1"/>
    <col min="34" max="38" width="14.54296875" bestFit="1" customWidth="1"/>
    <col min="39" max="40" width="13.54296875" bestFit="1" customWidth="1"/>
    <col min="41" max="41" width="12.453125" bestFit="1" customWidth="1"/>
    <col min="42" max="48" width="14.54296875" bestFit="1" customWidth="1"/>
    <col min="49" max="49" width="13.54296875" bestFit="1" customWidth="1"/>
    <col min="50" max="56" width="14.54296875" bestFit="1" customWidth="1"/>
    <col min="57" max="57" width="12.453125" bestFit="1" customWidth="1"/>
    <col min="58" max="58" width="14.54296875" bestFit="1" customWidth="1"/>
    <col min="59" max="59" width="13.54296875" bestFit="1" customWidth="1"/>
    <col min="60" max="71" width="14.54296875" bestFit="1" customWidth="1"/>
    <col min="72" max="74" width="15.54296875" bestFit="1" customWidth="1"/>
    <col min="75" max="76" width="14.54296875" bestFit="1" customWidth="1"/>
    <col min="77" max="78" width="15.54296875" bestFit="1" customWidth="1"/>
    <col min="79" max="79" width="14.54296875" bestFit="1" customWidth="1"/>
    <col min="80" max="80" width="13.54296875" bestFit="1" customWidth="1"/>
    <col min="81" max="82" width="14.54296875" bestFit="1" customWidth="1"/>
    <col min="83" max="91" width="15.54296875" bestFit="1" customWidth="1"/>
    <col min="92" max="92" width="14.54296875" bestFit="1" customWidth="1"/>
    <col min="93" max="94" width="15.54296875" bestFit="1" customWidth="1"/>
    <col min="95" max="99" width="14.54296875" bestFit="1" customWidth="1"/>
    <col min="100" max="103" width="15.54296875" bestFit="1" customWidth="1"/>
    <col min="104" max="107" width="13.54296875" bestFit="1" customWidth="1"/>
    <col min="108" max="111" width="14.54296875" bestFit="1" customWidth="1"/>
    <col min="112" max="112" width="13.54296875" bestFit="1" customWidth="1"/>
    <col min="113" max="119" width="14.54296875" bestFit="1" customWidth="1"/>
    <col min="120" max="120" width="13.54296875" bestFit="1" customWidth="1"/>
    <col min="121" max="124" width="14.54296875" bestFit="1" customWidth="1"/>
    <col min="125" max="126" width="13.54296875" bestFit="1" customWidth="1"/>
    <col min="127" max="127" width="12.453125" bestFit="1" customWidth="1"/>
    <col min="128" max="136" width="14.54296875" bestFit="1" customWidth="1"/>
    <col min="137" max="137" width="13.54296875" bestFit="1" customWidth="1"/>
    <col min="138" max="141" width="14.54296875" bestFit="1" customWidth="1"/>
    <col min="142" max="142" width="12.453125" bestFit="1" customWidth="1"/>
    <col min="143" max="147" width="13.54296875" bestFit="1" customWidth="1"/>
    <col min="148" max="149" width="14.54296875" bestFit="1" customWidth="1"/>
    <col min="150" max="152" width="13.54296875" bestFit="1" customWidth="1"/>
    <col min="153" max="153" width="14.54296875" bestFit="1" customWidth="1"/>
    <col min="154" max="154" width="13.54296875" bestFit="1" customWidth="1"/>
    <col min="155" max="155" width="14.54296875" bestFit="1" customWidth="1"/>
    <col min="156" max="156" width="13.54296875" bestFit="1" customWidth="1"/>
    <col min="157" max="158" width="14.54296875" bestFit="1" customWidth="1"/>
    <col min="159" max="159" width="13.54296875" bestFit="1" customWidth="1"/>
    <col min="160" max="160" width="12.453125" bestFit="1" customWidth="1"/>
    <col min="161" max="161" width="13.54296875" bestFit="1" customWidth="1"/>
    <col min="162" max="169" width="14.54296875" bestFit="1" customWidth="1"/>
    <col min="170" max="171" width="13.54296875" bestFit="1" customWidth="1"/>
    <col min="172" max="172" width="14.54296875" bestFit="1" customWidth="1"/>
    <col min="173" max="173" width="13.54296875" bestFit="1" customWidth="1"/>
    <col min="174" max="176" width="14.54296875" bestFit="1" customWidth="1"/>
    <col min="177" max="177" width="12.453125" bestFit="1" customWidth="1"/>
    <col min="178" max="181" width="13.54296875" bestFit="1" customWidth="1"/>
    <col min="182" max="182" width="12.453125" bestFit="1" customWidth="1"/>
    <col min="183" max="185" width="13.54296875" bestFit="1" customWidth="1"/>
    <col min="186" max="186" width="14.54296875" bestFit="1" customWidth="1"/>
    <col min="187" max="188" width="13.54296875" bestFit="1" customWidth="1"/>
    <col min="189" max="190" width="14.54296875" bestFit="1" customWidth="1"/>
    <col min="191" max="191" width="13.54296875" bestFit="1" customWidth="1"/>
    <col min="192" max="192" width="12.453125" bestFit="1" customWidth="1"/>
    <col min="193" max="193" width="13.54296875" bestFit="1" customWidth="1"/>
    <col min="194" max="197" width="14.54296875" bestFit="1" customWidth="1"/>
    <col min="198" max="198" width="13.54296875" bestFit="1" customWidth="1"/>
    <col min="199" max="199" width="14.54296875" bestFit="1" customWidth="1"/>
    <col min="200" max="204" width="13.54296875" bestFit="1" customWidth="1"/>
    <col min="205" max="205" width="14.54296875" bestFit="1" customWidth="1"/>
    <col min="206" max="206" width="13.54296875" bestFit="1" customWidth="1"/>
    <col min="207" max="207" width="14.54296875" bestFit="1" customWidth="1"/>
    <col min="208" max="209" width="13.54296875" bestFit="1" customWidth="1"/>
    <col min="210" max="211" width="14.54296875" bestFit="1" customWidth="1"/>
    <col min="212" max="213" width="13.54296875" bestFit="1" customWidth="1"/>
    <col min="214" max="219" width="15.54296875" bestFit="1" customWidth="1"/>
    <col min="220" max="222" width="14.54296875" bestFit="1" customWidth="1"/>
    <col min="223" max="228" width="15.54296875" bestFit="1" customWidth="1"/>
    <col min="229" max="233" width="14.54296875" bestFit="1" customWidth="1"/>
    <col min="234" max="234" width="15.54296875" bestFit="1" customWidth="1"/>
    <col min="235" max="235" width="12.453125" bestFit="1" customWidth="1"/>
    <col min="236" max="237" width="13.54296875" bestFit="1" customWidth="1"/>
    <col min="238" max="239" width="14.54296875" bestFit="1" customWidth="1"/>
    <col min="240" max="242" width="13.54296875" bestFit="1" customWidth="1"/>
    <col min="243" max="245" width="14.54296875" bestFit="1" customWidth="1"/>
    <col min="246" max="250" width="13.54296875" bestFit="1" customWidth="1"/>
    <col min="251" max="254" width="14.54296875" bestFit="1" customWidth="1"/>
    <col min="255" max="255" width="12.453125" bestFit="1" customWidth="1"/>
    <col min="256" max="257" width="13.54296875" bestFit="1" customWidth="1"/>
    <col min="258" max="258" width="14.54296875" bestFit="1" customWidth="1"/>
    <col min="259" max="260" width="13.54296875" bestFit="1" customWidth="1"/>
    <col min="261" max="261" width="14.54296875" bestFit="1" customWidth="1"/>
    <col min="262" max="265" width="13.54296875" bestFit="1" customWidth="1"/>
    <col min="266" max="269" width="14.54296875" bestFit="1" customWidth="1"/>
    <col min="270" max="274" width="13.54296875" bestFit="1" customWidth="1"/>
    <col min="275" max="276" width="14.54296875" bestFit="1" customWidth="1"/>
    <col min="277" max="277" width="13.54296875" bestFit="1" customWidth="1"/>
    <col min="278" max="278" width="12.453125" bestFit="1" customWidth="1"/>
    <col min="279" max="281" width="13.54296875" bestFit="1" customWidth="1"/>
    <col min="282" max="282" width="14.54296875" bestFit="1" customWidth="1"/>
    <col min="283" max="283" width="13.54296875" bestFit="1" customWidth="1"/>
    <col min="284" max="284" width="14.54296875" bestFit="1" customWidth="1"/>
    <col min="285" max="285" width="13.54296875" bestFit="1" customWidth="1"/>
    <col min="286" max="289" width="14.54296875" bestFit="1" customWidth="1"/>
    <col min="290" max="292" width="13.54296875" bestFit="1" customWidth="1"/>
    <col min="293" max="293" width="14.54296875" bestFit="1" customWidth="1"/>
    <col min="294" max="295" width="13.54296875" bestFit="1" customWidth="1"/>
    <col min="296" max="297" width="14.54296875" bestFit="1" customWidth="1"/>
    <col min="298" max="299" width="13.54296875" bestFit="1" customWidth="1"/>
    <col min="300" max="300" width="14.54296875" bestFit="1" customWidth="1"/>
    <col min="301" max="302" width="13.54296875" bestFit="1" customWidth="1"/>
    <col min="303" max="304" width="14.54296875" bestFit="1" customWidth="1"/>
    <col min="305" max="306" width="13.54296875" bestFit="1" customWidth="1"/>
    <col min="307" max="307" width="14.54296875" bestFit="1" customWidth="1"/>
    <col min="308" max="308" width="12.453125" bestFit="1" customWidth="1"/>
    <col min="309" max="310" width="13.54296875" bestFit="1" customWidth="1"/>
    <col min="311" max="311" width="14.54296875" bestFit="1" customWidth="1"/>
    <col min="312" max="312" width="13.54296875" bestFit="1" customWidth="1"/>
    <col min="313" max="313" width="14.54296875" bestFit="1" customWidth="1"/>
    <col min="314" max="315" width="15.54296875" bestFit="1" customWidth="1"/>
    <col min="316" max="316" width="13.54296875" bestFit="1" customWidth="1"/>
    <col min="317" max="320" width="14.54296875" bestFit="1" customWidth="1"/>
    <col min="321" max="321" width="15.54296875" bestFit="1" customWidth="1"/>
    <col min="322" max="322" width="14.54296875" bestFit="1" customWidth="1"/>
    <col min="323" max="325" width="15.54296875" bestFit="1" customWidth="1"/>
    <col min="326" max="330" width="14.54296875" bestFit="1" customWidth="1"/>
    <col min="331" max="333" width="15.54296875" bestFit="1" customWidth="1"/>
    <col min="334" max="334" width="13.54296875" bestFit="1" customWidth="1"/>
    <col min="335" max="337" width="14.54296875" bestFit="1" customWidth="1"/>
    <col min="338" max="339" width="13.54296875" bestFit="1" customWidth="1"/>
    <col min="340" max="341" width="14.54296875" bestFit="1" customWidth="1"/>
    <col min="342" max="342" width="12.453125" bestFit="1" customWidth="1"/>
    <col min="343" max="345" width="13.54296875" bestFit="1" customWidth="1"/>
    <col min="346" max="347" width="14.54296875" bestFit="1" customWidth="1"/>
    <col min="348" max="348" width="13.54296875" bestFit="1" customWidth="1"/>
    <col min="349" max="349" width="14.54296875" bestFit="1" customWidth="1"/>
    <col min="350" max="350" width="13.54296875" bestFit="1" customWidth="1"/>
    <col min="351" max="354" width="14.54296875" bestFit="1" customWidth="1"/>
    <col min="355" max="355" width="13.54296875" bestFit="1" customWidth="1"/>
    <col min="356" max="357" width="14.54296875" bestFit="1" customWidth="1"/>
    <col min="358" max="358" width="13.54296875" bestFit="1" customWidth="1"/>
    <col min="359" max="359" width="14.54296875" bestFit="1" customWidth="1"/>
    <col min="360" max="361" width="13.54296875" bestFit="1" customWidth="1"/>
    <col min="362" max="363" width="14.54296875" bestFit="1" customWidth="1"/>
    <col min="364" max="364" width="13.54296875" bestFit="1" customWidth="1"/>
    <col min="365" max="366" width="14.54296875" bestFit="1" customWidth="1"/>
    <col min="367" max="367" width="15.54296875" bestFit="1" customWidth="1"/>
    <col min="368" max="373" width="14.54296875" bestFit="1" customWidth="1"/>
    <col min="374" max="374" width="13.54296875" bestFit="1" customWidth="1"/>
    <col min="375" max="375" width="12.453125" bestFit="1" customWidth="1"/>
    <col min="376" max="381" width="14.54296875" bestFit="1" customWidth="1"/>
    <col min="382" max="382" width="13.54296875" bestFit="1" customWidth="1"/>
    <col min="383" max="383" width="14.54296875" bestFit="1" customWidth="1"/>
    <col min="384" max="384" width="13.54296875" bestFit="1" customWidth="1"/>
    <col min="385" max="387" width="14.54296875" bestFit="1" customWidth="1"/>
    <col min="388" max="388" width="15.54296875" bestFit="1" customWidth="1"/>
    <col min="389" max="389" width="14.54296875" bestFit="1" customWidth="1"/>
    <col min="390" max="392" width="15.54296875" bestFit="1" customWidth="1"/>
    <col min="393" max="394" width="14.54296875" bestFit="1" customWidth="1"/>
    <col min="395" max="395" width="13.54296875" bestFit="1" customWidth="1"/>
    <col min="396" max="396" width="14.54296875" bestFit="1" customWidth="1"/>
    <col min="397" max="397" width="15.54296875" bestFit="1" customWidth="1"/>
    <col min="398" max="399" width="14.54296875" bestFit="1" customWidth="1"/>
    <col min="400" max="400" width="13.54296875" bestFit="1" customWidth="1"/>
    <col min="401" max="404" width="14.54296875" bestFit="1" customWidth="1"/>
    <col min="405" max="409" width="13.54296875" bestFit="1" customWidth="1"/>
    <col min="410" max="412" width="14.54296875" bestFit="1" customWidth="1"/>
    <col min="413" max="414" width="13.54296875" bestFit="1" customWidth="1"/>
    <col min="415" max="418" width="14.54296875" bestFit="1" customWidth="1"/>
    <col min="419" max="419" width="12.453125" bestFit="1" customWidth="1"/>
    <col min="420" max="421" width="13.54296875" bestFit="1" customWidth="1"/>
    <col min="422" max="431" width="14.54296875" bestFit="1" customWidth="1"/>
    <col min="432" max="432" width="12.453125" bestFit="1" customWidth="1"/>
    <col min="433" max="433" width="13.54296875" bestFit="1" customWidth="1"/>
    <col min="434" max="436" width="14.54296875" bestFit="1" customWidth="1"/>
    <col min="437" max="438" width="13.54296875" bestFit="1" customWidth="1"/>
    <col min="439" max="440" width="14.54296875" bestFit="1" customWidth="1"/>
    <col min="441" max="441" width="13.54296875" bestFit="1" customWidth="1"/>
    <col min="442" max="443" width="14.54296875" bestFit="1" customWidth="1"/>
    <col min="444" max="444" width="15.54296875" bestFit="1" customWidth="1"/>
    <col min="445" max="446" width="14.54296875" bestFit="1" customWidth="1"/>
    <col min="447" max="447" width="15.54296875" bestFit="1" customWidth="1"/>
    <col min="448" max="448" width="13.54296875" bestFit="1" customWidth="1"/>
    <col min="449" max="449" width="14.54296875" bestFit="1" customWidth="1"/>
    <col min="450" max="452" width="15.54296875" bestFit="1" customWidth="1"/>
    <col min="453" max="454" width="14.54296875" bestFit="1" customWidth="1"/>
    <col min="455" max="455" width="15.54296875" bestFit="1" customWidth="1"/>
    <col min="456" max="456" width="14.54296875" bestFit="1" customWidth="1"/>
    <col min="457" max="457" width="15.54296875" bestFit="1" customWidth="1"/>
    <col min="458" max="458" width="12.453125" bestFit="1" customWidth="1"/>
    <col min="459" max="460" width="14.54296875" bestFit="1" customWidth="1"/>
    <col min="461" max="463" width="13.54296875" bestFit="1" customWidth="1"/>
    <col min="464" max="464" width="12.453125" bestFit="1" customWidth="1"/>
    <col min="465" max="465" width="13.54296875" bestFit="1" customWidth="1"/>
    <col min="466" max="466" width="14.54296875" bestFit="1" customWidth="1"/>
    <col min="467" max="467" width="13.54296875" bestFit="1" customWidth="1"/>
    <col min="468" max="469" width="12.453125" bestFit="1" customWidth="1"/>
    <col min="470" max="470" width="14.54296875" bestFit="1" customWidth="1"/>
    <col min="471" max="472" width="13.54296875" bestFit="1" customWidth="1"/>
    <col min="473" max="475" width="14.54296875" bestFit="1" customWidth="1"/>
    <col min="476" max="476" width="13.54296875" bestFit="1" customWidth="1"/>
    <col min="477" max="477" width="14.54296875" bestFit="1" customWidth="1"/>
    <col min="478" max="478" width="13.54296875" bestFit="1" customWidth="1"/>
    <col min="479" max="480" width="14.54296875" bestFit="1" customWidth="1"/>
    <col min="481" max="481" width="12.453125" bestFit="1" customWidth="1"/>
    <col min="482" max="489" width="13.54296875" bestFit="1" customWidth="1"/>
    <col min="490" max="491" width="14.54296875" bestFit="1" customWidth="1"/>
    <col min="492" max="493" width="12.453125" bestFit="1" customWidth="1"/>
    <col min="494" max="495" width="13.54296875" bestFit="1" customWidth="1"/>
    <col min="496" max="503" width="14.54296875" bestFit="1" customWidth="1"/>
    <col min="504" max="504" width="15.54296875" bestFit="1" customWidth="1"/>
    <col min="505" max="505" width="14.54296875" bestFit="1" customWidth="1"/>
    <col min="506" max="506" width="15.54296875" bestFit="1" customWidth="1"/>
    <col min="507" max="509" width="14.54296875" bestFit="1" customWidth="1"/>
    <col min="510" max="512" width="15.54296875" bestFit="1" customWidth="1"/>
    <col min="513" max="513" width="14.54296875" bestFit="1" customWidth="1"/>
    <col min="514" max="518" width="15.54296875" bestFit="1" customWidth="1"/>
    <col min="519" max="519" width="14.54296875" bestFit="1" customWidth="1"/>
    <col min="520" max="520" width="13.54296875" bestFit="1" customWidth="1"/>
    <col min="521" max="521" width="14.54296875" bestFit="1" customWidth="1"/>
    <col min="522" max="524" width="15.54296875" bestFit="1" customWidth="1"/>
    <col min="525" max="526" width="13.54296875" bestFit="1" customWidth="1"/>
    <col min="527" max="527" width="12.453125" bestFit="1" customWidth="1"/>
    <col min="528" max="529" width="13.54296875" bestFit="1" customWidth="1"/>
    <col min="530" max="532" width="14.54296875" bestFit="1" customWidth="1"/>
    <col min="533" max="533" width="13.54296875" bestFit="1" customWidth="1"/>
    <col min="534" max="534" width="14.54296875" bestFit="1" customWidth="1"/>
    <col min="535" max="535" width="13.54296875" bestFit="1" customWidth="1"/>
    <col min="536" max="536" width="14.54296875" bestFit="1" customWidth="1"/>
    <col min="537" max="537" width="13.54296875" bestFit="1" customWidth="1"/>
    <col min="538" max="540" width="14.54296875" bestFit="1" customWidth="1"/>
    <col min="541" max="542" width="13.54296875" bestFit="1" customWidth="1"/>
    <col min="543" max="544" width="14.54296875" bestFit="1" customWidth="1"/>
    <col min="545" max="545" width="13.54296875" bestFit="1" customWidth="1"/>
    <col min="546" max="549" width="14.54296875" bestFit="1" customWidth="1"/>
    <col min="550" max="551" width="13.54296875" bestFit="1" customWidth="1"/>
    <col min="552" max="552" width="14.54296875" bestFit="1" customWidth="1"/>
    <col min="553" max="553" width="13.54296875" bestFit="1" customWidth="1"/>
    <col min="554" max="559" width="14.54296875" bestFit="1" customWidth="1"/>
    <col min="560" max="560" width="13.54296875" bestFit="1" customWidth="1"/>
    <col min="561" max="561" width="14.54296875" bestFit="1" customWidth="1"/>
    <col min="562" max="562" width="13.54296875" bestFit="1" customWidth="1"/>
    <col min="563" max="563" width="14.54296875" bestFit="1" customWidth="1"/>
    <col min="564" max="569" width="13.54296875" bestFit="1" customWidth="1"/>
    <col min="570" max="570" width="12.453125" bestFit="1" customWidth="1"/>
    <col min="571" max="572" width="13.54296875" bestFit="1" customWidth="1"/>
    <col min="573" max="573" width="12.453125" bestFit="1" customWidth="1"/>
    <col min="574" max="574" width="13.54296875" bestFit="1" customWidth="1"/>
    <col min="575" max="576" width="14.54296875" bestFit="1" customWidth="1"/>
    <col min="577" max="577" width="13.54296875" bestFit="1" customWidth="1"/>
    <col min="578" max="579" width="14.54296875" bestFit="1" customWidth="1"/>
    <col min="580" max="580" width="13.54296875" bestFit="1" customWidth="1"/>
    <col min="581" max="598" width="14.54296875" bestFit="1" customWidth="1"/>
    <col min="599" max="599" width="12.453125" bestFit="1" customWidth="1"/>
    <col min="600" max="605" width="13.54296875" bestFit="1" customWidth="1"/>
    <col min="606" max="606" width="12.453125" bestFit="1" customWidth="1"/>
    <col min="607" max="607" width="13.54296875" bestFit="1" customWidth="1"/>
    <col min="608" max="609" width="12.453125" bestFit="1" customWidth="1"/>
    <col min="610" max="611" width="13.54296875" bestFit="1" customWidth="1"/>
    <col min="612" max="620" width="14.54296875" bestFit="1" customWidth="1"/>
    <col min="621" max="622" width="13.54296875" bestFit="1" customWidth="1"/>
    <col min="623" max="623" width="14.54296875" bestFit="1" customWidth="1"/>
    <col min="624" max="625" width="13.54296875" bestFit="1" customWidth="1"/>
    <col min="626" max="636" width="14.54296875" bestFit="1" customWidth="1"/>
    <col min="637" max="637" width="12.453125" bestFit="1" customWidth="1"/>
    <col min="638" max="639" width="13.54296875" bestFit="1" customWidth="1"/>
    <col min="640" max="640" width="12.453125" bestFit="1" customWidth="1"/>
    <col min="641" max="641" width="13.54296875" bestFit="1" customWidth="1"/>
    <col min="642" max="642" width="12.453125" bestFit="1" customWidth="1"/>
    <col min="643" max="648" width="13.54296875" bestFit="1" customWidth="1"/>
    <col min="649" max="649" width="12.453125" bestFit="1" customWidth="1"/>
    <col min="650" max="659" width="13.54296875" bestFit="1" customWidth="1"/>
    <col min="660" max="676" width="14.54296875" bestFit="1" customWidth="1"/>
    <col min="677" max="677" width="13.54296875" bestFit="1" customWidth="1"/>
    <col min="678" max="685" width="14.54296875" bestFit="1" customWidth="1"/>
    <col min="686" max="688" width="13.54296875" bestFit="1" customWidth="1"/>
    <col min="689" max="690" width="14.54296875" bestFit="1" customWidth="1"/>
    <col min="691" max="691" width="13.54296875" bestFit="1" customWidth="1"/>
    <col min="692" max="692" width="14.54296875" bestFit="1" customWidth="1"/>
    <col min="693" max="693" width="13.54296875" bestFit="1" customWidth="1"/>
    <col min="694" max="711" width="14.54296875" bestFit="1" customWidth="1"/>
    <col min="712" max="712" width="13.54296875" bestFit="1" customWidth="1"/>
    <col min="713" max="717" width="14.54296875" bestFit="1" customWidth="1"/>
    <col min="718" max="718" width="13.54296875" bestFit="1" customWidth="1"/>
    <col min="719" max="720" width="12.453125" bestFit="1" customWidth="1"/>
    <col min="721" max="729" width="13.54296875" bestFit="1" customWidth="1"/>
    <col min="730" max="730" width="12.453125" bestFit="1" customWidth="1"/>
    <col min="731" max="734" width="13.54296875" bestFit="1" customWidth="1"/>
    <col min="735" max="736" width="14.54296875" bestFit="1" customWidth="1"/>
    <col min="737" max="739" width="13.54296875" bestFit="1" customWidth="1"/>
    <col min="740" max="742" width="14.54296875" bestFit="1" customWidth="1"/>
    <col min="743" max="743" width="13.54296875" bestFit="1" customWidth="1"/>
    <col min="744" max="748" width="14.54296875" bestFit="1" customWidth="1"/>
    <col min="749" max="749" width="13.54296875" bestFit="1" customWidth="1"/>
    <col min="750" max="757" width="14.54296875" bestFit="1" customWidth="1"/>
    <col min="758" max="758" width="13.54296875" bestFit="1" customWidth="1"/>
    <col min="759" max="763" width="14.54296875" bestFit="1" customWidth="1"/>
    <col min="764" max="764" width="13.54296875" bestFit="1" customWidth="1"/>
    <col min="765" max="770" width="14.54296875" bestFit="1" customWidth="1"/>
    <col min="771" max="772" width="13.54296875" bestFit="1" customWidth="1"/>
    <col min="773" max="776" width="12.453125" bestFit="1" customWidth="1"/>
    <col min="777" max="781" width="13.54296875" bestFit="1" customWidth="1"/>
    <col min="782" max="782" width="12.453125" bestFit="1" customWidth="1"/>
    <col min="783" max="784" width="13.54296875" bestFit="1" customWidth="1"/>
    <col min="785" max="791" width="14.54296875" bestFit="1" customWidth="1"/>
    <col min="792" max="793" width="13.54296875" bestFit="1" customWidth="1"/>
    <col min="794" max="794" width="14.54296875" bestFit="1" customWidth="1"/>
    <col min="795" max="795" width="13.54296875" bestFit="1" customWidth="1"/>
    <col min="796" max="796" width="14.54296875" bestFit="1" customWidth="1"/>
    <col min="797" max="797" width="13.54296875" bestFit="1" customWidth="1"/>
    <col min="798" max="798" width="14.54296875" bestFit="1" customWidth="1"/>
    <col min="799" max="799" width="13.54296875" bestFit="1" customWidth="1"/>
    <col min="800" max="808" width="14.54296875" bestFit="1" customWidth="1"/>
    <col min="809" max="809" width="13.54296875" bestFit="1" customWidth="1"/>
    <col min="810" max="810" width="14.54296875" bestFit="1" customWidth="1"/>
    <col min="811" max="811" width="13.54296875" bestFit="1" customWidth="1"/>
    <col min="812" max="814" width="14.54296875" bestFit="1" customWidth="1"/>
    <col min="815" max="817" width="13.54296875" bestFit="1" customWidth="1"/>
    <col min="818" max="821" width="14.54296875" bestFit="1" customWidth="1"/>
    <col min="822" max="822" width="13.54296875" bestFit="1" customWidth="1"/>
    <col min="823" max="824" width="14.54296875" bestFit="1" customWidth="1"/>
    <col min="825" max="828" width="15.54296875" bestFit="1" customWidth="1"/>
    <col min="829" max="831" width="14.54296875" bestFit="1" customWidth="1"/>
    <col min="832" max="834" width="15.54296875" bestFit="1" customWidth="1"/>
    <col min="835" max="836" width="14.54296875" bestFit="1" customWidth="1"/>
    <col min="837" max="841" width="15.54296875" bestFit="1" customWidth="1"/>
    <col min="842" max="843" width="14.54296875" bestFit="1" customWidth="1"/>
    <col min="844" max="846" width="15.54296875" bestFit="1" customWidth="1"/>
    <col min="847" max="847" width="14.54296875" bestFit="1" customWidth="1"/>
    <col min="848" max="853" width="15.54296875" bestFit="1" customWidth="1"/>
    <col min="854" max="854" width="14.54296875" bestFit="1" customWidth="1"/>
    <col min="855" max="858" width="15.54296875" bestFit="1" customWidth="1"/>
    <col min="859" max="860" width="14.54296875" bestFit="1" customWidth="1"/>
    <col min="861" max="863" width="15.54296875" bestFit="1" customWidth="1"/>
    <col min="864" max="866" width="14.54296875" bestFit="1" customWidth="1"/>
    <col min="867" max="867" width="13.54296875" bestFit="1" customWidth="1"/>
    <col min="868" max="876" width="14.54296875" bestFit="1" customWidth="1"/>
    <col min="877" max="877" width="13.54296875" bestFit="1" customWidth="1"/>
    <col min="878" max="879" width="14.54296875" bestFit="1" customWidth="1"/>
    <col min="880" max="881" width="15.54296875" bestFit="1" customWidth="1"/>
    <col min="882" max="883" width="14.54296875" bestFit="1" customWidth="1"/>
    <col min="884" max="885" width="15.54296875" bestFit="1" customWidth="1"/>
    <col min="886" max="888" width="14.54296875" bestFit="1" customWidth="1"/>
    <col min="889" max="889" width="15.54296875" bestFit="1" customWidth="1"/>
    <col min="890" max="890" width="14.54296875" bestFit="1" customWidth="1"/>
    <col min="891" max="904" width="15.54296875" bestFit="1" customWidth="1"/>
    <col min="905" max="905" width="13.54296875" bestFit="1" customWidth="1"/>
    <col min="906" max="910" width="14.54296875" bestFit="1" customWidth="1"/>
    <col min="911" max="911" width="13.54296875" bestFit="1" customWidth="1"/>
    <col min="912" max="920" width="14.54296875" bestFit="1" customWidth="1"/>
    <col min="921" max="921" width="13.54296875" bestFit="1" customWidth="1"/>
    <col min="922" max="925" width="14.54296875" bestFit="1" customWidth="1"/>
    <col min="926" max="927" width="15.54296875" bestFit="1" customWidth="1"/>
    <col min="928" max="928" width="14.54296875" bestFit="1" customWidth="1"/>
    <col min="929" max="930" width="15.54296875" bestFit="1" customWidth="1"/>
    <col min="931" max="934" width="14.54296875" bestFit="1" customWidth="1"/>
    <col min="935" max="935" width="15.54296875" bestFit="1" customWidth="1"/>
    <col min="936" max="936" width="14.54296875" bestFit="1" customWidth="1"/>
    <col min="937" max="941" width="15.54296875" bestFit="1" customWidth="1"/>
    <col min="942" max="943" width="14.54296875" bestFit="1" customWidth="1"/>
    <col min="944" max="946" width="15.54296875" bestFit="1" customWidth="1"/>
    <col min="947" max="947" width="12.453125" bestFit="1" customWidth="1"/>
    <col min="948" max="948" width="13.54296875" bestFit="1" customWidth="1"/>
    <col min="949" max="949" width="12.453125" bestFit="1" customWidth="1"/>
    <col min="950" max="953" width="13.54296875" bestFit="1" customWidth="1"/>
    <col min="954" max="954" width="12.453125" bestFit="1" customWidth="1"/>
    <col min="955" max="956" width="13.54296875" bestFit="1" customWidth="1"/>
    <col min="957" max="957" width="12.453125" bestFit="1" customWidth="1"/>
    <col min="958" max="958" width="13.54296875" bestFit="1" customWidth="1"/>
    <col min="959" max="959" width="14.54296875" bestFit="1" customWidth="1"/>
    <col min="960" max="960" width="13.54296875" bestFit="1" customWidth="1"/>
    <col min="961" max="966" width="14.54296875" bestFit="1" customWidth="1"/>
    <col min="967" max="967" width="13.54296875" bestFit="1" customWidth="1"/>
    <col min="968" max="970" width="14.54296875" bestFit="1" customWidth="1"/>
    <col min="971" max="971" width="13.54296875" bestFit="1" customWidth="1"/>
    <col min="972" max="978" width="14.54296875" bestFit="1" customWidth="1"/>
    <col min="979" max="979" width="13.54296875" bestFit="1" customWidth="1"/>
    <col min="980" max="981" width="14.54296875" bestFit="1" customWidth="1"/>
    <col min="982" max="982" width="13.54296875" bestFit="1" customWidth="1"/>
    <col min="983" max="990" width="14.54296875" bestFit="1" customWidth="1"/>
    <col min="991" max="991" width="13.54296875" bestFit="1" customWidth="1"/>
    <col min="992" max="998" width="14.54296875" bestFit="1" customWidth="1"/>
    <col min="999" max="1000" width="13.54296875" bestFit="1" customWidth="1"/>
    <col min="1001" max="1002" width="14.54296875" bestFit="1" customWidth="1"/>
    <col min="1003" max="1004" width="13.54296875" bestFit="1" customWidth="1"/>
    <col min="1005" max="1005" width="14.54296875" bestFit="1" customWidth="1"/>
    <col min="1006" max="1006" width="13.54296875" bestFit="1" customWidth="1"/>
    <col min="1007" max="1010" width="14.54296875" bestFit="1" customWidth="1"/>
    <col min="1011" max="1017" width="13.54296875" bestFit="1" customWidth="1"/>
    <col min="1018" max="1019" width="12.453125" bestFit="1" customWidth="1"/>
    <col min="1020" max="1024" width="13.54296875" bestFit="1" customWidth="1"/>
    <col min="1025" max="1029" width="14.54296875" bestFit="1" customWidth="1"/>
    <col min="1030" max="1030" width="13.54296875" bestFit="1" customWidth="1"/>
    <col min="1031" max="1045" width="14.54296875" bestFit="1" customWidth="1"/>
    <col min="1046" max="1046" width="13.54296875" bestFit="1" customWidth="1"/>
    <col min="1047" max="1047" width="14.54296875" bestFit="1" customWidth="1"/>
    <col min="1048" max="1049" width="13.54296875" bestFit="1" customWidth="1"/>
    <col min="1050" max="1051" width="14.54296875" bestFit="1" customWidth="1"/>
    <col min="1052" max="1052" width="13.54296875" bestFit="1" customWidth="1"/>
    <col min="1053" max="1061" width="14.54296875" bestFit="1" customWidth="1"/>
    <col min="1062" max="1062" width="12.453125" bestFit="1" customWidth="1"/>
    <col min="1063" max="1069" width="13.54296875" bestFit="1" customWidth="1"/>
    <col min="1070" max="1070" width="12.453125" bestFit="1" customWidth="1"/>
    <col min="1071" max="1076" width="13.54296875" bestFit="1" customWidth="1"/>
    <col min="1077" max="1077" width="12.453125" bestFit="1" customWidth="1"/>
    <col min="1078" max="1082" width="13.54296875" bestFit="1" customWidth="1"/>
    <col min="1083" max="1083" width="14.54296875" bestFit="1" customWidth="1"/>
    <col min="1084" max="1084" width="13.54296875" bestFit="1" customWidth="1"/>
    <col min="1085" max="1087" width="14.54296875" bestFit="1" customWidth="1"/>
    <col min="1088" max="1088" width="13.54296875" bestFit="1" customWidth="1"/>
    <col min="1089" max="1091" width="14.54296875" bestFit="1" customWidth="1"/>
    <col min="1092" max="1092" width="13.54296875" bestFit="1" customWidth="1"/>
    <col min="1093" max="1093" width="14.54296875" bestFit="1" customWidth="1"/>
    <col min="1094" max="1094" width="13.54296875" bestFit="1" customWidth="1"/>
    <col min="1095" max="1106" width="14.54296875" bestFit="1" customWidth="1"/>
    <col min="1107" max="1107" width="13.54296875" bestFit="1" customWidth="1"/>
    <col min="1108" max="1109" width="14.54296875" bestFit="1" customWidth="1"/>
    <col min="1110" max="1111" width="12.453125" bestFit="1" customWidth="1"/>
    <col min="1112" max="1112" width="13.54296875" bestFit="1" customWidth="1"/>
    <col min="1113" max="1113" width="12.453125" bestFit="1" customWidth="1"/>
    <col min="1114" max="1123" width="13.54296875" bestFit="1" customWidth="1"/>
    <col min="1124" max="1149" width="14.54296875" bestFit="1" customWidth="1"/>
    <col min="1150" max="1150" width="13.54296875" bestFit="1" customWidth="1"/>
    <col min="1151" max="1151" width="14.54296875" bestFit="1" customWidth="1"/>
    <col min="1152" max="1152" width="13.54296875" bestFit="1" customWidth="1"/>
    <col min="1153" max="1159" width="14.54296875" bestFit="1" customWidth="1"/>
    <col min="1160" max="1160" width="13.54296875" bestFit="1" customWidth="1"/>
    <col min="1161" max="1161" width="14.54296875" bestFit="1" customWidth="1"/>
    <col min="1162" max="1163" width="13.54296875" bestFit="1" customWidth="1"/>
    <col min="1164" max="1165" width="12.453125" bestFit="1" customWidth="1"/>
    <col min="1166" max="1166" width="13.54296875" bestFit="1" customWidth="1"/>
    <col min="1167" max="1167" width="12.453125" bestFit="1" customWidth="1"/>
    <col min="1168" max="1169" width="13.54296875" bestFit="1" customWidth="1"/>
    <col min="1170" max="1170" width="12.453125" bestFit="1" customWidth="1"/>
    <col min="1171" max="1171" width="13.54296875" bestFit="1" customWidth="1"/>
    <col min="1172" max="1172" width="12.453125" bestFit="1" customWidth="1"/>
    <col min="1173" max="1175" width="13.54296875" bestFit="1" customWidth="1"/>
    <col min="1176" max="1178" width="14.54296875" bestFit="1" customWidth="1"/>
    <col min="1179" max="1179" width="13.54296875" bestFit="1" customWidth="1"/>
    <col min="1180" max="1182" width="14.54296875" bestFit="1" customWidth="1"/>
    <col min="1183" max="1183" width="13.54296875" bestFit="1" customWidth="1"/>
    <col min="1184" max="1184" width="14.54296875" bestFit="1" customWidth="1"/>
    <col min="1185" max="1185" width="13.54296875" bestFit="1" customWidth="1"/>
    <col min="1186" max="1189" width="14.54296875" bestFit="1" customWidth="1"/>
    <col min="1190" max="1191" width="13.54296875" bestFit="1" customWidth="1"/>
    <col min="1192" max="1192" width="14.54296875" bestFit="1" customWidth="1"/>
    <col min="1193" max="1193" width="13.54296875" bestFit="1" customWidth="1"/>
    <col min="1194" max="1194" width="14.54296875" bestFit="1" customWidth="1"/>
    <col min="1195" max="1195" width="13.54296875" bestFit="1" customWidth="1"/>
    <col min="1196" max="1202" width="14.54296875" bestFit="1" customWidth="1"/>
    <col min="1203" max="1203" width="12.453125" bestFit="1" customWidth="1"/>
    <col min="1204" max="1204" width="13.54296875" bestFit="1" customWidth="1"/>
    <col min="1205" max="1206" width="12.453125" bestFit="1" customWidth="1"/>
    <col min="1207" max="1209" width="13.54296875" bestFit="1" customWidth="1"/>
    <col min="1210" max="1211" width="12.453125" bestFit="1" customWidth="1"/>
    <col min="1212" max="1215" width="13.54296875" bestFit="1" customWidth="1"/>
    <col min="1216" max="1220" width="14.54296875" bestFit="1" customWidth="1"/>
    <col min="1221" max="1221" width="13.54296875" bestFit="1" customWidth="1"/>
    <col min="1222" max="1223" width="14.54296875" bestFit="1" customWidth="1"/>
    <col min="1224" max="1224" width="13.54296875" bestFit="1" customWidth="1"/>
    <col min="1225" max="1229" width="14.54296875" bestFit="1" customWidth="1"/>
    <col min="1230" max="1231" width="13.54296875" bestFit="1" customWidth="1"/>
    <col min="1232" max="1235" width="14.54296875" bestFit="1" customWidth="1"/>
    <col min="1236" max="1236" width="13.54296875" bestFit="1" customWidth="1"/>
    <col min="1237" max="1241" width="14.54296875" bestFit="1" customWidth="1"/>
    <col min="1242" max="1243" width="13.54296875" bestFit="1" customWidth="1"/>
    <col min="1244" max="1244" width="14.54296875" bestFit="1" customWidth="1"/>
    <col min="1245" max="1245" width="13.54296875" bestFit="1" customWidth="1"/>
    <col min="1246" max="1246" width="14.54296875" bestFit="1" customWidth="1"/>
    <col min="1247" max="1247" width="13.54296875" bestFit="1" customWidth="1"/>
    <col min="1248" max="1248" width="14.54296875" bestFit="1" customWidth="1"/>
    <col min="1249" max="1249" width="13.54296875" bestFit="1" customWidth="1"/>
    <col min="1250" max="1252" width="14.54296875" bestFit="1" customWidth="1"/>
    <col min="1253" max="1253" width="13.54296875" bestFit="1" customWidth="1"/>
    <col min="1254" max="1255" width="14.54296875" bestFit="1" customWidth="1"/>
    <col min="1256" max="1256" width="13.54296875" bestFit="1" customWidth="1"/>
    <col min="1257" max="1257" width="14.54296875" bestFit="1" customWidth="1"/>
    <col min="1258" max="1258" width="12.453125" bestFit="1" customWidth="1"/>
    <col min="1259" max="1260" width="13.54296875" bestFit="1" customWidth="1"/>
    <col min="1261" max="1261" width="12.453125" bestFit="1" customWidth="1"/>
    <col min="1262" max="1266" width="13.54296875" bestFit="1" customWidth="1"/>
    <col min="1267" max="1267" width="12.453125" bestFit="1" customWidth="1"/>
    <col min="1268" max="1270" width="13.54296875" bestFit="1" customWidth="1"/>
    <col min="1271" max="1271" width="12.453125" bestFit="1" customWidth="1"/>
    <col min="1272" max="1272" width="13.54296875" bestFit="1" customWidth="1"/>
    <col min="1273" max="1278" width="14.54296875" bestFit="1" customWidth="1"/>
    <col min="1279" max="1280" width="13.54296875" bestFit="1" customWidth="1"/>
    <col min="1281" max="1287" width="14.54296875" bestFit="1" customWidth="1"/>
    <col min="1288" max="1288" width="13.54296875" bestFit="1" customWidth="1"/>
    <col min="1289" max="1289" width="14.54296875" bestFit="1" customWidth="1"/>
    <col min="1290" max="1290" width="13.54296875" bestFit="1" customWidth="1"/>
    <col min="1291" max="1292" width="14.54296875" bestFit="1" customWidth="1"/>
    <col min="1293" max="1294" width="13.54296875" bestFit="1" customWidth="1"/>
    <col min="1295" max="1295" width="12.453125" bestFit="1" customWidth="1"/>
    <col min="1296" max="1297" width="13.54296875" bestFit="1" customWidth="1"/>
    <col min="1298" max="1298" width="12.453125" bestFit="1" customWidth="1"/>
    <col min="1299" max="1299" width="13.54296875" bestFit="1" customWidth="1"/>
    <col min="1300" max="1300" width="12.453125" bestFit="1" customWidth="1"/>
    <col min="1301" max="1301" width="13.54296875" bestFit="1" customWidth="1"/>
    <col min="1302" max="1308" width="14.54296875" bestFit="1" customWidth="1"/>
    <col min="1309" max="1309" width="13.54296875" bestFit="1" customWidth="1"/>
    <col min="1310" max="1310" width="14.54296875" bestFit="1" customWidth="1"/>
    <col min="1311" max="1311" width="13.54296875" bestFit="1" customWidth="1"/>
    <col min="1312" max="1314" width="14.54296875" bestFit="1" customWidth="1"/>
    <col min="1315" max="1315" width="13.54296875" bestFit="1" customWidth="1"/>
    <col min="1316" max="1317" width="14.54296875" bestFit="1" customWidth="1"/>
    <col min="1318" max="1318" width="13.54296875" bestFit="1" customWidth="1"/>
    <col min="1319" max="1320" width="14.54296875" bestFit="1" customWidth="1"/>
    <col min="1321" max="1322" width="13.54296875" bestFit="1" customWidth="1"/>
    <col min="1323" max="1328" width="14.54296875" bestFit="1" customWidth="1"/>
    <col min="1329" max="1330" width="13.54296875" bestFit="1" customWidth="1"/>
    <col min="1331" max="1333" width="14.54296875" bestFit="1" customWidth="1"/>
    <col min="1334" max="1334" width="12.453125" bestFit="1" customWidth="1"/>
    <col min="1335" max="1340" width="13.54296875" bestFit="1" customWidth="1"/>
    <col min="1341" max="1341" width="12.453125" bestFit="1" customWidth="1"/>
    <col min="1342" max="1342" width="13.54296875" bestFit="1" customWidth="1"/>
    <col min="1343" max="1343" width="12.453125" bestFit="1" customWidth="1"/>
    <col min="1344" max="1348" width="13.54296875" bestFit="1" customWidth="1"/>
    <col min="1349" max="1350" width="14.54296875" bestFit="1" customWidth="1"/>
    <col min="1351" max="1351" width="13.54296875" bestFit="1" customWidth="1"/>
    <col min="1352" max="1377" width="14.54296875" bestFit="1" customWidth="1"/>
    <col min="1378" max="1380" width="13.54296875" bestFit="1" customWidth="1"/>
    <col min="1381" max="1386" width="14.54296875" bestFit="1" customWidth="1"/>
    <col min="1387" max="1397" width="15.54296875" bestFit="1" customWidth="1"/>
    <col min="1398" max="1398" width="14.54296875" bestFit="1" customWidth="1"/>
    <col min="1399" max="1399" width="15.54296875" bestFit="1" customWidth="1"/>
    <col min="1400" max="1400" width="14.54296875" bestFit="1" customWidth="1"/>
    <col min="1401" max="1405" width="15.54296875" bestFit="1" customWidth="1"/>
    <col min="1406" max="1407" width="14.54296875" bestFit="1" customWidth="1"/>
    <col min="1408" max="1412" width="15.54296875" bestFit="1" customWidth="1"/>
    <col min="1413" max="1415" width="14.54296875" bestFit="1" customWidth="1"/>
    <col min="1416" max="1416" width="13.54296875" bestFit="1" customWidth="1"/>
    <col min="1417" max="1421" width="14.54296875" bestFit="1" customWidth="1"/>
    <col min="1422" max="1422" width="15.54296875" bestFit="1" customWidth="1"/>
    <col min="1423" max="1423" width="14.54296875" bestFit="1" customWidth="1"/>
    <col min="1424" max="1427" width="15.54296875" bestFit="1" customWidth="1"/>
    <col min="1428" max="1428" width="14.54296875" bestFit="1" customWidth="1"/>
    <col min="1429" max="1431" width="15.54296875" bestFit="1" customWidth="1"/>
    <col min="1432" max="1432" width="14.54296875" bestFit="1" customWidth="1"/>
    <col min="1433" max="1434" width="15.54296875" bestFit="1" customWidth="1"/>
    <col min="1435" max="1435" width="14.54296875" bestFit="1" customWidth="1"/>
    <col min="1436" max="1436" width="15.54296875" bestFit="1" customWidth="1"/>
    <col min="1437" max="1438" width="14.54296875" bestFit="1" customWidth="1"/>
    <col min="1439" max="1440" width="15.54296875" bestFit="1" customWidth="1"/>
    <col min="1441" max="1441" width="14.54296875" bestFit="1" customWidth="1"/>
    <col min="1442" max="1442" width="15.54296875" bestFit="1" customWidth="1"/>
    <col min="1443" max="1443" width="14.54296875" bestFit="1" customWidth="1"/>
    <col min="1444" max="1444" width="13.54296875" bestFit="1" customWidth="1"/>
    <col min="1445" max="1446" width="14.54296875" bestFit="1" customWidth="1"/>
    <col min="1447" max="1447" width="13.54296875" bestFit="1" customWidth="1"/>
    <col min="1448" max="1451" width="14.54296875" bestFit="1" customWidth="1"/>
    <col min="1452" max="1452" width="13.54296875" bestFit="1" customWidth="1"/>
    <col min="1453" max="1457" width="14.54296875" bestFit="1" customWidth="1"/>
    <col min="1458" max="1464" width="15.54296875" bestFit="1" customWidth="1"/>
    <col min="1465" max="1465" width="14.54296875" bestFit="1" customWidth="1"/>
    <col min="1466" max="1468" width="15.54296875" bestFit="1" customWidth="1"/>
    <col min="1469" max="1469" width="14.54296875" bestFit="1" customWidth="1"/>
    <col min="1470" max="1470" width="15.54296875" bestFit="1" customWidth="1"/>
    <col min="1471" max="1471" width="14.54296875" bestFit="1" customWidth="1"/>
    <col min="1472" max="1472" width="15.54296875" bestFit="1" customWidth="1"/>
    <col min="1473" max="1473" width="14.54296875" bestFit="1" customWidth="1"/>
    <col min="1474" max="1474" width="15.54296875" bestFit="1" customWidth="1"/>
    <col min="1475" max="1475" width="13.54296875" bestFit="1" customWidth="1"/>
    <col min="1476" max="1477" width="12.453125" bestFit="1" customWidth="1"/>
    <col min="1478" max="1481" width="13.54296875" bestFit="1" customWidth="1"/>
    <col min="1482" max="1482" width="12.453125" bestFit="1" customWidth="1"/>
    <col min="1483" max="1483" width="13.54296875" bestFit="1" customWidth="1"/>
    <col min="1484" max="1485" width="12.453125" bestFit="1" customWidth="1"/>
    <col min="1486" max="1494" width="14.54296875" bestFit="1" customWidth="1"/>
    <col min="1495" max="1497" width="13.54296875" bestFit="1" customWidth="1"/>
    <col min="1498" max="1500" width="14.54296875" bestFit="1" customWidth="1"/>
    <col min="1501" max="1501" width="13.54296875" bestFit="1" customWidth="1"/>
    <col min="1502" max="1504" width="14.54296875" bestFit="1" customWidth="1"/>
    <col min="1505" max="1506" width="13.54296875" bestFit="1" customWidth="1"/>
    <col min="1507" max="1515" width="14.54296875" bestFit="1" customWidth="1"/>
    <col min="1516" max="1522" width="13.54296875" bestFit="1" customWidth="1"/>
    <col min="1523" max="1524" width="12.453125" bestFit="1" customWidth="1"/>
    <col min="1525" max="1527" width="14.54296875" bestFit="1" customWidth="1"/>
    <col min="1528" max="1528" width="13.54296875" bestFit="1" customWidth="1"/>
    <col min="1529" max="1529" width="14.54296875" bestFit="1" customWidth="1"/>
    <col min="1530" max="1530" width="13.54296875" bestFit="1" customWidth="1"/>
    <col min="1531" max="1532" width="14.54296875" bestFit="1" customWidth="1"/>
    <col min="1533" max="1533" width="13.54296875" bestFit="1" customWidth="1"/>
    <col min="1534" max="1534" width="14.54296875" bestFit="1" customWidth="1"/>
    <col min="1535" max="1535" width="13.54296875" bestFit="1" customWidth="1"/>
    <col min="1536" max="1538" width="14.54296875" bestFit="1" customWidth="1"/>
    <col min="1539" max="1539" width="13.54296875" bestFit="1" customWidth="1"/>
    <col min="1540" max="1540" width="14.54296875" bestFit="1" customWidth="1"/>
    <col min="1541" max="1542" width="13.54296875" bestFit="1" customWidth="1"/>
    <col min="1543" max="1546" width="14.54296875" bestFit="1" customWidth="1"/>
    <col min="1547" max="1547" width="13.54296875" bestFit="1" customWidth="1"/>
    <col min="1548" max="1549" width="14.54296875" bestFit="1" customWidth="1"/>
    <col min="1550" max="1550" width="12.453125" bestFit="1" customWidth="1"/>
    <col min="1551" max="1551" width="13.54296875" bestFit="1" customWidth="1"/>
    <col min="1552" max="1553" width="12.453125" bestFit="1" customWidth="1"/>
    <col min="1554" max="1559" width="13.54296875" bestFit="1" customWidth="1"/>
    <col min="1560" max="1561" width="12.453125" bestFit="1" customWidth="1"/>
    <col min="1562" max="1564" width="13.54296875" bestFit="1" customWidth="1"/>
    <col min="1565" max="1565" width="12.453125" bestFit="1" customWidth="1"/>
    <col min="1566" max="1566" width="13.54296875" bestFit="1" customWidth="1"/>
    <col min="1567" max="1567" width="14.54296875" bestFit="1" customWidth="1"/>
    <col min="1568" max="1568" width="13.54296875" bestFit="1" customWidth="1"/>
    <col min="1569" max="1569" width="14.54296875" bestFit="1" customWidth="1"/>
    <col min="1570" max="1570" width="13.54296875" bestFit="1" customWidth="1"/>
    <col min="1571" max="1576" width="14.54296875" bestFit="1" customWidth="1"/>
    <col min="1577" max="1577" width="13.54296875" bestFit="1" customWidth="1"/>
    <col min="1578" max="1580" width="14.54296875" bestFit="1" customWidth="1"/>
    <col min="1581" max="1581" width="13.54296875" bestFit="1" customWidth="1"/>
    <col min="1582" max="1585" width="14.54296875" bestFit="1" customWidth="1"/>
    <col min="1586" max="1588" width="13.54296875" bestFit="1" customWidth="1"/>
    <col min="1589" max="1589" width="14.54296875" bestFit="1" customWidth="1"/>
    <col min="1590" max="1591" width="12.453125" bestFit="1" customWidth="1"/>
    <col min="1592" max="1592" width="13.54296875" bestFit="1" customWidth="1"/>
    <col min="1593" max="1593" width="12.453125" bestFit="1" customWidth="1"/>
    <col min="1594" max="1595" width="13.54296875" bestFit="1" customWidth="1"/>
    <col min="1596" max="1596" width="14.54296875" bestFit="1" customWidth="1"/>
    <col min="1597" max="1597" width="13.54296875" bestFit="1" customWidth="1"/>
    <col min="1598" max="1600" width="14.54296875" bestFit="1" customWidth="1"/>
    <col min="1601" max="1603" width="13.54296875" bestFit="1" customWidth="1"/>
    <col min="1604" max="1605" width="14.54296875" bestFit="1" customWidth="1"/>
    <col min="1606" max="1606" width="13.54296875" bestFit="1" customWidth="1"/>
    <col min="1607" max="1607" width="14.54296875" bestFit="1" customWidth="1"/>
    <col min="1608" max="1608" width="13.54296875" bestFit="1" customWidth="1"/>
    <col min="1609" max="1613" width="14.54296875" bestFit="1" customWidth="1"/>
    <col min="1614" max="1616" width="13.54296875" bestFit="1" customWidth="1"/>
    <col min="1617" max="1619" width="12.453125" bestFit="1" customWidth="1"/>
    <col min="1620" max="1620" width="13.54296875" bestFit="1" customWidth="1"/>
    <col min="1621" max="1623" width="12.453125" bestFit="1" customWidth="1"/>
    <col min="1624" max="1627" width="13.54296875" bestFit="1" customWidth="1"/>
    <col min="1628" max="1628" width="14.54296875" bestFit="1" customWidth="1"/>
    <col min="1629" max="1631" width="13.54296875" bestFit="1" customWidth="1"/>
    <col min="1632" max="1634" width="14.54296875" bestFit="1" customWidth="1"/>
    <col min="1635" max="1635" width="13.54296875" bestFit="1" customWidth="1"/>
    <col min="1636" max="1637" width="14.54296875" bestFit="1" customWidth="1"/>
    <col min="1638" max="1638" width="13.54296875" bestFit="1" customWidth="1"/>
    <col min="1639" max="1644" width="14.54296875" bestFit="1" customWidth="1"/>
    <col min="1645" max="1645" width="13.54296875" bestFit="1" customWidth="1"/>
    <col min="1646" max="1646" width="14.54296875" bestFit="1" customWidth="1"/>
    <col min="1647" max="1648" width="13.54296875" bestFit="1" customWidth="1"/>
    <col min="1649" max="1650" width="12.453125" bestFit="1" customWidth="1"/>
    <col min="1651" max="1658" width="13.54296875" bestFit="1" customWidth="1"/>
    <col min="1659" max="1659" width="12.453125" bestFit="1" customWidth="1"/>
    <col min="1660" max="1665" width="13.54296875" bestFit="1" customWidth="1"/>
    <col min="1666" max="1666" width="14.54296875" bestFit="1" customWidth="1"/>
    <col min="1667" max="1667" width="13.54296875" bestFit="1" customWidth="1"/>
    <col min="1668" max="1671" width="14.54296875" bestFit="1" customWidth="1"/>
    <col min="1672" max="1672" width="13.54296875" bestFit="1" customWidth="1"/>
    <col min="1673" max="1673" width="14.54296875" bestFit="1" customWidth="1"/>
    <col min="1674" max="1674" width="13.54296875" bestFit="1" customWidth="1"/>
    <col min="1675" max="1680" width="14.54296875" bestFit="1" customWidth="1"/>
    <col min="1681" max="1681" width="13.54296875" bestFit="1" customWidth="1"/>
    <col min="1682" max="1684" width="14.54296875" bestFit="1" customWidth="1"/>
    <col min="1685" max="1685" width="13.54296875" bestFit="1" customWidth="1"/>
    <col min="1686" max="1689" width="14.54296875" bestFit="1" customWidth="1"/>
    <col min="1690" max="1691" width="13.54296875" bestFit="1" customWidth="1"/>
    <col min="1692" max="1692" width="12.453125" bestFit="1" customWidth="1"/>
    <col min="1693" max="1693" width="13.54296875" bestFit="1" customWidth="1"/>
    <col min="1694" max="1694" width="12.453125" bestFit="1" customWidth="1"/>
    <col min="1695" max="1697" width="13.54296875" bestFit="1" customWidth="1"/>
    <col min="1698" max="1698" width="12.453125" bestFit="1" customWidth="1"/>
    <col min="1699" max="1699" width="13.54296875" bestFit="1" customWidth="1"/>
    <col min="1700" max="1701" width="14.54296875" bestFit="1" customWidth="1"/>
    <col min="1702" max="1702" width="13.54296875" bestFit="1" customWidth="1"/>
    <col min="1703" max="1707" width="14.54296875" bestFit="1" customWidth="1"/>
    <col min="1708" max="1710" width="13.54296875" bestFit="1" customWidth="1"/>
    <col min="1711" max="1711" width="12.453125" bestFit="1" customWidth="1"/>
    <col min="1712" max="1712" width="13.54296875" bestFit="1" customWidth="1"/>
    <col min="1713" max="1713" width="12.453125" bestFit="1" customWidth="1"/>
    <col min="1714" max="1715" width="14.54296875" bestFit="1" customWidth="1"/>
    <col min="1716" max="1716" width="13.54296875" bestFit="1" customWidth="1"/>
    <col min="1717" max="1717" width="14.54296875" bestFit="1" customWidth="1"/>
    <col min="1718" max="1718" width="13.54296875" bestFit="1" customWidth="1"/>
    <col min="1719" max="1723" width="14.54296875" bestFit="1" customWidth="1"/>
    <col min="1724" max="1724" width="13.54296875" bestFit="1" customWidth="1"/>
    <col min="1725" max="1725" width="14.54296875" bestFit="1" customWidth="1"/>
    <col min="1726" max="1726" width="13.54296875" bestFit="1" customWidth="1"/>
    <col min="1727" max="1729" width="14.54296875" bestFit="1" customWidth="1"/>
    <col min="1730" max="1730" width="13.54296875" bestFit="1" customWidth="1"/>
    <col min="1731" max="1731" width="14.54296875" bestFit="1" customWidth="1"/>
    <col min="1732" max="1732" width="13.54296875" bestFit="1" customWidth="1"/>
    <col min="1733" max="1734" width="14.54296875" bestFit="1" customWidth="1"/>
    <col min="1735" max="1736" width="12.453125" bestFit="1" customWidth="1"/>
    <col min="1737" max="1743" width="13.54296875" bestFit="1" customWidth="1"/>
    <col min="1744" max="1746" width="12.453125" bestFit="1" customWidth="1"/>
    <col min="1747" max="1747" width="13.54296875" bestFit="1" customWidth="1"/>
    <col min="1748" max="1749" width="14.54296875" bestFit="1" customWidth="1"/>
    <col min="1750" max="1751" width="13.54296875" bestFit="1" customWidth="1"/>
    <col min="1752" max="1753" width="14.54296875" bestFit="1" customWidth="1"/>
    <col min="1754" max="1756" width="13.54296875" bestFit="1" customWidth="1"/>
    <col min="1757" max="1759" width="14.54296875" bestFit="1" customWidth="1"/>
    <col min="1760" max="1760" width="13.54296875" bestFit="1" customWidth="1"/>
    <col min="1761" max="1761" width="14.54296875" bestFit="1" customWidth="1"/>
    <col min="1762" max="1762" width="13.54296875" bestFit="1" customWidth="1"/>
    <col min="1763" max="1763" width="14.54296875" bestFit="1" customWidth="1"/>
    <col min="1764" max="1764" width="13.54296875" bestFit="1" customWidth="1"/>
    <col min="1765" max="1766" width="14.54296875" bestFit="1" customWidth="1"/>
    <col min="1767" max="1768" width="13.54296875" bestFit="1" customWidth="1"/>
    <col min="1769" max="1772" width="14.54296875" bestFit="1" customWidth="1"/>
    <col min="1773" max="1775" width="15.54296875" bestFit="1" customWidth="1"/>
    <col min="1776" max="1776" width="14.54296875" bestFit="1" customWidth="1"/>
    <col min="1777" max="1777" width="15.54296875" bestFit="1" customWidth="1"/>
    <col min="1778" max="1779" width="14.54296875" bestFit="1" customWidth="1"/>
    <col min="1780" max="1780" width="15.54296875" bestFit="1" customWidth="1"/>
    <col min="1781" max="1781" width="14.54296875" bestFit="1" customWidth="1"/>
    <col min="1782" max="1785" width="15.54296875" bestFit="1" customWidth="1"/>
    <col min="1786" max="1786" width="14.54296875" bestFit="1" customWidth="1"/>
    <col min="1787" max="1788" width="15.54296875" bestFit="1" customWidth="1"/>
    <col min="1789" max="1789" width="14.54296875" bestFit="1" customWidth="1"/>
    <col min="1790" max="1792" width="15.54296875" bestFit="1" customWidth="1"/>
    <col min="1793" max="1793" width="13.54296875" bestFit="1" customWidth="1"/>
    <col min="1794" max="1797" width="14.54296875" bestFit="1" customWidth="1"/>
    <col min="1798" max="1799" width="13.54296875" bestFit="1" customWidth="1"/>
    <col min="1800" max="1801" width="14.54296875" bestFit="1" customWidth="1"/>
    <col min="1802" max="1804" width="15.54296875" bestFit="1" customWidth="1"/>
    <col min="1805" max="1805" width="14.54296875" bestFit="1" customWidth="1"/>
    <col min="1806" max="1807" width="15.54296875" bestFit="1" customWidth="1"/>
    <col min="1808" max="1808" width="14.54296875" bestFit="1" customWidth="1"/>
    <col min="1809" max="1811" width="15.54296875" bestFit="1" customWidth="1"/>
    <col min="1812" max="1812" width="14.54296875" bestFit="1" customWidth="1"/>
    <col min="1813" max="1819" width="15.54296875" bestFit="1" customWidth="1"/>
    <col min="1820" max="1823" width="14.54296875" bestFit="1" customWidth="1"/>
    <col min="1824" max="1824" width="13.54296875" bestFit="1" customWidth="1"/>
    <col min="1825" max="1825" width="14.54296875" bestFit="1" customWidth="1"/>
    <col min="1826" max="1826" width="13.54296875" bestFit="1" customWidth="1"/>
    <col min="1827" max="1829" width="14.54296875" bestFit="1" customWidth="1"/>
    <col min="1830" max="1830" width="13.54296875" bestFit="1" customWidth="1"/>
    <col min="1831" max="1833" width="14.54296875" bestFit="1" customWidth="1"/>
    <col min="1834" max="1837" width="15.54296875" bestFit="1" customWidth="1"/>
    <col min="1838" max="1838" width="14.54296875" bestFit="1" customWidth="1"/>
    <col min="1839" max="1840" width="15.54296875" bestFit="1" customWidth="1"/>
    <col min="1841" max="1841" width="14.54296875" bestFit="1" customWidth="1"/>
    <col min="1842" max="1849" width="15.54296875" bestFit="1" customWidth="1"/>
    <col min="1850" max="1850" width="13.54296875" bestFit="1" customWidth="1"/>
    <col min="1851" max="1851" width="12.453125" bestFit="1" customWidth="1"/>
    <col min="1852" max="1852" width="13.54296875" bestFit="1" customWidth="1"/>
    <col min="1853" max="1853" width="12.453125" bestFit="1" customWidth="1"/>
    <col min="1854" max="1855" width="13.54296875" bestFit="1" customWidth="1"/>
    <col min="1856" max="1857" width="12.453125" bestFit="1" customWidth="1"/>
    <col min="1858" max="1858" width="13.54296875" bestFit="1" customWidth="1"/>
    <col min="1859" max="1859" width="12.453125" bestFit="1" customWidth="1"/>
    <col min="1860" max="1860" width="13.54296875" bestFit="1" customWidth="1"/>
    <col min="1861" max="1862" width="14.54296875" bestFit="1" customWidth="1"/>
    <col min="1863" max="1864" width="13.54296875" bestFit="1" customWidth="1"/>
    <col min="1865" max="1865" width="14.54296875" bestFit="1" customWidth="1"/>
    <col min="1866" max="1866" width="13.54296875" bestFit="1" customWidth="1"/>
    <col min="1867" max="1867" width="14.54296875" bestFit="1" customWidth="1"/>
    <col min="1868" max="1870" width="13.54296875" bestFit="1" customWidth="1"/>
    <col min="1871" max="1873" width="14.54296875" bestFit="1" customWidth="1"/>
    <col min="1874" max="1875" width="13.54296875" bestFit="1" customWidth="1"/>
    <col min="1876" max="1877" width="12.453125" bestFit="1" customWidth="1"/>
    <col min="1878" max="1878" width="13.54296875" bestFit="1" customWidth="1"/>
    <col min="1879" max="1879" width="14.54296875" bestFit="1" customWidth="1"/>
    <col min="1880" max="1880" width="13.54296875" bestFit="1" customWidth="1"/>
    <col min="1881" max="1882" width="14.54296875" bestFit="1" customWidth="1"/>
    <col min="1883" max="1885" width="13.54296875" bestFit="1" customWidth="1"/>
    <col min="1886" max="1887" width="14.54296875" bestFit="1" customWidth="1"/>
    <col min="1888" max="1888" width="13.54296875" bestFit="1" customWidth="1"/>
    <col min="1889" max="1889" width="14.54296875" bestFit="1" customWidth="1"/>
    <col min="1890" max="1891" width="13.54296875" bestFit="1" customWidth="1"/>
    <col min="1892" max="1893" width="14.54296875" bestFit="1" customWidth="1"/>
    <col min="1894" max="1896" width="13.54296875" bestFit="1" customWidth="1"/>
    <col min="1897" max="1900" width="14.54296875" bestFit="1" customWidth="1"/>
    <col min="1901" max="1904" width="13.54296875" bestFit="1" customWidth="1"/>
    <col min="1905" max="1905" width="12.453125" bestFit="1" customWidth="1"/>
    <col min="1906" max="1906" width="13.54296875" bestFit="1" customWidth="1"/>
    <col min="1907" max="1907" width="12.453125" bestFit="1" customWidth="1"/>
    <col min="1908" max="1911" width="13.54296875" bestFit="1" customWidth="1"/>
    <col min="1912" max="1912" width="12.453125" bestFit="1" customWidth="1"/>
    <col min="1913" max="1915" width="13.54296875" bestFit="1" customWidth="1"/>
    <col min="1916" max="1916" width="12.453125" bestFit="1" customWidth="1"/>
    <col min="1917" max="1920" width="13.54296875" bestFit="1" customWidth="1"/>
    <col min="1921" max="1926" width="14.54296875" bestFit="1" customWidth="1"/>
    <col min="1927" max="1927" width="13.54296875" bestFit="1" customWidth="1"/>
    <col min="1928" max="1933" width="14.54296875" bestFit="1" customWidth="1"/>
    <col min="1934" max="1934" width="13.54296875" bestFit="1" customWidth="1"/>
    <col min="1935" max="1935" width="14.54296875" bestFit="1" customWidth="1"/>
    <col min="1936" max="1936" width="15.54296875" bestFit="1" customWidth="1"/>
    <col min="1937" max="1938" width="14.54296875" bestFit="1" customWidth="1"/>
    <col min="1939" max="1939" width="15.54296875" bestFit="1" customWidth="1"/>
    <col min="1940" max="1940" width="13.54296875" bestFit="1" customWidth="1"/>
    <col min="1941" max="1942" width="14.54296875" bestFit="1" customWidth="1"/>
    <col min="1943" max="1943" width="12.453125" bestFit="1" customWidth="1"/>
    <col min="1944" max="1944" width="13.54296875" bestFit="1" customWidth="1"/>
    <col min="1945" max="1946" width="14.54296875" bestFit="1" customWidth="1"/>
    <col min="1947" max="1948" width="13.54296875" bestFit="1" customWidth="1"/>
    <col min="1949" max="1950" width="14.54296875" bestFit="1" customWidth="1"/>
    <col min="1951" max="1952" width="13.54296875" bestFit="1" customWidth="1"/>
    <col min="1953" max="1953" width="12.453125" bestFit="1" customWidth="1"/>
    <col min="1954" max="1954" width="13.54296875" bestFit="1" customWidth="1"/>
    <col min="1955" max="1955" width="14.54296875" bestFit="1" customWidth="1"/>
    <col min="1956" max="1956" width="13.54296875" bestFit="1" customWidth="1"/>
    <col min="1957" max="1957" width="14.54296875" bestFit="1" customWidth="1"/>
    <col min="1958" max="1960" width="13.54296875" bestFit="1" customWidth="1"/>
    <col min="1961" max="1964" width="14.54296875" bestFit="1" customWidth="1"/>
    <col min="1965" max="1965" width="13.54296875" bestFit="1" customWidth="1"/>
    <col min="1966" max="1966" width="14.54296875" bestFit="1" customWidth="1"/>
    <col min="1967" max="1967" width="13.54296875" bestFit="1" customWidth="1"/>
    <col min="1968" max="1968" width="14.54296875" bestFit="1" customWidth="1"/>
    <col min="1969" max="1969" width="13.54296875" bestFit="1" customWidth="1"/>
    <col min="1970" max="1970" width="14.54296875" bestFit="1" customWidth="1"/>
    <col min="1971" max="1971" width="13.54296875" bestFit="1" customWidth="1"/>
    <col min="1972" max="1972" width="12.453125" bestFit="1" customWidth="1"/>
    <col min="1973" max="1974" width="14.54296875" bestFit="1" customWidth="1"/>
    <col min="1975" max="1975" width="15.54296875" bestFit="1" customWidth="1"/>
    <col min="1976" max="1978" width="14.54296875" bestFit="1" customWidth="1"/>
    <col min="1979" max="1979" width="13.54296875" bestFit="1" customWidth="1"/>
    <col min="1980" max="1981" width="15.54296875" bestFit="1" customWidth="1"/>
    <col min="1982" max="1985" width="14.54296875" bestFit="1" customWidth="1"/>
    <col min="1986" max="1988" width="15.54296875" bestFit="1" customWidth="1"/>
    <col min="1989" max="1992" width="13.54296875" bestFit="1" customWidth="1"/>
    <col min="1993" max="1998" width="14.54296875" bestFit="1" customWidth="1"/>
    <col min="1999" max="1999" width="12.453125" bestFit="1" customWidth="1"/>
    <col min="2000" max="2002" width="14.54296875" bestFit="1" customWidth="1"/>
    <col min="2003" max="2003" width="13.54296875" bestFit="1" customWidth="1"/>
    <col min="2004" max="2005" width="14.54296875" bestFit="1" customWidth="1"/>
    <col min="2006" max="2006" width="13.54296875" bestFit="1" customWidth="1"/>
    <col min="2007" max="2007" width="14.54296875" bestFit="1" customWidth="1"/>
    <col min="2008" max="2008" width="13.54296875" bestFit="1" customWidth="1"/>
    <col min="2009" max="2014" width="14.54296875" bestFit="1" customWidth="1"/>
    <col min="2015" max="2021" width="13.54296875" bestFit="1" customWidth="1"/>
    <col min="2022" max="2026" width="14.54296875" bestFit="1" customWidth="1"/>
    <col min="2027" max="2029" width="13.54296875" bestFit="1" customWidth="1"/>
    <col min="2030" max="2030" width="12.453125" bestFit="1" customWidth="1"/>
    <col min="2031" max="2031" width="13.54296875" bestFit="1" customWidth="1"/>
    <col min="2032" max="2035" width="14.54296875" bestFit="1" customWidth="1"/>
    <col min="2036" max="2036" width="13.54296875" bestFit="1" customWidth="1"/>
    <col min="2037" max="2037" width="14.54296875" bestFit="1" customWidth="1"/>
    <col min="2038" max="2038" width="13.54296875" bestFit="1" customWidth="1"/>
    <col min="2039" max="2041" width="14.54296875" bestFit="1" customWidth="1"/>
    <col min="2042" max="2043" width="13.54296875" bestFit="1" customWidth="1"/>
    <col min="2044" max="2044" width="12.453125" bestFit="1" customWidth="1"/>
    <col min="2045" max="2045" width="13.54296875" bestFit="1" customWidth="1"/>
    <col min="2046" max="2046" width="14.54296875" bestFit="1" customWidth="1"/>
    <col min="2047" max="2047" width="13.54296875" bestFit="1" customWidth="1"/>
    <col min="2048" max="2049" width="14.54296875" bestFit="1" customWidth="1"/>
    <col min="2050" max="2050" width="13.54296875" bestFit="1" customWidth="1"/>
    <col min="2051" max="2053" width="14.54296875" bestFit="1" customWidth="1"/>
    <col min="2054" max="2058" width="13.54296875" bestFit="1" customWidth="1"/>
    <col min="2059" max="2061" width="14.54296875" bestFit="1" customWidth="1"/>
    <col min="2062" max="2062" width="13.54296875" bestFit="1" customWidth="1"/>
    <col min="2063" max="2064" width="14.54296875" bestFit="1" customWidth="1"/>
    <col min="2065" max="2066" width="13.54296875" bestFit="1" customWidth="1"/>
    <col min="2067" max="2067" width="12.453125" bestFit="1" customWidth="1"/>
    <col min="2068" max="2071" width="13.54296875" bestFit="1" customWidth="1"/>
    <col min="2072" max="2080" width="14.54296875" bestFit="1" customWidth="1"/>
    <col min="2081" max="2081" width="12.453125" bestFit="1" customWidth="1"/>
    <col min="2082" max="2085" width="13.54296875" bestFit="1" customWidth="1"/>
    <col min="2086" max="2090" width="14.54296875" bestFit="1" customWidth="1"/>
    <col min="2091" max="2091" width="13.54296875" bestFit="1" customWidth="1"/>
    <col min="2092" max="2092" width="14.54296875" bestFit="1" customWidth="1"/>
    <col min="2093" max="2096" width="15.54296875" bestFit="1" customWidth="1"/>
    <col min="2097" max="2097" width="14.54296875" bestFit="1" customWidth="1"/>
    <col min="2098" max="2101" width="15.54296875" bestFit="1" customWidth="1"/>
    <col min="2102" max="2104" width="14.54296875" bestFit="1" customWidth="1"/>
    <col min="2105" max="2105" width="15.54296875" bestFit="1" customWidth="1"/>
    <col min="2106" max="2107" width="14.54296875" bestFit="1" customWidth="1"/>
    <col min="2108" max="2109" width="15.54296875" bestFit="1" customWidth="1"/>
    <col min="2110" max="2110" width="14.54296875" bestFit="1" customWidth="1"/>
    <col min="2111" max="2113" width="15.54296875" bestFit="1" customWidth="1"/>
    <col min="2114" max="2116" width="14.54296875" bestFit="1" customWidth="1"/>
    <col min="2117" max="2117" width="15.54296875" bestFit="1" customWidth="1"/>
    <col min="2118" max="2118" width="14.54296875" bestFit="1" customWidth="1"/>
    <col min="2119" max="2124" width="15.54296875" bestFit="1" customWidth="1"/>
    <col min="2125" max="2126" width="13.54296875" bestFit="1" customWidth="1"/>
    <col min="2127" max="2131" width="14.54296875" bestFit="1" customWidth="1"/>
    <col min="2132" max="2132" width="13.54296875" bestFit="1" customWidth="1"/>
    <col min="2133" max="2133" width="14.54296875" bestFit="1" customWidth="1"/>
    <col min="2134" max="2135" width="13.54296875" bestFit="1" customWidth="1"/>
    <col min="2136" max="2145" width="14.54296875" bestFit="1" customWidth="1"/>
    <col min="2146" max="2154" width="13.54296875" bestFit="1" customWidth="1"/>
    <col min="2155" max="2159" width="14.54296875" bestFit="1" customWidth="1"/>
    <col min="2160" max="2161" width="13.54296875" bestFit="1" customWidth="1"/>
    <col min="2162" max="2162" width="14.54296875" bestFit="1" customWidth="1"/>
    <col min="2163" max="2172" width="13.54296875" bestFit="1" customWidth="1"/>
    <col min="2173" max="2187" width="14.54296875" bestFit="1" customWidth="1"/>
    <col min="2188" max="2189" width="13.54296875" bestFit="1" customWidth="1"/>
    <col min="2190" max="2191" width="14.54296875" bestFit="1" customWidth="1"/>
    <col min="2192" max="2192" width="13.54296875" bestFit="1" customWidth="1"/>
    <col min="2193" max="2193" width="12.453125" bestFit="1" customWidth="1"/>
    <col min="2194" max="2196" width="13.54296875" bestFit="1" customWidth="1"/>
    <col min="2197" max="2197" width="12.453125" bestFit="1" customWidth="1"/>
    <col min="2198" max="2198" width="13.54296875" bestFit="1" customWidth="1"/>
    <col min="2199" max="2202" width="14.54296875" bestFit="1" customWidth="1"/>
    <col min="2203" max="2203" width="13.54296875" bestFit="1" customWidth="1"/>
    <col min="2204" max="2205" width="14.54296875" bestFit="1" customWidth="1"/>
    <col min="2206" max="2206" width="13.54296875" bestFit="1" customWidth="1"/>
    <col min="2207" max="2213" width="14.54296875" bestFit="1" customWidth="1"/>
    <col min="2214" max="2218" width="13.54296875" bestFit="1" customWidth="1"/>
    <col min="2219" max="2219" width="12.453125" bestFit="1" customWidth="1"/>
    <col min="2220" max="2222" width="13.54296875" bestFit="1" customWidth="1"/>
    <col min="2223" max="2229" width="14.54296875" bestFit="1" customWidth="1"/>
    <col min="2230" max="2233" width="13.54296875" bestFit="1" customWidth="1"/>
    <col min="2234" max="2234" width="12.453125" bestFit="1" customWidth="1"/>
    <col min="2235" max="2235" width="13.54296875" bestFit="1" customWidth="1"/>
    <col min="2236" max="2237" width="14.54296875" bestFit="1" customWidth="1"/>
    <col min="2238" max="2238" width="13.54296875" bestFit="1" customWidth="1"/>
    <col min="2239" max="2240" width="14.54296875" bestFit="1" customWidth="1"/>
    <col min="2241" max="2242" width="13.54296875" bestFit="1" customWidth="1"/>
    <col min="2243" max="2247" width="14.54296875" bestFit="1" customWidth="1"/>
    <col min="2248" max="2248" width="13.54296875" bestFit="1" customWidth="1"/>
    <col min="2249" max="2251" width="14.54296875" bestFit="1" customWidth="1"/>
    <col min="2252" max="2256" width="13.54296875" bestFit="1" customWidth="1"/>
    <col min="2257" max="2267" width="14.54296875" bestFit="1" customWidth="1"/>
    <col min="2268" max="2272" width="13.54296875" bestFit="1" customWidth="1"/>
    <col min="2273" max="2277" width="14.54296875" bestFit="1" customWidth="1"/>
    <col min="2278" max="2278" width="13.54296875" bestFit="1" customWidth="1"/>
    <col min="2279" max="2287" width="14.54296875" bestFit="1" customWidth="1"/>
    <col min="2288" max="2291" width="13.54296875" bestFit="1" customWidth="1"/>
    <col min="2292" max="2299" width="14.54296875" bestFit="1" customWidth="1"/>
    <col min="2300" max="2300" width="13.54296875" bestFit="1" customWidth="1"/>
    <col min="2301" max="2301" width="14.54296875" bestFit="1" customWidth="1"/>
    <col min="2302" max="2302" width="13.54296875" bestFit="1" customWidth="1"/>
    <col min="2303" max="2314" width="15.54296875" bestFit="1" customWidth="1"/>
    <col min="2315" max="2318" width="14.54296875" bestFit="1" customWidth="1"/>
    <col min="2319" max="2325" width="15.54296875" bestFit="1" customWidth="1"/>
    <col min="2326" max="2326" width="14.54296875" bestFit="1" customWidth="1"/>
    <col min="2327" max="2328" width="15.54296875" bestFit="1" customWidth="1"/>
    <col min="2329" max="2331" width="14.54296875" bestFit="1" customWidth="1"/>
    <col min="2332" max="2332" width="13.54296875" bestFit="1" customWidth="1"/>
    <col min="2333" max="2334" width="14.54296875" bestFit="1" customWidth="1"/>
    <col min="2335" max="2337" width="15.54296875" bestFit="1" customWidth="1"/>
    <col min="2338" max="2338" width="14.54296875" bestFit="1" customWidth="1"/>
    <col min="2339" max="2340" width="15.54296875" bestFit="1" customWidth="1"/>
    <col min="2341" max="2345" width="13.54296875" bestFit="1" customWidth="1"/>
    <col min="2346" max="2346" width="14.54296875" bestFit="1" customWidth="1"/>
    <col min="2347" max="2347" width="13.54296875" bestFit="1" customWidth="1"/>
    <col min="2348" max="2348" width="14.54296875" bestFit="1" customWidth="1"/>
    <col min="2349" max="2350" width="13.54296875" bestFit="1" customWidth="1"/>
    <col min="2351" max="2354" width="14.54296875" bestFit="1" customWidth="1"/>
    <col min="2355" max="2355" width="13.54296875" bestFit="1" customWidth="1"/>
    <col min="2356" max="2359" width="14.54296875" bestFit="1" customWidth="1"/>
    <col min="2360" max="2362" width="13.54296875" bestFit="1" customWidth="1"/>
    <col min="2363" max="2363" width="12.453125" bestFit="1" customWidth="1"/>
    <col min="2364" max="2368" width="13.54296875" bestFit="1" customWidth="1"/>
    <col min="2369" max="2369" width="14.54296875" bestFit="1" customWidth="1"/>
    <col min="2370" max="2370" width="13.54296875" bestFit="1" customWidth="1"/>
    <col min="2371" max="2372" width="14.54296875" bestFit="1" customWidth="1"/>
    <col min="2373" max="2373" width="13.54296875" bestFit="1" customWidth="1"/>
    <col min="2374" max="2374" width="14.54296875" bestFit="1" customWidth="1"/>
    <col min="2375" max="2375" width="13.54296875" bestFit="1" customWidth="1"/>
    <col min="2376" max="2376" width="14.54296875" bestFit="1" customWidth="1"/>
    <col min="2377" max="2377" width="13.54296875" bestFit="1" customWidth="1"/>
    <col min="2378" max="2381" width="14.54296875" bestFit="1" customWidth="1"/>
    <col min="2382" max="2382" width="13.54296875" bestFit="1" customWidth="1"/>
    <col min="2383" max="2383" width="14.54296875" bestFit="1" customWidth="1"/>
    <col min="2384" max="2386" width="13.54296875" bestFit="1" customWidth="1"/>
    <col min="2387" max="2390" width="14.54296875" bestFit="1" customWidth="1"/>
    <col min="2391" max="2391" width="13.54296875" bestFit="1" customWidth="1"/>
    <col min="2392" max="2393" width="14.54296875" bestFit="1" customWidth="1"/>
    <col min="2394" max="2394" width="13.54296875" bestFit="1" customWidth="1"/>
    <col min="2395" max="2395" width="14.54296875" bestFit="1" customWidth="1"/>
    <col min="2396" max="2396" width="13.54296875" bestFit="1" customWidth="1"/>
    <col min="2397" max="2397" width="14.54296875" bestFit="1" customWidth="1"/>
    <col min="2398" max="2398" width="12.453125" bestFit="1" customWidth="1"/>
    <col min="2399" max="2399" width="13.54296875" bestFit="1" customWidth="1"/>
    <col min="2400" max="2402" width="12.453125" bestFit="1" customWidth="1"/>
    <col min="2403" max="2406" width="13.54296875" bestFit="1" customWidth="1"/>
    <col min="2407" max="2409" width="14.54296875" bestFit="1" customWidth="1"/>
    <col min="2410" max="2410" width="13.54296875" bestFit="1" customWidth="1"/>
    <col min="2411" max="2411" width="14.54296875" bestFit="1" customWidth="1"/>
    <col min="2412" max="2412" width="13.54296875" bestFit="1" customWidth="1"/>
    <col min="2413" max="2415" width="14.54296875" bestFit="1" customWidth="1"/>
    <col min="2416" max="2416" width="13.54296875" bestFit="1" customWidth="1"/>
    <col min="2417" max="2422" width="14.54296875" bestFit="1" customWidth="1"/>
    <col min="2423" max="2423" width="13.54296875" bestFit="1" customWidth="1"/>
    <col min="2424" max="2424" width="12.453125" bestFit="1" customWidth="1"/>
    <col min="2425" max="2425" width="13.54296875" bestFit="1" customWidth="1"/>
    <col min="2426" max="2426" width="12.453125" bestFit="1" customWidth="1"/>
    <col min="2427" max="2428" width="13.54296875" bestFit="1" customWidth="1"/>
    <col min="2429" max="2434" width="14.54296875" bestFit="1" customWidth="1"/>
    <col min="2435" max="2435" width="13.54296875" bestFit="1" customWidth="1"/>
    <col min="2436" max="2436" width="12.453125" bestFit="1" customWidth="1"/>
    <col min="2437" max="2439" width="13.54296875" bestFit="1" customWidth="1"/>
    <col min="2440" max="2443" width="14.54296875" bestFit="1" customWidth="1"/>
    <col min="2444" max="2444" width="13.54296875" bestFit="1" customWidth="1"/>
    <col min="2445" max="2445" width="14.54296875" bestFit="1" customWidth="1"/>
    <col min="2446" max="2446" width="13.54296875" bestFit="1" customWidth="1"/>
    <col min="2447" max="2451" width="14.54296875" bestFit="1" customWidth="1"/>
    <col min="2452" max="2456" width="13.54296875" bestFit="1" customWidth="1"/>
    <col min="2457" max="2458" width="14.54296875" bestFit="1" customWidth="1"/>
    <col min="2459" max="2459" width="13.54296875" bestFit="1" customWidth="1"/>
    <col min="2460" max="2460" width="14.54296875" bestFit="1" customWidth="1"/>
    <col min="2461" max="2461" width="13.54296875" bestFit="1" customWidth="1"/>
    <col min="2462" max="2462" width="12.453125" bestFit="1" customWidth="1"/>
    <col min="2463" max="2463" width="13.54296875" bestFit="1" customWidth="1"/>
    <col min="2464" max="2464" width="12.453125" bestFit="1" customWidth="1"/>
    <col min="2465" max="2466" width="13.54296875" bestFit="1" customWidth="1"/>
    <col min="2467" max="2470" width="14.54296875" bestFit="1" customWidth="1"/>
    <col min="2471" max="2472" width="13.54296875" bestFit="1" customWidth="1"/>
    <col min="2473" max="2473" width="12.453125" bestFit="1" customWidth="1"/>
    <col min="2474" max="2475" width="13.54296875" bestFit="1" customWidth="1"/>
    <col min="2476" max="2478" width="12.453125" bestFit="1" customWidth="1"/>
    <col min="2479" max="2479" width="13.54296875" bestFit="1" customWidth="1"/>
    <col min="2480" max="2480" width="14.54296875" bestFit="1" customWidth="1"/>
    <col min="2481" max="2481" width="13.54296875" bestFit="1" customWidth="1"/>
    <col min="2482" max="2492" width="14.54296875" bestFit="1" customWidth="1"/>
    <col min="2493" max="2493" width="13.54296875" bestFit="1" customWidth="1"/>
    <col min="2494" max="2495" width="14.54296875" bestFit="1" customWidth="1"/>
    <col min="2496" max="2497" width="15.54296875" bestFit="1" customWidth="1"/>
    <col min="2498" max="2498" width="14.54296875" bestFit="1" customWidth="1"/>
    <col min="2499" max="2501" width="15.54296875" bestFit="1" customWidth="1"/>
    <col min="2502" max="2502" width="14.54296875" bestFit="1" customWidth="1"/>
    <col min="2503" max="2503" width="15.54296875" bestFit="1" customWidth="1"/>
    <col min="2504" max="2504" width="14.54296875" bestFit="1" customWidth="1"/>
    <col min="2505" max="2505" width="15.54296875" bestFit="1" customWidth="1"/>
    <col min="2506" max="2507" width="14.54296875" bestFit="1" customWidth="1"/>
    <col min="2508" max="2508" width="15.54296875" bestFit="1" customWidth="1"/>
    <col min="2509" max="2512" width="14.54296875" bestFit="1" customWidth="1"/>
    <col min="2513" max="2513" width="13.54296875" bestFit="1" customWidth="1"/>
    <col min="2514" max="2514" width="15.54296875" bestFit="1" customWidth="1"/>
    <col min="2515" max="2515" width="14.54296875" bestFit="1" customWidth="1"/>
    <col min="2516" max="2520" width="15.54296875" bestFit="1" customWidth="1"/>
    <col min="2521" max="2523" width="14.54296875" bestFit="1" customWidth="1"/>
    <col min="2524" max="2526" width="15.54296875" bestFit="1" customWidth="1"/>
    <col min="2527" max="2532" width="14.54296875" bestFit="1" customWidth="1"/>
    <col min="2533" max="2539" width="15.54296875" bestFit="1" customWidth="1"/>
    <col min="2540" max="2540" width="14.54296875" bestFit="1" customWidth="1"/>
    <col min="2541" max="2543" width="13.54296875" bestFit="1" customWidth="1"/>
    <col min="2544" max="2544" width="12.453125" bestFit="1" customWidth="1"/>
    <col min="2545" max="2551" width="14.54296875" bestFit="1" customWidth="1"/>
    <col min="2552" max="2553" width="13.54296875" bestFit="1" customWidth="1"/>
    <col min="2554" max="2556" width="14.54296875" bestFit="1" customWidth="1"/>
    <col min="2557" max="2557" width="13.54296875" bestFit="1" customWidth="1"/>
    <col min="2558" max="2558" width="14.54296875" bestFit="1" customWidth="1"/>
    <col min="2559" max="2563" width="13.54296875" bestFit="1" customWidth="1"/>
    <col min="2564" max="2569" width="14.54296875" bestFit="1" customWidth="1"/>
    <col min="2570" max="2570" width="13.54296875" bestFit="1" customWidth="1"/>
    <col min="2571" max="2573" width="14.54296875" bestFit="1" customWidth="1"/>
    <col min="2574" max="2577" width="13.54296875" bestFit="1" customWidth="1"/>
    <col min="2578" max="2582" width="14.54296875" bestFit="1" customWidth="1"/>
    <col min="2583" max="2583" width="13.54296875" bestFit="1" customWidth="1"/>
    <col min="2584" max="2590" width="14.54296875" bestFit="1" customWidth="1"/>
    <col min="2591" max="2592" width="12.453125" bestFit="1" customWidth="1"/>
    <col min="2593" max="2595" width="13.54296875" bestFit="1" customWidth="1"/>
    <col min="2596" max="2596" width="12.453125" bestFit="1" customWidth="1"/>
    <col min="2597" max="2597" width="13.54296875" bestFit="1" customWidth="1"/>
    <col min="2598" max="2598" width="12.453125" bestFit="1" customWidth="1"/>
    <col min="2599" max="2604" width="13.54296875" bestFit="1" customWidth="1"/>
    <col min="2605" max="2605" width="14.54296875" bestFit="1" customWidth="1"/>
    <col min="2606" max="2607" width="13.54296875" bestFit="1" customWidth="1"/>
    <col min="2608" max="2610" width="14.54296875" bestFit="1" customWidth="1"/>
    <col min="2611" max="2611" width="13.54296875" bestFit="1" customWidth="1"/>
    <col min="2612" max="2612" width="14.54296875" bestFit="1" customWidth="1"/>
    <col min="2613" max="2614" width="13.54296875" bestFit="1" customWidth="1"/>
    <col min="2615" max="2616" width="14.54296875" bestFit="1" customWidth="1"/>
    <col min="2617" max="2617" width="13.54296875" bestFit="1" customWidth="1"/>
    <col min="2618" max="2624" width="14.54296875" bestFit="1" customWidth="1"/>
    <col min="2625" max="2627" width="13.54296875" bestFit="1" customWidth="1"/>
    <col min="2628" max="2630" width="12.453125" bestFit="1" customWidth="1"/>
    <col min="2631" max="2636" width="13.54296875" bestFit="1" customWidth="1"/>
    <col min="2637" max="2642" width="14.54296875" bestFit="1" customWidth="1"/>
    <col min="2643" max="2643" width="13.54296875" bestFit="1" customWidth="1"/>
    <col min="2644" max="2649" width="14.54296875" bestFit="1" customWidth="1"/>
    <col min="2650" max="2650" width="13.54296875" bestFit="1" customWidth="1"/>
    <col min="2651" max="2651" width="14.54296875" bestFit="1" customWidth="1"/>
    <col min="2652" max="2652" width="13.54296875" bestFit="1" customWidth="1"/>
    <col min="2653" max="2654" width="14.54296875" bestFit="1" customWidth="1"/>
    <col min="2655" max="2656" width="13.54296875" bestFit="1" customWidth="1"/>
    <col min="2657" max="2665" width="14.54296875" bestFit="1" customWidth="1"/>
    <col min="2666" max="2666" width="13.54296875" bestFit="1" customWidth="1"/>
    <col min="2667" max="2668" width="14.54296875" bestFit="1" customWidth="1"/>
    <col min="2669" max="2670" width="13.54296875" bestFit="1" customWidth="1"/>
    <col min="2671" max="2673" width="14.54296875" bestFit="1" customWidth="1"/>
    <col min="2674" max="2674" width="13.54296875" bestFit="1" customWidth="1"/>
    <col min="2675" max="2675" width="14.54296875" bestFit="1" customWidth="1"/>
    <col min="2676" max="2677" width="13.54296875" bestFit="1" customWidth="1"/>
    <col min="2678" max="2678" width="14.54296875" bestFit="1" customWidth="1"/>
    <col min="2679" max="2680" width="13.54296875" bestFit="1" customWidth="1"/>
    <col min="2681" max="2682" width="14.54296875" bestFit="1" customWidth="1"/>
    <col min="2683" max="2683" width="12.453125" bestFit="1" customWidth="1"/>
    <col min="2684" max="2685" width="13.54296875" bestFit="1" customWidth="1"/>
    <col min="2686" max="2686" width="12.453125" bestFit="1" customWidth="1"/>
    <col min="2687" max="2692" width="13.54296875" bestFit="1" customWidth="1"/>
    <col min="2693" max="2694" width="12.453125" bestFit="1" customWidth="1"/>
    <col min="2695" max="2702" width="13.54296875" bestFit="1" customWidth="1"/>
    <col min="2703" max="2703" width="14.54296875" bestFit="1" customWidth="1"/>
    <col min="2704" max="2705" width="13.54296875" bestFit="1" customWidth="1"/>
    <col min="2706" max="2707" width="14.54296875" bestFit="1" customWidth="1"/>
    <col min="2708" max="2708" width="13.54296875" bestFit="1" customWidth="1"/>
    <col min="2709" max="2709" width="14.54296875" bestFit="1" customWidth="1"/>
    <col min="2710" max="2711" width="13.54296875" bestFit="1" customWidth="1"/>
    <col min="2712" max="2714" width="14.54296875" bestFit="1" customWidth="1"/>
    <col min="2715" max="2716" width="13.54296875" bestFit="1" customWidth="1"/>
    <col min="2717" max="2725" width="14.54296875" bestFit="1" customWidth="1"/>
    <col min="2726" max="2726" width="13.54296875" bestFit="1" customWidth="1"/>
    <col min="2727" max="2730" width="14.54296875" bestFit="1" customWidth="1"/>
    <col min="2731" max="2731" width="13.54296875" bestFit="1" customWidth="1"/>
    <col min="2732" max="2732" width="14.54296875" bestFit="1" customWidth="1"/>
    <col min="2733" max="2733" width="13.54296875" bestFit="1" customWidth="1"/>
    <col min="2734" max="2734" width="14.54296875" bestFit="1" customWidth="1"/>
    <col min="2735" max="2735" width="13.54296875" bestFit="1" customWidth="1"/>
    <col min="2736" max="2741" width="14.54296875" bestFit="1" customWidth="1"/>
    <col min="2742" max="2742" width="13.54296875" bestFit="1" customWidth="1"/>
    <col min="2743" max="2744" width="12.453125" bestFit="1" customWidth="1"/>
    <col min="2745" max="2746" width="13.54296875" bestFit="1" customWidth="1"/>
    <col min="2747" max="2747" width="12.453125" bestFit="1" customWidth="1"/>
    <col min="2748" max="2750" width="13.54296875" bestFit="1" customWidth="1"/>
    <col min="2751" max="2753" width="12.453125" bestFit="1" customWidth="1"/>
    <col min="2754" max="2755" width="13.54296875" bestFit="1" customWidth="1"/>
    <col min="2756" max="2757" width="12.453125" bestFit="1" customWidth="1"/>
    <col min="2758" max="2763" width="13.54296875" bestFit="1" customWidth="1"/>
    <col min="2764" max="2765" width="14.54296875" bestFit="1" customWidth="1"/>
    <col min="2766" max="2767" width="13.54296875" bestFit="1" customWidth="1"/>
    <col min="2768" max="2769" width="14.54296875" bestFit="1" customWidth="1"/>
    <col min="2770" max="2770" width="13.54296875" bestFit="1" customWidth="1"/>
    <col min="2771" max="2772" width="14.54296875" bestFit="1" customWidth="1"/>
    <col min="2773" max="2773" width="13.54296875" bestFit="1" customWidth="1"/>
    <col min="2774" max="2774" width="14.54296875" bestFit="1" customWidth="1"/>
    <col min="2775" max="2776" width="13.54296875" bestFit="1" customWidth="1"/>
    <col min="2777" max="2779" width="14.54296875" bestFit="1" customWidth="1"/>
    <col min="2780" max="2781" width="13.54296875" bestFit="1" customWidth="1"/>
    <col min="2782" max="2783" width="14.54296875" bestFit="1" customWidth="1"/>
    <col min="2784" max="2785" width="13.54296875" bestFit="1" customWidth="1"/>
    <col min="2786" max="2790" width="14.54296875" bestFit="1" customWidth="1"/>
    <col min="2791" max="2791" width="13.54296875" bestFit="1" customWidth="1"/>
    <col min="2792" max="2794" width="14.54296875" bestFit="1" customWidth="1"/>
    <col min="2795" max="2795" width="13.54296875" bestFit="1" customWidth="1"/>
    <col min="2796" max="2796" width="14.54296875" bestFit="1" customWidth="1"/>
    <col min="2797" max="2797" width="13.54296875" bestFit="1" customWidth="1"/>
    <col min="2798" max="2799" width="14.54296875" bestFit="1" customWidth="1"/>
    <col min="2800" max="2800" width="12.453125" bestFit="1" customWidth="1"/>
    <col min="2801" max="2803" width="13.54296875" bestFit="1" customWidth="1"/>
    <col min="2804" max="2805" width="12.453125" bestFit="1" customWidth="1"/>
    <col min="2806" max="2808" width="13.54296875" bestFit="1" customWidth="1"/>
    <col min="2809" max="2809" width="12.453125" bestFit="1" customWidth="1"/>
    <col min="2810" max="2811" width="13.54296875" bestFit="1" customWidth="1"/>
    <col min="2812" max="2814" width="14.54296875" bestFit="1" customWidth="1"/>
    <col min="2815" max="2817" width="13.54296875" bestFit="1" customWidth="1"/>
    <col min="2818" max="2822" width="14.54296875" bestFit="1" customWidth="1"/>
    <col min="2823" max="2823" width="13.54296875" bestFit="1" customWidth="1"/>
    <col min="2824" max="2827" width="14.54296875" bestFit="1" customWidth="1"/>
    <col min="2828" max="2829" width="13.54296875" bestFit="1" customWidth="1"/>
    <col min="2830" max="2834" width="14.54296875" bestFit="1" customWidth="1"/>
    <col min="2835" max="2835" width="13.54296875" bestFit="1" customWidth="1"/>
    <col min="2836" max="2846" width="14.54296875" bestFit="1" customWidth="1"/>
    <col min="2847" max="2851" width="13.54296875" bestFit="1" customWidth="1"/>
    <col min="2852" max="2854" width="12.453125" bestFit="1" customWidth="1"/>
    <col min="2855" max="2855" width="13.54296875" bestFit="1" customWidth="1"/>
    <col min="2856" max="2857" width="12.453125" bestFit="1" customWidth="1"/>
    <col min="2858" max="2865" width="13.54296875" bestFit="1" customWidth="1"/>
    <col min="2866" max="2869" width="14.54296875" bestFit="1" customWidth="1"/>
    <col min="2870" max="2871" width="13.54296875" bestFit="1" customWidth="1"/>
    <col min="2872" max="2873" width="14.54296875" bestFit="1" customWidth="1"/>
    <col min="2874" max="2874" width="13.54296875" bestFit="1" customWidth="1"/>
    <col min="2875" max="2876" width="14.54296875" bestFit="1" customWidth="1"/>
    <col min="2877" max="2878" width="13.54296875" bestFit="1" customWidth="1"/>
    <col min="2879" max="2879" width="14.54296875" bestFit="1" customWidth="1"/>
    <col min="2880" max="2880" width="13.54296875" bestFit="1" customWidth="1"/>
    <col min="2881" max="2887" width="14.54296875" bestFit="1" customWidth="1"/>
    <col min="2888" max="2888" width="13.54296875" bestFit="1" customWidth="1"/>
    <col min="2889" max="2889" width="14.54296875" bestFit="1" customWidth="1"/>
    <col min="2890" max="2890" width="13.54296875" bestFit="1" customWidth="1"/>
    <col min="2891" max="2892" width="14.54296875" bestFit="1" customWidth="1"/>
    <col min="2893" max="2893" width="13.54296875" bestFit="1" customWidth="1"/>
    <col min="2894" max="2901" width="14.54296875" bestFit="1" customWidth="1"/>
    <col min="2902" max="2903" width="13.54296875" bestFit="1" customWidth="1"/>
    <col min="2904" max="2904" width="15.54296875" bestFit="1" customWidth="1"/>
    <col min="2905" max="2905" width="14.54296875" bestFit="1" customWidth="1"/>
    <col min="2906" max="2909" width="15.54296875" bestFit="1" customWidth="1"/>
    <col min="2910" max="2910" width="14.54296875" bestFit="1" customWidth="1"/>
    <col min="2911" max="2921" width="15.54296875" bestFit="1" customWidth="1"/>
    <col min="2922" max="2922" width="14.54296875" bestFit="1" customWidth="1"/>
    <col min="2923" max="2925" width="15.54296875" bestFit="1" customWidth="1"/>
    <col min="2926" max="2926" width="14.54296875" bestFit="1" customWidth="1"/>
    <col min="2927" max="2927" width="15.54296875" bestFit="1" customWidth="1"/>
    <col min="2928" max="2928" width="14.54296875" bestFit="1" customWidth="1"/>
    <col min="2929" max="2935" width="15.54296875" bestFit="1" customWidth="1"/>
    <col min="2936" max="2937" width="14.54296875" bestFit="1" customWidth="1"/>
    <col min="2938" max="2938" width="15.54296875" bestFit="1" customWidth="1"/>
    <col min="2939" max="2939" width="14.54296875" bestFit="1" customWidth="1"/>
    <col min="2940" max="2943" width="15.54296875" bestFit="1" customWidth="1"/>
    <col min="2944" max="2945" width="14.54296875" bestFit="1" customWidth="1"/>
    <col min="2946" max="2947" width="15.54296875" bestFit="1" customWidth="1"/>
    <col min="2948" max="2948" width="13.54296875" bestFit="1" customWidth="1"/>
    <col min="2949" max="2953" width="14.54296875" bestFit="1" customWidth="1"/>
    <col min="2954" max="2955" width="13.54296875" bestFit="1" customWidth="1"/>
    <col min="2956" max="2956" width="14.54296875" bestFit="1" customWidth="1"/>
    <col min="2957" max="2957" width="13.54296875" bestFit="1" customWidth="1"/>
    <col min="2958" max="2962" width="14.54296875" bestFit="1" customWidth="1"/>
    <col min="2963" max="2972" width="15.54296875" bestFit="1" customWidth="1"/>
    <col min="2973" max="2974" width="14.54296875" bestFit="1" customWidth="1"/>
    <col min="2975" max="2975" width="15.54296875" bestFit="1" customWidth="1"/>
    <col min="2976" max="2977" width="14.54296875" bestFit="1" customWidth="1"/>
    <col min="2978" max="2979" width="15.54296875" bestFit="1" customWidth="1"/>
    <col min="2980" max="2980" width="14.54296875" bestFit="1" customWidth="1"/>
    <col min="2981" max="2985" width="15.54296875" bestFit="1" customWidth="1"/>
    <col min="2986" max="2987" width="14.54296875" bestFit="1" customWidth="1"/>
    <col min="2988" max="2988" width="13.54296875" bestFit="1" customWidth="1"/>
    <col min="2989" max="2989" width="14.54296875" bestFit="1" customWidth="1"/>
    <col min="2990" max="2990" width="13.54296875" bestFit="1" customWidth="1"/>
    <col min="2991" max="2999" width="14.54296875" bestFit="1" customWidth="1"/>
    <col min="3000" max="3001" width="15.54296875" bestFit="1" customWidth="1"/>
    <col min="3002" max="3002" width="14.54296875" bestFit="1" customWidth="1"/>
    <col min="3003" max="3005" width="15.54296875" bestFit="1" customWidth="1"/>
    <col min="3006" max="3006" width="14.54296875" bestFit="1" customWidth="1"/>
    <col min="3007" max="3011" width="15.54296875" bestFit="1" customWidth="1"/>
    <col min="3012" max="3012" width="14.54296875" bestFit="1" customWidth="1"/>
    <col min="3013" max="3014" width="15.54296875" bestFit="1" customWidth="1"/>
    <col min="3015" max="3019" width="13.54296875" bestFit="1" customWidth="1"/>
    <col min="3020" max="3032" width="14.54296875" bestFit="1" customWidth="1"/>
    <col min="3033" max="3033" width="13.54296875" bestFit="1" customWidth="1"/>
    <col min="3034" max="3043" width="14.54296875" bestFit="1" customWidth="1"/>
    <col min="3044" max="3045" width="13.54296875" bestFit="1" customWidth="1"/>
    <col min="3046" max="3049" width="14.54296875" bestFit="1" customWidth="1"/>
    <col min="3050" max="3050" width="13.54296875" bestFit="1" customWidth="1"/>
    <col min="3051" max="3053" width="14.54296875" bestFit="1" customWidth="1"/>
    <col min="3054" max="3055" width="13.54296875" bestFit="1" customWidth="1"/>
    <col min="3056" max="3056" width="14.54296875" bestFit="1" customWidth="1"/>
    <col min="3057" max="3057" width="12.453125" bestFit="1" customWidth="1"/>
    <col min="3058" max="3059" width="13.54296875" bestFit="1" customWidth="1"/>
    <col min="3060" max="3060" width="12.453125" bestFit="1" customWidth="1"/>
    <col min="3061" max="3064" width="13.54296875" bestFit="1" customWidth="1"/>
    <col min="3065" max="3065" width="12.453125" bestFit="1" customWidth="1"/>
    <col min="3066" max="3071" width="13.54296875" bestFit="1" customWidth="1"/>
    <col min="3072" max="3072" width="12.453125" bestFit="1" customWidth="1"/>
    <col min="3073" max="3073" width="13.54296875" bestFit="1" customWidth="1"/>
    <col min="3074" max="3074" width="12.453125" bestFit="1" customWidth="1"/>
    <col min="3075" max="3075" width="13.54296875" bestFit="1" customWidth="1"/>
    <col min="3076" max="3076" width="12.453125" bestFit="1" customWidth="1"/>
    <col min="3077" max="3079" width="13.54296875" bestFit="1" customWidth="1"/>
    <col min="3080" max="3102" width="14.54296875" bestFit="1" customWidth="1"/>
    <col min="3103" max="3103" width="13.54296875" bestFit="1" customWidth="1"/>
    <col min="3104" max="3107" width="14.54296875" bestFit="1" customWidth="1"/>
    <col min="3108" max="3109" width="13.54296875" bestFit="1" customWidth="1"/>
    <col min="3110" max="3112" width="14.54296875" bestFit="1" customWidth="1"/>
    <col min="3113" max="3113" width="13.54296875" bestFit="1" customWidth="1"/>
    <col min="3114" max="3116" width="14.54296875" bestFit="1" customWidth="1"/>
    <col min="3117" max="3117" width="13.54296875" bestFit="1" customWidth="1"/>
    <col min="3118" max="3118" width="14.54296875" bestFit="1" customWidth="1"/>
    <col min="3119" max="3119" width="13.54296875" bestFit="1" customWidth="1"/>
    <col min="3120" max="3120" width="14.54296875" bestFit="1" customWidth="1"/>
    <col min="3121" max="3121" width="12.453125" bestFit="1" customWidth="1"/>
    <col min="3122" max="3129" width="13.54296875" bestFit="1" customWidth="1"/>
    <col min="3130" max="3131" width="12.453125" bestFit="1" customWidth="1"/>
    <col min="3132" max="3133" width="13.54296875" bestFit="1" customWidth="1"/>
    <col min="3134" max="3136" width="12.453125" bestFit="1" customWidth="1"/>
    <col min="3137" max="3137" width="13.54296875" bestFit="1" customWidth="1"/>
    <col min="3138" max="3143" width="14.54296875" bestFit="1" customWidth="1"/>
    <col min="3144" max="3144" width="13.54296875" bestFit="1" customWidth="1"/>
    <col min="3145" max="3150" width="14.54296875" bestFit="1" customWidth="1"/>
    <col min="3151" max="3151" width="13.54296875" bestFit="1" customWidth="1"/>
    <col min="3152" max="3153" width="14.54296875" bestFit="1" customWidth="1"/>
    <col min="3154" max="3154" width="13.54296875" bestFit="1" customWidth="1"/>
    <col min="3155" max="3160" width="14.54296875" bestFit="1" customWidth="1"/>
    <col min="3161" max="3162" width="13.54296875" bestFit="1" customWidth="1"/>
    <col min="3163" max="3169" width="14.54296875" bestFit="1" customWidth="1"/>
    <col min="3170" max="3170" width="13.54296875" bestFit="1" customWidth="1"/>
    <col min="3171" max="3171" width="12.453125" bestFit="1" customWidth="1"/>
    <col min="3172" max="3175" width="13.54296875" bestFit="1" customWidth="1"/>
    <col min="3176" max="3177" width="12.453125" bestFit="1" customWidth="1"/>
    <col min="3178" max="3179" width="13.54296875" bestFit="1" customWidth="1"/>
    <col min="3180" max="3181" width="12.453125" bestFit="1" customWidth="1"/>
    <col min="3182" max="3190" width="13.54296875" bestFit="1" customWidth="1"/>
    <col min="3191" max="3193" width="12.453125" bestFit="1" customWidth="1"/>
    <col min="3194" max="3194" width="14.54296875" bestFit="1" customWidth="1"/>
    <col min="3195" max="3195" width="13.54296875" bestFit="1" customWidth="1"/>
    <col min="3196" max="3196" width="14.54296875" bestFit="1" customWidth="1"/>
    <col min="3197" max="3198" width="13.54296875" bestFit="1" customWidth="1"/>
    <col min="3199" max="3213" width="14.54296875" bestFit="1" customWidth="1"/>
    <col min="3214" max="3214" width="13.54296875" bestFit="1" customWidth="1"/>
    <col min="3215" max="3215" width="14.54296875" bestFit="1" customWidth="1"/>
    <col min="3216" max="3216" width="13.54296875" bestFit="1" customWidth="1"/>
    <col min="3217" max="3217" width="14.54296875" bestFit="1" customWidth="1"/>
    <col min="3218" max="3218" width="13.54296875" bestFit="1" customWidth="1"/>
    <col min="3219" max="3224" width="14.54296875" bestFit="1" customWidth="1"/>
    <col min="3225" max="3226" width="12.453125" bestFit="1" customWidth="1"/>
    <col min="3227" max="3236" width="13.54296875" bestFit="1" customWidth="1"/>
    <col min="3237" max="3238" width="12.453125" bestFit="1" customWidth="1"/>
    <col min="3239" max="3243" width="13.54296875" bestFit="1" customWidth="1"/>
    <col min="3244" max="3245" width="14.54296875" bestFit="1" customWidth="1"/>
    <col min="3246" max="3249" width="13.54296875" bestFit="1" customWidth="1"/>
    <col min="3250" max="3251" width="14.54296875" bestFit="1" customWidth="1"/>
    <col min="3252" max="3253" width="13.54296875" bestFit="1" customWidth="1"/>
    <col min="3254" max="3256" width="14.54296875" bestFit="1" customWidth="1"/>
    <col min="3257" max="3257" width="13.54296875" bestFit="1" customWidth="1"/>
    <col min="3258" max="3260" width="14.54296875" bestFit="1" customWidth="1"/>
    <col min="3261" max="3261" width="13.54296875" bestFit="1" customWidth="1"/>
    <col min="3262" max="3263" width="14.54296875" bestFit="1" customWidth="1"/>
    <col min="3264" max="3266" width="13.54296875" bestFit="1" customWidth="1"/>
    <col min="3267" max="3267" width="14.54296875" bestFit="1" customWidth="1"/>
    <col min="3268" max="3268" width="13.54296875" bestFit="1" customWidth="1"/>
    <col min="3269" max="3271" width="14.54296875" bestFit="1" customWidth="1"/>
    <col min="3272" max="3272" width="13.54296875" bestFit="1" customWidth="1"/>
    <col min="3273" max="3277" width="14.54296875" bestFit="1" customWidth="1"/>
    <col min="3278" max="3278" width="13.54296875" bestFit="1" customWidth="1"/>
    <col min="3279" max="3279" width="14.54296875" bestFit="1" customWidth="1"/>
    <col min="3280" max="3280" width="13.54296875" bestFit="1" customWidth="1"/>
    <col min="3281" max="3283" width="14.54296875" bestFit="1" customWidth="1"/>
    <col min="3284" max="3285" width="13.54296875" bestFit="1" customWidth="1"/>
    <col min="3286" max="3291" width="14.54296875" bestFit="1" customWidth="1"/>
    <col min="3292" max="3295" width="12.453125" bestFit="1" customWidth="1"/>
    <col min="3296" max="3297" width="13.54296875" bestFit="1" customWidth="1"/>
    <col min="3298" max="3298" width="12.453125" bestFit="1" customWidth="1"/>
    <col min="3299" max="3304" width="13.54296875" bestFit="1" customWidth="1"/>
    <col min="3305" max="3306" width="12.453125" bestFit="1" customWidth="1"/>
    <col min="3307" max="3310" width="13.54296875" bestFit="1" customWidth="1"/>
    <col min="3311" max="3312" width="14.54296875" bestFit="1" customWidth="1"/>
    <col min="3313" max="3313" width="13.54296875" bestFit="1" customWidth="1"/>
    <col min="3314" max="3314" width="14.54296875" bestFit="1" customWidth="1"/>
    <col min="3315" max="3318" width="13.54296875" bestFit="1" customWidth="1"/>
    <col min="3319" max="3322" width="14.54296875" bestFit="1" customWidth="1"/>
    <col min="3323" max="3323" width="13.54296875" bestFit="1" customWidth="1"/>
    <col min="3324" max="3327" width="14.54296875" bestFit="1" customWidth="1"/>
    <col min="3328" max="3328" width="13.54296875" bestFit="1" customWidth="1"/>
    <col min="3329" max="3332" width="14.54296875" bestFit="1" customWidth="1"/>
    <col min="3333" max="3333" width="13.54296875" bestFit="1" customWidth="1"/>
    <col min="3334" max="3336" width="14.54296875" bestFit="1" customWidth="1"/>
    <col min="3337" max="3337" width="13.54296875" bestFit="1" customWidth="1"/>
    <col min="3338" max="3338" width="14.54296875" bestFit="1" customWidth="1"/>
    <col min="3339" max="3339" width="13.54296875" bestFit="1" customWidth="1"/>
    <col min="3340" max="3342" width="14.54296875" bestFit="1" customWidth="1"/>
    <col min="3343" max="3345" width="13.54296875" bestFit="1" customWidth="1"/>
    <col min="3346" max="3349" width="14.54296875" bestFit="1" customWidth="1"/>
    <col min="3350" max="3354" width="13.54296875" bestFit="1" customWidth="1"/>
    <col min="3355" max="3357" width="12.453125" bestFit="1" customWidth="1"/>
    <col min="3358" max="3365" width="13.54296875" bestFit="1" customWidth="1"/>
    <col min="3366" max="3371" width="14.54296875" bestFit="1" customWidth="1"/>
    <col min="3372" max="3375" width="13.54296875" bestFit="1" customWidth="1"/>
    <col min="3376" max="3376" width="14.54296875" bestFit="1" customWidth="1"/>
    <col min="3377" max="3377" width="13.54296875" bestFit="1" customWidth="1"/>
    <col min="3378" max="3382" width="14.54296875" bestFit="1" customWidth="1"/>
    <col min="3383" max="3384" width="13.54296875" bestFit="1" customWidth="1"/>
    <col min="3385" max="3388" width="14.54296875" bestFit="1" customWidth="1"/>
    <col min="3389" max="3390" width="13.54296875" bestFit="1" customWidth="1"/>
    <col min="3391" max="3393" width="14.54296875" bestFit="1" customWidth="1"/>
    <col min="3394" max="3395" width="13.54296875" bestFit="1" customWidth="1"/>
    <col min="3396" max="3398" width="14.54296875" bestFit="1" customWidth="1"/>
    <col min="3399" max="3399" width="13.54296875" bestFit="1" customWidth="1"/>
    <col min="3400" max="3401" width="14.54296875" bestFit="1" customWidth="1"/>
    <col min="3402" max="3411" width="13.54296875" bestFit="1" customWidth="1"/>
    <col min="3412" max="3412" width="12.453125" bestFit="1" customWidth="1"/>
    <col min="3413" max="3413" width="13.54296875" bestFit="1" customWidth="1"/>
    <col min="3414" max="3416" width="12.453125" bestFit="1" customWidth="1"/>
    <col min="3417" max="3421" width="14.54296875" bestFit="1" customWidth="1"/>
    <col min="3422" max="3423" width="13.54296875" bestFit="1" customWidth="1"/>
    <col min="3424" max="3428" width="14.54296875" bestFit="1" customWidth="1"/>
    <col min="3429" max="3430" width="13.54296875" bestFit="1" customWidth="1"/>
    <col min="3431" max="3432" width="14.54296875" bestFit="1" customWidth="1"/>
    <col min="3433" max="3433" width="13.54296875" bestFit="1" customWidth="1"/>
    <col min="3434" max="3439" width="14.54296875" bestFit="1" customWidth="1"/>
    <col min="3440" max="3443" width="13.54296875" bestFit="1" customWidth="1"/>
    <col min="3444" max="3444" width="12.453125" bestFit="1" customWidth="1"/>
    <col min="3445" max="3445" width="13.54296875" bestFit="1" customWidth="1"/>
    <col min="3446" max="3446" width="12.453125" bestFit="1" customWidth="1"/>
    <col min="3447" max="3449" width="13.54296875" bestFit="1" customWidth="1"/>
    <col min="3450" max="3452" width="12.453125" bestFit="1" customWidth="1"/>
    <col min="3453" max="3454" width="13.54296875" bestFit="1" customWidth="1"/>
    <col min="3455" max="3456" width="14.54296875" bestFit="1" customWidth="1"/>
    <col min="3457" max="3457" width="13.54296875" bestFit="1" customWidth="1"/>
    <col min="3458" max="3459" width="14.54296875" bestFit="1" customWidth="1"/>
    <col min="3460" max="3460" width="13.54296875" bestFit="1" customWidth="1"/>
    <col min="3461" max="3465" width="14.54296875" bestFit="1" customWidth="1"/>
    <col min="3466" max="3466" width="13.54296875" bestFit="1" customWidth="1"/>
    <col min="3467" max="3469" width="14.54296875" bestFit="1" customWidth="1"/>
    <col min="3470" max="3471" width="13.54296875" bestFit="1" customWidth="1"/>
    <col min="3472" max="3472" width="14.54296875" bestFit="1" customWidth="1"/>
    <col min="3473" max="3473" width="13.54296875" bestFit="1" customWidth="1"/>
    <col min="3474" max="3475" width="14.54296875" bestFit="1" customWidth="1"/>
    <col min="3476" max="3476" width="13.54296875" bestFit="1" customWidth="1"/>
    <col min="3477" max="3477" width="14.54296875" bestFit="1" customWidth="1"/>
    <col min="3478" max="3478" width="13.54296875" bestFit="1" customWidth="1"/>
    <col min="3479" max="3485" width="14.54296875" bestFit="1" customWidth="1"/>
    <col min="3486" max="3487" width="13.54296875" bestFit="1" customWidth="1"/>
    <col min="3488" max="3489" width="14.54296875" bestFit="1" customWidth="1"/>
    <col min="3490" max="3492" width="15.54296875" bestFit="1" customWidth="1"/>
    <col min="3493" max="3498" width="14.54296875" bestFit="1" customWidth="1"/>
    <col min="3499" max="3500" width="15.54296875" bestFit="1" customWidth="1"/>
    <col min="3501" max="3505" width="14.54296875" bestFit="1" customWidth="1"/>
    <col min="3506" max="3506" width="15.54296875" bestFit="1" customWidth="1"/>
    <col min="3507" max="3507" width="14.54296875" bestFit="1" customWidth="1"/>
    <col min="3508" max="3508" width="15.54296875" bestFit="1" customWidth="1"/>
    <col min="3509" max="3509" width="14.54296875" bestFit="1" customWidth="1"/>
    <col min="3510" max="3513" width="15.54296875" bestFit="1" customWidth="1"/>
    <col min="3514" max="3514" width="14.54296875" bestFit="1" customWidth="1"/>
    <col min="3515" max="3516" width="15.54296875" bestFit="1" customWidth="1"/>
    <col min="3517" max="3517" width="14.54296875" bestFit="1" customWidth="1"/>
    <col min="3518" max="3521" width="15.54296875" bestFit="1" customWidth="1"/>
    <col min="3522" max="3522" width="14.54296875" bestFit="1" customWidth="1"/>
    <col min="3523" max="3523" width="13.54296875" bestFit="1" customWidth="1"/>
    <col min="3524" max="3531" width="14.54296875" bestFit="1" customWidth="1"/>
    <col min="3532" max="3532" width="13.54296875" bestFit="1" customWidth="1"/>
    <col min="3533" max="3534" width="14.54296875" bestFit="1" customWidth="1"/>
    <col min="3535" max="3541" width="15.54296875" bestFit="1" customWidth="1"/>
    <col min="3542" max="3542" width="14.54296875" bestFit="1" customWidth="1"/>
    <col min="3543" max="3551" width="15.54296875" bestFit="1" customWidth="1"/>
    <col min="3552" max="3553" width="14.54296875" bestFit="1" customWidth="1"/>
    <col min="3554" max="3556" width="15.54296875" bestFit="1" customWidth="1"/>
    <col min="3557" max="3558" width="14.54296875" bestFit="1" customWidth="1"/>
    <col min="3559" max="3560" width="15.54296875" bestFit="1" customWidth="1"/>
    <col min="3561" max="3561" width="14.54296875" bestFit="1" customWidth="1"/>
    <col min="3562" max="3566" width="15.54296875" bestFit="1" customWidth="1"/>
    <col min="3567" max="3567" width="13.54296875" bestFit="1" customWidth="1"/>
    <col min="3568" max="3570" width="14.54296875" bestFit="1" customWidth="1"/>
    <col min="3571" max="3571" width="13.54296875" bestFit="1" customWidth="1"/>
    <col min="3572" max="3573" width="14.54296875" bestFit="1" customWidth="1"/>
    <col min="3574" max="3574" width="13.54296875" bestFit="1" customWidth="1"/>
    <col min="3575" max="3575" width="15.54296875" bestFit="1" customWidth="1"/>
    <col min="3576" max="3577" width="14.54296875" bestFit="1" customWidth="1"/>
    <col min="3578" max="3578" width="15.54296875" bestFit="1" customWidth="1"/>
    <col min="3579" max="3579" width="14.54296875" bestFit="1" customWidth="1"/>
    <col min="3580" max="3581" width="15.54296875" bestFit="1" customWidth="1"/>
    <col min="3582" max="3584" width="12.453125" bestFit="1" customWidth="1"/>
    <col min="3585" max="3585" width="13.54296875" bestFit="1" customWidth="1"/>
    <col min="3586" max="3586" width="12.453125" bestFit="1" customWidth="1"/>
    <col min="3587" max="3591" width="13.54296875" bestFit="1" customWidth="1"/>
    <col min="3592" max="3592" width="12.453125" bestFit="1" customWidth="1"/>
    <col min="3593" max="3593" width="14.54296875" bestFit="1" customWidth="1"/>
    <col min="3594" max="3594" width="13.54296875" bestFit="1" customWidth="1"/>
    <col min="3595" max="3597" width="14.54296875" bestFit="1" customWidth="1"/>
    <col min="3598" max="3598" width="13.54296875" bestFit="1" customWidth="1"/>
    <col min="3599" max="3601" width="14.54296875" bestFit="1" customWidth="1"/>
    <col min="3602" max="3602" width="13.54296875" bestFit="1" customWidth="1"/>
    <col min="3603" max="3604" width="14.54296875" bestFit="1" customWidth="1"/>
    <col min="3605" max="3605" width="13.54296875" bestFit="1" customWidth="1"/>
    <col min="3606" max="3607" width="14.54296875" bestFit="1" customWidth="1"/>
    <col min="3608" max="3609" width="13.54296875" bestFit="1" customWidth="1"/>
    <col min="3610" max="3610" width="14.54296875" bestFit="1" customWidth="1"/>
    <col min="3611" max="3611" width="13.54296875" bestFit="1" customWidth="1"/>
    <col min="3612" max="3615" width="14.54296875" bestFit="1" customWidth="1"/>
    <col min="3616" max="3616" width="12.453125" bestFit="1" customWidth="1"/>
    <col min="3617" max="3627" width="13.54296875" bestFit="1" customWidth="1"/>
    <col min="3628" max="3629" width="14.54296875" bestFit="1" customWidth="1"/>
    <col min="3630" max="3631" width="13.54296875" bestFit="1" customWidth="1"/>
    <col min="3632" max="3632" width="14.54296875" bestFit="1" customWidth="1"/>
    <col min="3633" max="3633" width="13.54296875" bestFit="1" customWidth="1"/>
    <col min="3634" max="3635" width="14.54296875" bestFit="1" customWidth="1"/>
    <col min="3636" max="3636" width="13.54296875" bestFit="1" customWidth="1"/>
    <col min="3637" max="3640" width="14.54296875" bestFit="1" customWidth="1"/>
    <col min="3641" max="3643" width="13.54296875" bestFit="1" customWidth="1"/>
    <col min="3644" max="3649" width="14.54296875" bestFit="1" customWidth="1"/>
    <col min="3650" max="3652" width="13.54296875" bestFit="1" customWidth="1"/>
    <col min="3653" max="3654" width="14.54296875" bestFit="1" customWidth="1"/>
    <col min="3655" max="3655" width="13.54296875" bestFit="1" customWidth="1"/>
    <col min="3656" max="3658" width="14.54296875" bestFit="1" customWidth="1"/>
    <col min="3659" max="3660" width="13.54296875" bestFit="1" customWidth="1"/>
    <col min="3661" max="3664" width="14.54296875" bestFit="1" customWidth="1"/>
    <col min="3665" max="3665" width="12.453125" bestFit="1" customWidth="1"/>
    <col min="3666" max="3670" width="13.54296875" bestFit="1" customWidth="1"/>
    <col min="3671" max="3672" width="12.453125" bestFit="1" customWidth="1"/>
    <col min="3673" max="3675" width="13.54296875" bestFit="1" customWidth="1"/>
    <col min="3676" max="3676" width="12.453125" bestFit="1" customWidth="1"/>
    <col min="3677" max="3681" width="13.54296875" bestFit="1" customWidth="1"/>
    <col min="3682" max="3685" width="14.54296875" bestFit="1" customWidth="1"/>
    <col min="3686" max="3686" width="13.54296875" bestFit="1" customWidth="1"/>
    <col min="3687" max="3695" width="14.54296875" bestFit="1" customWidth="1"/>
    <col min="3696" max="3698" width="13.54296875" bestFit="1" customWidth="1"/>
    <col min="3699" max="3704" width="14.54296875" bestFit="1" customWidth="1"/>
    <col min="3705" max="3705" width="13.54296875" bestFit="1" customWidth="1"/>
    <col min="3706" max="3706" width="14.54296875" bestFit="1" customWidth="1"/>
    <col min="3707" max="3707" width="13.54296875" bestFit="1" customWidth="1"/>
    <col min="3708" max="3713" width="14.54296875" bestFit="1" customWidth="1"/>
    <col min="3714" max="3715" width="13.54296875" bestFit="1" customWidth="1"/>
    <col min="3716" max="3718" width="14.54296875" bestFit="1" customWidth="1"/>
    <col min="3719" max="3726" width="13.54296875" bestFit="1" customWidth="1"/>
    <col min="3727" max="3732" width="12.453125" bestFit="1" customWidth="1"/>
    <col min="3733" max="3734" width="13.54296875" bestFit="1" customWidth="1"/>
    <col min="3735" max="3735" width="12.453125" bestFit="1" customWidth="1"/>
    <col min="3736" max="3737" width="13.54296875" bestFit="1" customWidth="1"/>
    <col min="3738" max="3738" width="12.453125" bestFit="1" customWidth="1"/>
    <col min="3739" max="3740" width="13.54296875" bestFit="1" customWidth="1"/>
    <col min="3741" max="3742" width="14.54296875" bestFit="1" customWidth="1"/>
    <col min="3743" max="3744" width="13.54296875" bestFit="1" customWidth="1"/>
    <col min="3745" max="3747" width="14.54296875" bestFit="1" customWidth="1"/>
    <col min="3748" max="3749" width="13.54296875" bestFit="1" customWidth="1"/>
    <col min="3750" max="3751" width="14.54296875" bestFit="1" customWidth="1"/>
    <col min="3752" max="3753" width="13.54296875" bestFit="1" customWidth="1"/>
    <col min="3754" max="3755" width="14.54296875" bestFit="1" customWidth="1"/>
    <col min="3756" max="3756" width="13.54296875" bestFit="1" customWidth="1"/>
    <col min="3757" max="3761" width="14.54296875" bestFit="1" customWidth="1"/>
    <col min="3762" max="3762" width="13.54296875" bestFit="1" customWidth="1"/>
    <col min="3763" max="3763" width="14.54296875" bestFit="1" customWidth="1"/>
    <col min="3764" max="3766" width="13.54296875" bestFit="1" customWidth="1"/>
    <col min="3767" max="3768" width="12.453125" bestFit="1" customWidth="1"/>
    <col min="3769" max="3770" width="13.54296875" bestFit="1" customWidth="1"/>
    <col min="3771" max="3771" width="12.453125" bestFit="1" customWidth="1"/>
    <col min="3772" max="3772" width="13.54296875" bestFit="1" customWidth="1"/>
    <col min="3773" max="3773" width="12.453125" bestFit="1" customWidth="1"/>
    <col min="3774" max="3776" width="13.54296875" bestFit="1" customWidth="1"/>
    <col min="3777" max="3777" width="12.453125" bestFit="1" customWidth="1"/>
    <col min="3778" max="3778" width="13.54296875" bestFit="1" customWidth="1"/>
    <col min="3779" max="3780" width="12.453125" bestFit="1" customWidth="1"/>
    <col min="3781" max="3787" width="13.54296875" bestFit="1" customWidth="1"/>
    <col min="3788" max="3789" width="14.54296875" bestFit="1" customWidth="1"/>
    <col min="3790" max="3791" width="13.54296875" bestFit="1" customWidth="1"/>
    <col min="3792" max="3800" width="14.54296875" bestFit="1" customWidth="1"/>
    <col min="3801" max="3802" width="13.54296875" bestFit="1" customWidth="1"/>
    <col min="3803" max="3803" width="14.54296875" bestFit="1" customWidth="1"/>
    <col min="3804" max="3804" width="13.54296875" bestFit="1" customWidth="1"/>
    <col min="3805" max="3806" width="14.54296875" bestFit="1" customWidth="1"/>
    <col min="3807" max="3807" width="13.54296875" bestFit="1" customWidth="1"/>
    <col min="3808" max="3808" width="14.54296875" bestFit="1" customWidth="1"/>
    <col min="3809" max="3809" width="13.54296875" bestFit="1" customWidth="1"/>
    <col min="3810" max="3819" width="14.54296875" bestFit="1" customWidth="1"/>
    <col min="3820" max="3820" width="13.54296875" bestFit="1" customWidth="1"/>
    <col min="3821" max="3821" width="14.54296875" bestFit="1" customWidth="1"/>
    <col min="3822" max="3822" width="12.453125" bestFit="1" customWidth="1"/>
    <col min="3823" max="3824" width="13.54296875" bestFit="1" customWidth="1"/>
    <col min="3825" max="3826" width="12.453125" bestFit="1" customWidth="1"/>
    <col min="3827" max="3827" width="13.54296875" bestFit="1" customWidth="1"/>
    <col min="3828" max="3828" width="12.453125" bestFit="1" customWidth="1"/>
    <col min="3829" max="3832" width="13.54296875" bestFit="1" customWidth="1"/>
    <col min="3833" max="3838" width="14.54296875" bestFit="1" customWidth="1"/>
    <col min="3839" max="3839" width="13.54296875" bestFit="1" customWidth="1"/>
    <col min="3840" max="3842" width="14.54296875" bestFit="1" customWidth="1"/>
    <col min="3843" max="3843" width="13.54296875" bestFit="1" customWidth="1"/>
    <col min="3844" max="3846" width="14.54296875" bestFit="1" customWidth="1"/>
    <col min="3847" max="3847" width="13.54296875" bestFit="1" customWidth="1"/>
    <col min="3848" max="3849" width="14.54296875" bestFit="1" customWidth="1"/>
    <col min="3850" max="3850" width="13.54296875" bestFit="1" customWidth="1"/>
    <col min="3851" max="3856" width="14.54296875" bestFit="1" customWidth="1"/>
    <col min="3857" max="3859" width="12.453125" bestFit="1" customWidth="1"/>
    <col min="3860" max="3863" width="13.54296875" bestFit="1" customWidth="1"/>
    <col min="3864" max="3864" width="12.453125" bestFit="1" customWidth="1"/>
    <col min="3865" max="3867" width="13.54296875" bestFit="1" customWidth="1"/>
    <col min="3868" max="3868" width="12.453125" bestFit="1" customWidth="1"/>
    <col min="3869" max="3871" width="13.54296875" bestFit="1" customWidth="1"/>
    <col min="3872" max="3877" width="14.54296875" bestFit="1" customWidth="1"/>
    <col min="3878" max="3881" width="13.54296875" bestFit="1" customWidth="1"/>
    <col min="3882" max="3883" width="14.54296875" bestFit="1" customWidth="1"/>
    <col min="3884" max="3884" width="13.54296875" bestFit="1" customWidth="1"/>
    <col min="3885" max="3888" width="14.54296875" bestFit="1" customWidth="1"/>
    <col min="3889" max="3889" width="13.54296875" bestFit="1" customWidth="1"/>
    <col min="3890" max="3890" width="14.54296875" bestFit="1" customWidth="1"/>
    <col min="3891" max="3891" width="13.54296875" bestFit="1" customWidth="1"/>
    <col min="3892" max="3892" width="14.54296875" bestFit="1" customWidth="1"/>
    <col min="3893" max="3893" width="13.54296875" bestFit="1" customWidth="1"/>
    <col min="3894" max="3894" width="14.54296875" bestFit="1" customWidth="1"/>
    <col min="3895" max="3896" width="13.54296875" bestFit="1" customWidth="1"/>
    <col min="3897" max="3898" width="14.54296875" bestFit="1" customWidth="1"/>
    <col min="3899" max="3899" width="13.54296875" bestFit="1" customWidth="1"/>
    <col min="3900" max="3900" width="12.453125" bestFit="1" customWidth="1"/>
    <col min="3901" max="3901" width="13.54296875" bestFit="1" customWidth="1"/>
    <col min="3902" max="3902" width="12.453125" bestFit="1" customWidth="1"/>
    <col min="3903" max="3904" width="13.54296875" bestFit="1" customWidth="1"/>
    <col min="3905" max="3905" width="12.453125" bestFit="1" customWidth="1"/>
    <col min="3906" max="3908" width="13.54296875" bestFit="1" customWidth="1"/>
    <col min="3909" max="3911" width="14.54296875" bestFit="1" customWidth="1"/>
    <col min="3912" max="3912" width="13.54296875" bestFit="1" customWidth="1"/>
    <col min="3913" max="3913" width="14.54296875" bestFit="1" customWidth="1"/>
    <col min="3914" max="3914" width="13.54296875" bestFit="1" customWidth="1"/>
    <col min="3915" max="3917" width="14.54296875" bestFit="1" customWidth="1"/>
    <col min="3918" max="3924" width="13.54296875" bestFit="1" customWidth="1"/>
    <col min="3925" max="3928" width="14.54296875" bestFit="1" customWidth="1"/>
    <col min="3929" max="3931" width="13.54296875" bestFit="1" customWidth="1"/>
    <col min="3932" max="3932" width="12.453125" bestFit="1" customWidth="1"/>
    <col min="3933" max="3936" width="13.54296875" bestFit="1" customWidth="1"/>
    <col min="3937" max="3938" width="14.54296875" bestFit="1" customWidth="1"/>
    <col min="3939" max="3941" width="13.54296875" bestFit="1" customWidth="1"/>
    <col min="3942" max="3944" width="14.54296875" bestFit="1" customWidth="1"/>
    <col min="3945" max="3945" width="13.54296875" bestFit="1" customWidth="1"/>
    <col min="3946" max="3946" width="14.54296875" bestFit="1" customWidth="1"/>
    <col min="3947" max="3948" width="13.54296875" bestFit="1" customWidth="1"/>
    <col min="3949" max="3949" width="14.54296875" bestFit="1" customWidth="1"/>
    <col min="3950" max="3951" width="13.54296875" bestFit="1" customWidth="1"/>
    <col min="3952" max="3952" width="14.54296875" bestFit="1" customWidth="1"/>
    <col min="3953" max="3954" width="13.54296875" bestFit="1" customWidth="1"/>
    <col min="3955" max="3957" width="14.54296875" bestFit="1" customWidth="1"/>
    <col min="3958" max="3958" width="13.54296875" bestFit="1" customWidth="1"/>
    <col min="3959" max="3960" width="14.54296875" bestFit="1" customWidth="1"/>
    <col min="3961" max="3961" width="13.54296875" bestFit="1" customWidth="1"/>
    <col min="3962" max="3962" width="14.54296875" bestFit="1" customWidth="1"/>
    <col min="3963" max="3965" width="13.54296875" bestFit="1" customWidth="1"/>
    <col min="3966" max="3966" width="15.54296875" bestFit="1" customWidth="1"/>
    <col min="3967" max="3968" width="14.54296875" bestFit="1" customWidth="1"/>
    <col min="3969" max="3969" width="15.54296875" bestFit="1" customWidth="1"/>
    <col min="3970" max="3970" width="14.54296875" bestFit="1" customWidth="1"/>
    <col min="3971" max="3973" width="15.54296875" bestFit="1" customWidth="1"/>
    <col min="3974" max="3974" width="14.54296875" bestFit="1" customWidth="1"/>
    <col min="3975" max="3976" width="15.54296875" bestFit="1" customWidth="1"/>
    <col min="3977" max="3978" width="14.54296875" bestFit="1" customWidth="1"/>
    <col min="3979" max="3979" width="15.54296875" bestFit="1" customWidth="1"/>
    <col min="3980" max="3980" width="14.54296875" bestFit="1" customWidth="1"/>
    <col min="3981" max="3981" width="15.54296875" bestFit="1" customWidth="1"/>
    <col min="3982" max="3982" width="14.54296875" bestFit="1" customWidth="1"/>
    <col min="3983" max="3983" width="15.54296875" bestFit="1" customWidth="1"/>
    <col min="3984" max="3984" width="14.54296875" bestFit="1" customWidth="1"/>
    <col min="3985" max="3985" width="15.54296875" bestFit="1" customWidth="1"/>
    <col min="3986" max="3987" width="13.54296875" bestFit="1" customWidth="1"/>
    <col min="3988" max="3991" width="14.54296875" bestFit="1" customWidth="1"/>
    <col min="3992" max="3992" width="13.54296875" bestFit="1" customWidth="1"/>
    <col min="3993" max="3994" width="14.54296875" bestFit="1" customWidth="1"/>
    <col min="3995" max="3999" width="13.54296875" bestFit="1" customWidth="1"/>
    <col min="4000" max="4000" width="14.54296875" bestFit="1" customWidth="1"/>
    <col min="4001" max="4005" width="15.54296875" bestFit="1" customWidth="1"/>
    <col min="4006" max="4007" width="14.54296875" bestFit="1" customWidth="1"/>
    <col min="4008" max="4010" width="15.54296875" bestFit="1" customWidth="1"/>
    <col min="4011" max="4012" width="14.54296875" bestFit="1" customWidth="1"/>
    <col min="4013" max="4014" width="15.54296875" bestFit="1" customWidth="1"/>
    <col min="4015" max="4015" width="14.54296875" bestFit="1" customWidth="1"/>
    <col min="4016" max="4019" width="15.54296875" bestFit="1" customWidth="1"/>
    <col min="4020" max="4021" width="14.54296875" bestFit="1" customWidth="1"/>
    <col min="4022" max="4022" width="15.54296875" bestFit="1" customWidth="1"/>
    <col min="4023" max="4023" width="14.54296875" bestFit="1" customWidth="1"/>
    <col min="4024" max="4024" width="15.54296875" bestFit="1" customWidth="1"/>
    <col min="4025" max="4025" width="14.54296875" bestFit="1" customWidth="1"/>
    <col min="4026" max="4027" width="15.54296875" bestFit="1" customWidth="1"/>
    <col min="4028" max="4028" width="14.54296875" bestFit="1" customWidth="1"/>
    <col min="4029" max="4029" width="15.54296875" bestFit="1" customWidth="1"/>
    <col min="4030" max="4030" width="14.54296875" bestFit="1" customWidth="1"/>
    <col min="4031" max="4032" width="15.54296875" bestFit="1" customWidth="1"/>
    <col min="4033" max="4038" width="14.54296875" bestFit="1" customWidth="1"/>
    <col min="4039" max="4039" width="13.54296875" bestFit="1" customWidth="1"/>
    <col min="4040" max="4041" width="14.54296875" bestFit="1" customWidth="1"/>
    <col min="4042" max="4042" width="13.54296875" bestFit="1" customWidth="1"/>
    <col min="4043" max="4052" width="15.54296875" bestFit="1" customWidth="1"/>
    <col min="4053" max="4053" width="14.54296875" bestFit="1" customWidth="1"/>
    <col min="4054" max="4056" width="15.54296875" bestFit="1" customWidth="1"/>
    <col min="4057" max="4060" width="13.54296875" bestFit="1" customWidth="1"/>
    <col min="4061" max="4061" width="12.453125" bestFit="1" customWidth="1"/>
    <col min="4062" max="4064" width="13.54296875" bestFit="1" customWidth="1"/>
    <col min="4065" max="4066" width="14.54296875" bestFit="1" customWidth="1"/>
    <col min="4067" max="4070" width="13.54296875" bestFit="1" customWidth="1"/>
    <col min="4071" max="4076" width="14.54296875" bestFit="1" customWidth="1"/>
    <col min="4077" max="4077" width="13.54296875" bestFit="1" customWidth="1"/>
    <col min="4078" max="4078" width="14.54296875" bestFit="1" customWidth="1"/>
    <col min="4079" max="4080" width="13.54296875" bestFit="1" customWidth="1"/>
    <col min="4081" max="4081" width="14.54296875" bestFit="1" customWidth="1"/>
    <col min="4082" max="4082" width="13.54296875" bestFit="1" customWidth="1"/>
    <col min="4083" max="4084" width="14.54296875" bestFit="1" customWidth="1"/>
    <col min="4085" max="4085" width="13.54296875" bestFit="1" customWidth="1"/>
    <col min="4086" max="4088" width="14.54296875" bestFit="1" customWidth="1"/>
    <col min="4089" max="4089" width="13.54296875" bestFit="1" customWidth="1"/>
    <col min="4090" max="4091" width="14.54296875" bestFit="1" customWidth="1"/>
    <col min="4092" max="4092" width="13.54296875" bestFit="1" customWidth="1"/>
    <col min="4093" max="4093" width="12.453125" bestFit="1" customWidth="1"/>
    <col min="4094" max="4094" width="13.54296875" bestFit="1" customWidth="1"/>
    <col min="4095" max="4095" width="12.453125" bestFit="1" customWidth="1"/>
    <col min="4096" max="4101" width="13.54296875" bestFit="1" customWidth="1"/>
    <col min="4102" max="4104" width="12.453125" bestFit="1" customWidth="1"/>
    <col min="4105" max="4106" width="13.54296875" bestFit="1" customWidth="1"/>
    <col min="4107" max="4107" width="14.54296875" bestFit="1" customWidth="1"/>
    <col min="4108" max="4108" width="13.54296875" bestFit="1" customWidth="1"/>
    <col min="4109" max="4109" width="14.54296875" bestFit="1" customWidth="1"/>
    <col min="4110" max="4110" width="13.54296875" bestFit="1" customWidth="1"/>
    <col min="4111" max="4111" width="14.54296875" bestFit="1" customWidth="1"/>
    <col min="4112" max="4113" width="13.54296875" bestFit="1" customWidth="1"/>
    <col min="4114" max="4114" width="14.54296875" bestFit="1" customWidth="1"/>
    <col min="4115" max="4115" width="13.54296875" bestFit="1" customWidth="1"/>
    <col min="4116" max="4116" width="10.7265625" bestFit="1" customWidth="1"/>
  </cols>
  <sheetData>
    <row r="1" spans="1:5" x14ac:dyDescent="0.35">
      <c r="A1" s="6" t="s">
        <v>8308</v>
      </c>
      <c r="B1" t="s" vm="1">
        <v>8379</v>
      </c>
    </row>
    <row r="2" spans="1:5" x14ac:dyDescent="0.35">
      <c r="A2" s="6" t="s">
        <v>8381</v>
      </c>
      <c r="B2" t="s" vm="3">
        <v>8379</v>
      </c>
    </row>
    <row r="4" spans="1:5" x14ac:dyDescent="0.35">
      <c r="A4" s="6" t="s">
        <v>8363</v>
      </c>
      <c r="B4" s="6" t="s">
        <v>8362</v>
      </c>
    </row>
    <row r="5" spans="1:5" x14ac:dyDescent="0.3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7" t="s">
        <v>8373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35">
      <c r="A7" s="7" t="s">
        <v>8374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35">
      <c r="A8" s="7" t="s">
        <v>8375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5">
      <c r="A9" s="7" t="s">
        <v>8376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35">
      <c r="A10" s="7" t="s">
        <v>8367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35">
      <c r="A11" s="7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5">
      <c r="A12" s="7" t="s">
        <v>8368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35">
      <c r="A13" s="7" t="s">
        <v>8369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5">
      <c r="A14" s="7" t="s">
        <v>8370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35">
      <c r="A15" s="7" t="s">
        <v>8371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5">
      <c r="A16" s="7" t="s">
        <v>8372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35">
      <c r="A17" s="7" t="s">
        <v>8378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5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74835-F60C-4B74-AD0D-F25AC1A32958}">
  <sheetPr codeName="Sheet5"/>
  <dimension ref="A1:H13"/>
  <sheetViews>
    <sheetView workbookViewId="0">
      <selection activeCell="I11" sqref="I11"/>
    </sheetView>
  </sheetViews>
  <sheetFormatPr defaultRowHeight="14.5" x14ac:dyDescent="0.35"/>
  <cols>
    <col min="1" max="1" width="26.81640625" bestFit="1" customWidth="1"/>
    <col min="2" max="2" width="17.7265625" bestFit="1" customWidth="1"/>
    <col min="3" max="3" width="13.08984375" bestFit="1" customWidth="1"/>
    <col min="4" max="4" width="15.7265625" bestFit="1" customWidth="1"/>
    <col min="5" max="5" width="12.453125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COUNTIFS(Data!F:F,"Canceled",Data!F:F,"&gt;=1000")</f>
        <v>0</v>
      </c>
      <c r="E2">
        <f>SUM(B2:D2)</f>
        <v>435</v>
      </c>
      <c r="F2" s="5">
        <f>B2/E2</f>
        <v>0.74022988505747123</v>
      </c>
      <c r="G2" s="5">
        <f>C2/E2</f>
        <v>0.25977011494252872</v>
      </c>
      <c r="H2" s="5">
        <f>D2/E2</f>
        <v>0</v>
      </c>
    </row>
    <row r="3" spans="1:8" x14ac:dyDescent="0.35">
      <c r="A3" t="s">
        <v>8391</v>
      </c>
      <c r="B3">
        <f>COUNTIFS(Data!F:F,"successful",Data!D:D,"&gt;=1000",Data!D:D,"&lt;5000")</f>
        <v>932</v>
      </c>
      <c r="C3">
        <f>COUNTIFS(Data!F:F,"failed",Data!D:D,"&gt;=1000",Data!D:D,"&lt;5000")</f>
        <v>420</v>
      </c>
      <c r="D3">
        <f>COUNTIFS(Data!F:F,"Canceled",Data!D:D,"&gt;=1000",Data!D:D,"&lt;5000")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8392</v>
      </c>
      <c r="B4">
        <f>COUNTIFS(Data!F:F,"successful",Data!D:D,"&gt;=5000",Data!D:D,"&lt;10000")</f>
        <v>381</v>
      </c>
      <c r="C4">
        <f>COUNTIFS(Data!F:F,"Failed",Data!D:D,"&gt;=5000",Data!D:D,"&lt;10000")</f>
        <v>283</v>
      </c>
      <c r="D4">
        <f>COUNTIFS(Data!F:F,"Canceled",Data!D:D,"&gt;=5000",Data!D:D,"&lt;10000")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8393</v>
      </c>
      <c r="B5">
        <f>COUNTIFS(Data!F:F,"successful",Data!D:D,"&gt;=10000",Data!D:D,"&lt;15000")</f>
        <v>168</v>
      </c>
      <c r="C5">
        <f>COUNTIFS(Data!F:F,"Failed",Data!D:D,"&gt;=10000",Data!D:D,"&lt;15000")</f>
        <v>144</v>
      </c>
      <c r="D5">
        <f>COUNTIFS(Data!F:F,"Canceled",Data!D:D,"&gt;=10000",Data!D:D,"&lt;15000")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8394</v>
      </c>
      <c r="B6">
        <f>COUNTIFS(Data!F:F,"successful",Data!D:D,"&gt;=15000",Data!D:D,"&lt;20000")</f>
        <v>94</v>
      </c>
      <c r="C6">
        <f>COUNTIFS(Data!F:F,"Failed",Data!D:D,"&gt;=15000",Data!D:D,"&lt;20000")</f>
        <v>90</v>
      </c>
      <c r="D6">
        <f>COUNTIFS(Data!F:F,"Canceled",Data!D:D,"&gt;=15000",Data!D:D,"&lt;20000")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8395</v>
      </c>
      <c r="B7">
        <f>COUNTIFS(Data!F:F,"successful",Data!D:D,"&gt;=20000",Data!D:D,"&lt;25000")</f>
        <v>62</v>
      </c>
      <c r="C7">
        <f>COUNTIFS(Data!F:F,"failed",Data!D:D,"&gt;=20000",Data!D:D,"&lt;25000")</f>
        <v>72</v>
      </c>
      <c r="D7">
        <f>COUNTIFS(Data!F:F,"Canceled",Data!D:D,"&gt;=20000",Data!D:D,"&lt;25000")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8396</v>
      </c>
      <c r="B8">
        <f>COUNTIFS(Data!F:F,"successful",Data!D:D,"&gt;=25000",Data!D:D,"&lt;30000")</f>
        <v>55</v>
      </c>
      <c r="C8">
        <f>COUNTIFS(Data!F:F,"failed",Data!D:D,"&gt;=25000",Data!D:D,"&lt;30000")</f>
        <v>64</v>
      </c>
      <c r="D8">
        <f>COUNTIFS(Data!F:F,"Canceled",Data!D:D,"&gt;=25000",Data!D:D,"&lt;30000")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8397</v>
      </c>
      <c r="B9">
        <f>COUNTIFS(Data!F:F,"successful",Data!D:D,"&gt;=30000",Data!D:D,"&lt;35000")</f>
        <v>32</v>
      </c>
      <c r="C9">
        <f>COUNTIFS(Data!F:F,"failed",Data!D:D,"&gt;=30000",Data!D:D,"&lt;35000")</f>
        <v>37</v>
      </c>
      <c r="D9">
        <f>COUNTIFS(Data!F:F,"Canceled",Data!F:F,"&gt;=30000",Data!F:F,"&lt;35000")</f>
        <v>0</v>
      </c>
      <c r="E9">
        <f t="shared" si="0"/>
        <v>69</v>
      </c>
      <c r="F9" s="5">
        <f t="shared" si="1"/>
        <v>0.46376811594202899</v>
      </c>
      <c r="G9" s="5">
        <f t="shared" si="2"/>
        <v>0.53623188405797106</v>
      </c>
      <c r="H9" s="5">
        <f t="shared" si="3"/>
        <v>0</v>
      </c>
    </row>
    <row r="10" spans="1:8" x14ac:dyDescent="0.35">
      <c r="A10" t="s">
        <v>8398</v>
      </c>
      <c r="B10">
        <f>COUNTIFS(Data!F:F,"successful",Data!D:D,"&gt;=35000",Data!D:D,"&lt;40000")</f>
        <v>26</v>
      </c>
      <c r="C10">
        <f>COUNTIFS(Data!F:F,"failed",Data!D:D,"&gt;=35000",Data!D:D,"&lt;40000")</f>
        <v>22</v>
      </c>
      <c r="D10">
        <f>COUNTIFS(Data!F:F,"Canceled",Data!D:D,"&gt;=35000",Data!D:D,"&lt;40000")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8399</v>
      </c>
      <c r="B11">
        <f>COUNTIFS(Data!F:F,"successful",Data!D:D,"&gt;=40000",Data!D:D,"&lt;45000")</f>
        <v>21</v>
      </c>
      <c r="C11">
        <f>COUNTIFS(Data!F:F,"failed",Data!D:D,"&gt;=40000",Data!D:D,"&lt;45000")</f>
        <v>16</v>
      </c>
      <c r="D11">
        <f>COUNTIFS(Data!F:F,"Canceled",Data!D:D,"&gt;=40000",Data!D:D,"&lt;45000")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8400</v>
      </c>
      <c r="B12">
        <f>COUNTIFS(Data!F:F,"successful",Data!D:D,"&gt;=45000",Data!D:D,"&lt;50000")</f>
        <v>6</v>
      </c>
      <c r="C12">
        <f>COUNTIFS(Data!F:F,"failed",Data!D:D,"&gt;=45000",Data!D:D,"&lt;50000")</f>
        <v>11</v>
      </c>
      <c r="D12">
        <f>COUNTIFS(Data!F:F,"Canceled",Data!D:D,"&gt;=45000",Data!D:D,"&lt;50000")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8401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 Category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Bruce Warner</cp:lastModifiedBy>
  <dcterms:created xsi:type="dcterms:W3CDTF">2017-04-20T15:17:24Z</dcterms:created>
  <dcterms:modified xsi:type="dcterms:W3CDTF">2018-09-21T01:36:37Z</dcterms:modified>
</cp:coreProperties>
</file>