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egory" sheetId="1" r:id="rId4"/>
    <sheet name="Transactions" sheetId="2" r:id="rId5"/>
  </sheets>
</workbook>
</file>

<file path=xl/sharedStrings.xml><?xml version="1.0" encoding="utf-8"?>
<sst xmlns="http://schemas.openxmlformats.org/spreadsheetml/2006/main" uniqueCount="442">
  <si>
    <t>Category</t>
  </si>
  <si>
    <t>Description</t>
  </si>
  <si>
    <t>amzn</t>
  </si>
  <si>
    <t>Online Shopping</t>
  </si>
  <si>
    <t>marcus</t>
  </si>
  <si>
    <t>Savings</t>
  </si>
  <si>
    <t>tesla insurance</t>
  </si>
  <si>
    <t>Car Maintenance</t>
  </si>
  <si>
    <t>payroll</t>
  </si>
  <si>
    <t>Income</t>
  </si>
  <si>
    <t>state farm</t>
  </si>
  <si>
    <t>comcast</t>
  </si>
  <si>
    <t>Wifi</t>
  </si>
  <si>
    <t>taylor swift</t>
  </si>
  <si>
    <t>Fun</t>
  </si>
  <si>
    <t>tjmaxx</t>
  </si>
  <si>
    <t>daiso</t>
  </si>
  <si>
    <t>the home depot</t>
  </si>
  <si>
    <t>Miscellaneous</t>
  </si>
  <si>
    <t>southwes</t>
  </si>
  <si>
    <t>Travel</t>
  </si>
  <si>
    <t>sephora</t>
  </si>
  <si>
    <t>Personal Care</t>
  </si>
  <si>
    <t>michaels</t>
  </si>
  <si>
    <t>olive kollection</t>
  </si>
  <si>
    <t>dmv</t>
  </si>
  <si>
    <t>target</t>
  </si>
  <si>
    <t>uber</t>
  </si>
  <si>
    <t>Transportation</t>
  </si>
  <si>
    <t>bronners</t>
  </si>
  <si>
    <t>delta</t>
  </si>
  <si>
    <t>reliant parking</t>
  </si>
  <si>
    <t>qbe</t>
  </si>
  <si>
    <t>Rent</t>
  </si>
  <si>
    <t>costco gas</t>
  </si>
  <si>
    <t>Michelle</t>
  </si>
  <si>
    <t>costco whse</t>
  </si>
  <si>
    <t>Costco</t>
  </si>
  <si>
    <t>costco atlanta</t>
  </si>
  <si>
    <t>fastrak</t>
  </si>
  <si>
    <t>car wash</t>
  </si>
  <si>
    <t>netflix</t>
  </si>
  <si>
    <t>Subscriptions</t>
  </si>
  <si>
    <t>spotify</t>
  </si>
  <si>
    <t>h mart</t>
  </si>
  <si>
    <t>Groceries</t>
  </si>
  <si>
    <t>trader joe</t>
  </si>
  <si>
    <t>wal-mart</t>
  </si>
  <si>
    <t>lowes</t>
  </si>
  <si>
    <t>zelle</t>
  </si>
  <si>
    <t>venmo</t>
  </si>
  <si>
    <t>tst*</t>
  </si>
  <si>
    <t>Restaurant &amp; Drinks</t>
  </si>
  <si>
    <t>starbucks</t>
  </si>
  <si>
    <t>amazon.com</t>
  </si>
  <si>
    <t>amazon</t>
  </si>
  <si>
    <t>sq *</t>
  </si>
  <si>
    <t>meet fresh</t>
  </si>
  <si>
    <t>gen - fremont</t>
  </si>
  <si>
    <t>united pacific</t>
  </si>
  <si>
    <t>ups</t>
  </si>
  <si>
    <t>fedex</t>
  </si>
  <si>
    <t>nicent</t>
  </si>
  <si>
    <t>mta</t>
  </si>
  <si>
    <t>crumbl</t>
  </si>
  <si>
    <t>snack</t>
  </si>
  <si>
    <t>bkofamerica bc 01/31 #xxxxx5653 withdrwl 3116 peachtree rd atlanta ga</t>
  </si>
  <si>
    <t>embark</t>
  </si>
  <si>
    <t>auto transport</t>
  </si>
  <si>
    <t>phone</t>
  </si>
  <si>
    <t>Phone Bill</t>
  </si>
  <si>
    <t>dentist</t>
  </si>
  <si>
    <t>Medical</t>
  </si>
  <si>
    <t>prescription</t>
  </si>
  <si>
    <t>hospital</t>
  </si>
  <si>
    <t>corvision</t>
  </si>
  <si>
    <t>eye</t>
  </si>
  <si>
    <t>rent</t>
  </si>
  <si>
    <t>costco</t>
  </si>
  <si>
    <t>parking</t>
  </si>
  <si>
    <t>pg&amp;e</t>
  </si>
  <si>
    <t>Utility</t>
  </si>
  <si>
    <t>toll</t>
  </si>
  <si>
    <t>bridge</t>
  </si>
  <si>
    <t>99 ranch</t>
  </si>
  <si>
    <t>whole food</t>
  </si>
  <si>
    <t>wifi</t>
  </si>
  <si>
    <t>osaka marketplace</t>
  </si>
  <si>
    <t>water and sewage</t>
  </si>
  <si>
    <t>ev charging</t>
  </si>
  <si>
    <t>promix nutrition</t>
  </si>
  <si>
    <t>boba</t>
  </si>
  <si>
    <t>Table 1</t>
  </si>
  <si>
    <t>Date</t>
  </si>
  <si>
    <t>Amount</t>
  </si>
  <si>
    <t>Account</t>
  </si>
  <si>
    <t>Auto Category</t>
  </si>
  <si>
    <t>Manual Category</t>
  </si>
  <si>
    <t>YSI*EMBARK FREMONT CA</t>
  </si>
  <si>
    <t>Bank of America Custom Cash</t>
  </si>
  <si>
    <t>QBE INSURANCE NEW YORK NY</t>
  </si>
  <si>
    <t>AUTO TRANSPORT 888-777-2123 AZ</t>
  </si>
  <si>
    <t>NETFLIX.COM         SINGAPORE           SG</t>
  </si>
  <si>
    <t>AMEX Blue Cash Preferred</t>
  </si>
  <si>
    <t>SPOTIFY USA         NEW YORK            NY</t>
  </si>
  <si>
    <t>AMZN MKTP US*R28YS6GE0 SEATTLE WA</t>
  </si>
  <si>
    <t>RELIANT PARKING CARLSBAD CA</t>
  </si>
  <si>
    <t>AMZN MKTP US*R248U64X2 SEATTLE WA</t>
  </si>
  <si>
    <t>AMZN MKTP US*R03LZ87P1 SEATTLE WA</t>
  </si>
  <si>
    <t>AMAZON.COM*R23CV9OF2 SEATTLE WA</t>
  </si>
  <si>
    <t>AMAZON.COM*R28SL0N62 SEATTLE WA</t>
  </si>
  <si>
    <t>HAIDILAO HOT POT FREMONT FREMONT CA</t>
  </si>
  <si>
    <t>Citi Costco</t>
  </si>
  <si>
    <t>COSTCO WHSE #0778 FREMONT CA</t>
  </si>
  <si>
    <t>UBER TRIP 8005928996 CA</t>
  </si>
  <si>
    <t>CF* CRUMBL PACIFICCOMM LINDON UT</t>
  </si>
  <si>
    <t>TARGET 00026153 FREMONT CA</t>
  </si>
  <si>
    <t>AplPay TRADER JOE S FREMONT             CA</t>
  </si>
  <si>
    <t>WAL-MART 2989 2989  FREMONT             CA</t>
  </si>
  <si>
    <t>DELTA 00642079939793 ATLANTA GA</t>
  </si>
  <si>
    <t>SP DR BRONNERS VISTA CA</t>
  </si>
  <si>
    <t>UEP*DUMPLING HOME SAN FRANCISCOCA</t>
  </si>
  <si>
    <t>TJMAXX #0404 FREMONT CA</t>
  </si>
  <si>
    <t>AplPay H MART SAN JOSAN JOSE            CA</t>
  </si>
  <si>
    <t>SQ *BLUE BOTTLE COFFEE San FranciscoCA</t>
  </si>
  <si>
    <t>AMZN MKTP US*R20PE18X2 SEATTLE WA</t>
  </si>
  <si>
    <t>AMZN Mktp US*R25DK62W2 Amzn.com/billWA</t>
  </si>
  <si>
    <t>SQ *GU GU POCHA San Jose CA</t>
  </si>
  <si>
    <t>MTA METER MTA MCKAY SAN FRANCISCOCA</t>
  </si>
  <si>
    <t>SNACK* I-TEA CHRISTY S SAN FRANCISCOCA</t>
  </si>
  <si>
    <t>PRINTWITHME 7737972118 IL</t>
  </si>
  <si>
    <t>AMZN MKTP US*RB6TU7JF2 SEATTLE WA</t>
  </si>
  <si>
    <t>AMAZON.COM*RB5CO3BH0 SEATTLE WA</t>
  </si>
  <si>
    <t>GEN - FREMONT FREMONT CA</t>
  </si>
  <si>
    <t>AMZN MKTP US*RB9NB94I1 SEATTLE WA</t>
  </si>
  <si>
    <t>HANCOOK. OAKLAND CA</t>
  </si>
  <si>
    <t>AMAZON.COM*RB89A94T1 SEATTLE WA</t>
  </si>
  <si>
    <t>FD *CA DMV 644 FREMONT CA</t>
  </si>
  <si>
    <t>FD *CA DMV 644 *SVC FREMONT CA</t>
  </si>
  <si>
    <t>COSTCO WHSE #1004 SAN JOSE CA</t>
  </si>
  <si>
    <t>AMZN MKTP US*RB3ZL0JD1 SEATTLE WA</t>
  </si>
  <si>
    <t>MEET FRESH FREMONT CA</t>
  </si>
  <si>
    <t>AMZN MKTP US SEATTLE WA</t>
  </si>
  <si>
    <t>AMZN MKTP US*RB3Q567A2 SEATTLE WA</t>
  </si>
  <si>
    <t>KRYPTONITE CARMEL IN</t>
  </si>
  <si>
    <t>AMAZON.COM SEATTLE WA</t>
  </si>
  <si>
    <t>SP OLIVE KOLLECTION PLACENTIA CA</t>
  </si>
  <si>
    <t>AMAZON.COM*RI77K4J32 SEATTLE WA</t>
  </si>
  <si>
    <t>AMZN MKTP US*RI2F48SW0 SEATTLE WA</t>
  </si>
  <si>
    <t>AMZN MKTP US*RI17G7VZ2 SEATTLE WA</t>
  </si>
  <si>
    <t>SP TAYLOR SWIFT SHOP SANTA MONICA CA</t>
  </si>
  <si>
    <t>TARGET.COM * 800-591-3869 MN</t>
  </si>
  <si>
    <t>AMAZON RET* 112-840022 SEATTLE WA</t>
  </si>
  <si>
    <t>AplPay TRADER JOE S MILPITAS            CA</t>
  </si>
  <si>
    <t>NICENT GLOBAL LOGISTIC COLLEGE POINTNY</t>
  </si>
  <si>
    <t>AMZN MKTP US*RI6LI7RQ1 SEATTLE WA</t>
  </si>
  <si>
    <t>AMZN MKTP US*RZ7P554T0 SEATTLE WA</t>
  </si>
  <si>
    <t>THE UPS STORE 0602 FREMONT CA</t>
  </si>
  <si>
    <t>SOUTHWES 5262261026831 800-435-9792 TX</t>
  </si>
  <si>
    <t>THE HOME DEPOT #1041 MILPITAS CA</t>
  </si>
  <si>
    <t>DAISO BA16 FMT FREMONT CA</t>
  </si>
  <si>
    <t>MICHAELS STORES 4812 FREMONT CA</t>
  </si>
  <si>
    <t>SEPHORA THE GREAT MALL MILPITAS CA</t>
  </si>
  <si>
    <t>New Balance *0087 Milpitas CA</t>
  </si>
  <si>
    <t>UNITED PACIFIC #5734 FREMONT CA</t>
  </si>
  <si>
    <t>NETFLIX.COM 207631  SG                  SG</t>
  </si>
  <si>
    <t>NOVA SUSHI &amp; ASIAN BIS ATLANTA GA</t>
  </si>
  <si>
    <t>Citi Custom Cash</t>
  </si>
  <si>
    <t>STATE FARM INSURANCE BLOOMINGTON IL</t>
  </si>
  <si>
    <t>LE COLONIAL ATLANTA ATLANTA GA</t>
  </si>
  <si>
    <t>Zelle payment to Alan Kuo for IKEA mattress"; Conf# to9da7jbv"</t>
  </si>
  <si>
    <t>Bank of America Checking</t>
  </si>
  <si>
    <t>CVS/PHARMACY #10969 MIAMI BEACH FL null XXXXXXXXXXXX6724</t>
  </si>
  <si>
    <t>Sephora Payment</t>
  </si>
  <si>
    <t>BKOFAMERICA BC 01/31 #XXXXX5653 WITHDRWL 3116 Peachtree Rd Atlanta GA</t>
  </si>
  <si>
    <t>CA DMV DES:ECHECK ID:XXXXXXXXXX53474 INDN:Seth Tepolak CO ID:XXXXX42292 WEB</t>
  </si>
  <si>
    <t>VENMO DES:PAYMENT ID:XXXXX44458279 INDN:TEPOLAK SETH CO ID:XXXXX81992 WEB</t>
  </si>
  <si>
    <t>SQ *TESLA-POWERTRAIN Fremont CA null XXXXXXXXXXXX0791</t>
  </si>
  <si>
    <t>TST* OKIBORU - SANDY S SANDY SPGS GA</t>
  </si>
  <si>
    <t>QUOC HUONG ATLANTA GA</t>
  </si>
  <si>
    <t>SQ *THAIBODIA BISTRO - Milpitas CA</t>
  </si>
  <si>
    <t>VENMO DES:PAYMENT ID:XXXXX18183564 INDN:TEPOLAK SETH CO ID:XXXXX81992 WEB</t>
  </si>
  <si>
    <t>Sephora</t>
  </si>
  <si>
    <t>TESLA MOTORS, IN DES:PAYROLL ID:1038342 INDN:Seth Tepolak CO ID:XXXXX97729 PPD</t>
  </si>
  <si>
    <t>NAM PHUONG - ATLANTA - ATLANTA GA</t>
  </si>
  <si>
    <t>Zelle payment to Alan Kuo for Rest of it"; Conf# x6f8h26rf"</t>
  </si>
  <si>
    <t>Federal Tax Returns</t>
  </si>
  <si>
    <t>GA Tax Returns</t>
  </si>
  <si>
    <t>Taylor Swift</t>
  </si>
  <si>
    <t>Amazon Strainers</t>
  </si>
  <si>
    <t>Amazon Matcha Whisk</t>
  </si>
  <si>
    <t>Amazon Matcha holder</t>
  </si>
  <si>
    <t>Dentist Payment</t>
  </si>
  <si>
    <t>Matcha Sense</t>
  </si>
  <si>
    <t>Trader Joe's</t>
  </si>
  <si>
    <t>Lunch with Danny at Pho Kim Long</t>
  </si>
  <si>
    <t>Bilt Rewards</t>
  </si>
  <si>
    <t xml:space="preserve">Tesla Insurance </t>
  </si>
  <si>
    <t>Payroll</t>
  </si>
  <si>
    <t>2023 Tax Return</t>
  </si>
  <si>
    <t>Transfer to Marcus</t>
  </si>
  <si>
    <t>Whole Foods</t>
  </si>
  <si>
    <t>USPS</t>
  </si>
  <si>
    <t>Boudin Bakery</t>
  </si>
  <si>
    <t>Amazon Exacto Knife</t>
  </si>
  <si>
    <t>Amazon Calculator</t>
  </si>
  <si>
    <t>Walgreens Toothpaste</t>
  </si>
  <si>
    <t>Parking</t>
  </si>
  <si>
    <t>Dirty Labs Laundry Detergent</t>
  </si>
  <si>
    <t>Rantei Sushi</t>
  </si>
  <si>
    <t>Mason Verbana Ferry Building Pastries</t>
  </si>
  <si>
    <t>Photo Booth</t>
  </si>
  <si>
    <t>Boba Guys</t>
  </si>
  <si>
    <t>Ramen Nagi</t>
  </si>
  <si>
    <t>Olive Garden</t>
  </si>
  <si>
    <t>PG&amp;E</t>
  </si>
  <si>
    <t>Southwest Airlines</t>
  </si>
  <si>
    <t>Bay Bridge Toll</t>
  </si>
  <si>
    <t>Bumbarton Bridge Toll</t>
  </si>
  <si>
    <t>Target</t>
  </si>
  <si>
    <t>99 Ranch</t>
  </si>
  <si>
    <t>Netflix</t>
  </si>
  <si>
    <t>Spotify</t>
  </si>
  <si>
    <t>Pizza Antica and Cheesecake</t>
  </si>
  <si>
    <t>Cocola Bakery</t>
  </si>
  <si>
    <t>Yokai</t>
  </si>
  <si>
    <t>Rose Tea</t>
  </si>
  <si>
    <t>GumaGumalu</t>
  </si>
  <si>
    <t>Amami Sushi</t>
  </si>
  <si>
    <t>Olive Kollection</t>
  </si>
  <si>
    <t>Amazon Diploma frame</t>
  </si>
  <si>
    <t>Eye Exam &amp; Contacts</t>
  </si>
  <si>
    <t>Seapot</t>
  </si>
  <si>
    <t xml:space="preserve">Trader Joe's </t>
  </si>
  <si>
    <t>Sakura Bistro</t>
  </si>
  <si>
    <t>Pineapple King</t>
  </si>
  <si>
    <t>Osaka Marketplace</t>
  </si>
  <si>
    <t>Donate to Kenzie</t>
  </si>
  <si>
    <t>UberEats Cambodian Food</t>
  </si>
  <si>
    <t>Lyft to Airport</t>
  </si>
  <si>
    <t>Lyft from Airport</t>
  </si>
  <si>
    <t>Chai Latte at Airport</t>
  </si>
  <si>
    <t>Kahvi Tempe Coffee</t>
  </si>
  <si>
    <t>Jacy and Dakota's dining</t>
  </si>
  <si>
    <t>Lua Lua Catering Market</t>
  </si>
  <si>
    <t>Pelon's Food Truck</t>
  </si>
  <si>
    <t>Churros Locos</t>
  </si>
  <si>
    <t>Ocean Chai Tea Mix</t>
  </si>
  <si>
    <t>Zen Thai</t>
  </si>
  <si>
    <t>Infruition</t>
  </si>
  <si>
    <t>Lyft to Home</t>
  </si>
  <si>
    <t>Neighborhood Market</t>
  </si>
  <si>
    <t>Amazon Chair</t>
  </si>
  <si>
    <t>Amazon Desk Mat</t>
  </si>
  <si>
    <t>Standing Desk</t>
  </si>
  <si>
    <t>Michelle mailed me packages</t>
  </si>
  <si>
    <t>Dinner at Baekjeong</t>
  </si>
  <si>
    <t>Artly Coffee</t>
  </si>
  <si>
    <t>Atulya Bharat Tesla Lunch</t>
  </si>
  <si>
    <t>Water and Sewage Fees</t>
  </si>
  <si>
    <t>Trader Joes</t>
  </si>
  <si>
    <t>EV Charging</t>
  </si>
  <si>
    <t>Daiso</t>
  </si>
  <si>
    <t>Tesla Barista Bar</t>
  </si>
  <si>
    <t>Madeleine's gift</t>
  </si>
  <si>
    <t xml:space="preserve">Amazon argan oil and castor oil </t>
  </si>
  <si>
    <t>Paris Baguette</t>
  </si>
  <si>
    <t>Tesla Barista Bar - bagel</t>
  </si>
  <si>
    <t>Amazon extension cord</t>
  </si>
  <si>
    <t>Toro Restaurant</t>
  </si>
  <si>
    <t>Safeway bagels</t>
  </si>
  <si>
    <t>GT Transcript</t>
  </si>
  <si>
    <t>Target La Roche Posay Moisturizer</t>
  </si>
  <si>
    <t>Amazon scale</t>
  </si>
  <si>
    <t>Built with Science Program</t>
  </si>
  <si>
    <t>Dinner at El Jardin</t>
  </si>
  <si>
    <t>Salt &amp; Straw</t>
  </si>
  <si>
    <t>GNC</t>
  </si>
  <si>
    <t xml:space="preserve">Meso Mediteranean </t>
  </si>
  <si>
    <t>Promix Nutrition</t>
  </si>
  <si>
    <t>Optometry new glasses</t>
  </si>
  <si>
    <t>HSA</t>
  </si>
  <si>
    <t>Ozumo Sushi</t>
  </si>
  <si>
    <t>Target moisturizer and face wash</t>
  </si>
  <si>
    <t>Bevmo St Germain</t>
  </si>
  <si>
    <t>Victoria Secret</t>
  </si>
  <si>
    <t>Amazon sunscreen for face and body</t>
  </si>
  <si>
    <t>Chocolate</t>
  </si>
  <si>
    <t>Wine Tasting Fantesca</t>
  </si>
  <si>
    <t>Wine</t>
  </si>
  <si>
    <t>Dinner at Kakushi Izakaya</t>
  </si>
  <si>
    <t>Target wine glasses</t>
  </si>
  <si>
    <t>Bbq Chicken</t>
  </si>
  <si>
    <t>Parking at Stanford</t>
  </si>
  <si>
    <t>Boba</t>
  </si>
  <si>
    <t>Drink at Googleplex</t>
  </si>
  <si>
    <t>Lady M</t>
  </si>
  <si>
    <t>Mas Fuego</t>
  </si>
  <si>
    <t>Ippudo Matcha</t>
  </si>
  <si>
    <t>Mikiya Shabu</t>
  </si>
  <si>
    <t>Olive Oil and Balsamic</t>
  </si>
  <si>
    <t>Amazon Polaroids</t>
  </si>
  <si>
    <t>Amazon Blender bottle</t>
  </si>
  <si>
    <t>Amazon compostable trash bags</t>
  </si>
  <si>
    <t>Target Mint and La Croix</t>
  </si>
  <si>
    <t>Parking in San Mateo</t>
  </si>
  <si>
    <t>Amazon Wristband keychain</t>
  </si>
  <si>
    <t>Alan's Flight</t>
  </si>
  <si>
    <t>Bonchon Lunch</t>
  </si>
  <si>
    <t>In&amp;Out</t>
  </si>
  <si>
    <t>Tesla Payroll</t>
  </si>
  <si>
    <t>PRINTWITHME</t>
  </si>
  <si>
    <t>Angkor Chef</t>
  </si>
  <si>
    <t>St Pedro Garage</t>
  </si>
  <si>
    <t>Dirty Labs Dishwasher Detergent</t>
  </si>
  <si>
    <t>Pharmacy</t>
  </si>
  <si>
    <t>Tesla Barista</t>
  </si>
  <si>
    <t>Costco Membership</t>
  </si>
  <si>
    <t>Amara</t>
  </si>
  <si>
    <t>Pottery</t>
  </si>
  <si>
    <t>Ice Cream</t>
  </si>
  <si>
    <t>Pigya</t>
  </si>
  <si>
    <t>Karaoke</t>
  </si>
  <si>
    <t>Gift for Kathleen</t>
  </si>
  <si>
    <t>Oc Lau</t>
  </si>
  <si>
    <t>Target sunscreen</t>
  </si>
  <si>
    <t>Snacks</t>
  </si>
  <si>
    <t>Hot Pot</t>
  </si>
  <si>
    <t>MDK noodles</t>
  </si>
  <si>
    <t>Gift for Zoe and Jalen</t>
  </si>
  <si>
    <t>Erewhon</t>
  </si>
  <si>
    <t>Jitlada</t>
  </si>
  <si>
    <t>Amazon phone case</t>
  </si>
  <si>
    <t>Taylor Swift CDs, ring, and hat</t>
  </si>
  <si>
    <t>Amazon Jars</t>
  </si>
  <si>
    <t>Amazon stuff for Tato</t>
  </si>
  <si>
    <t>Amazon Shelf</t>
  </si>
  <si>
    <t>Puesto's</t>
  </si>
  <si>
    <t>Dirty Labs</t>
  </si>
  <si>
    <t>Tetanus Vaccine</t>
  </si>
  <si>
    <t>AMEX Checking</t>
  </si>
  <si>
    <t>Promix Nutrition Refund</t>
  </si>
  <si>
    <t>Oner</t>
  </si>
  <si>
    <t>Amazon matcha</t>
  </si>
  <si>
    <t>Amazon battery and matcha scoop</t>
  </si>
  <si>
    <t>Living Room Coffee</t>
  </si>
  <si>
    <t>Sushi</t>
  </si>
  <si>
    <t>Gen KBBQ</t>
  </si>
  <si>
    <t>La Casa Mia</t>
  </si>
  <si>
    <t>Meet Fresh</t>
  </si>
  <si>
    <t>Boba Coco Fresh</t>
  </si>
  <si>
    <t xml:space="preserve">Taylor Swift Cardigan </t>
  </si>
  <si>
    <t>Popflex Swimsuit</t>
  </si>
  <si>
    <t>Gao Viet</t>
  </si>
  <si>
    <t>Boba TP Tea</t>
  </si>
  <si>
    <t>Car Wash</t>
  </si>
  <si>
    <t>Pet table</t>
  </si>
  <si>
    <t>Olaplex</t>
  </si>
  <si>
    <t>Popflex Leggings and Skirt</t>
  </si>
  <si>
    <t>Taylor Swift CD</t>
  </si>
  <si>
    <t>Mailing Costs</t>
  </si>
  <si>
    <t>Taylor Swift Ring Return</t>
  </si>
  <si>
    <t>Oner Active Return</t>
  </si>
  <si>
    <t>Big Al's</t>
  </si>
  <si>
    <t>Hmart</t>
  </si>
  <si>
    <t>Krung Thai</t>
  </si>
  <si>
    <t>Bun Appetit</t>
  </si>
  <si>
    <t>Target Elon book</t>
  </si>
  <si>
    <t>Swift Alert</t>
  </si>
  <si>
    <t>Pho &amp; Bun</t>
  </si>
  <si>
    <t>Yemeni Coffee</t>
  </si>
  <si>
    <t>Rice Junky</t>
  </si>
  <si>
    <t>Amazon iphone case and screen protector</t>
  </si>
  <si>
    <t>amazon cat litter box</t>
  </si>
  <si>
    <t>Clipper card</t>
  </si>
  <si>
    <t>Medical Bills - vaccine</t>
  </si>
  <si>
    <t>Tesla Indian Food</t>
  </si>
  <si>
    <t>Nail Salon</t>
  </si>
  <si>
    <t>El Jardin</t>
  </si>
  <si>
    <t>Press Reservations</t>
  </si>
  <si>
    <t>Parking Santana Row</t>
  </si>
  <si>
    <t>L'Occitane body oil, shower oil, lotion</t>
  </si>
  <si>
    <t>TJ Max</t>
  </si>
  <si>
    <t>Amazon Cat tower and couch protector</t>
  </si>
  <si>
    <t>Target cotton pad, stuff, mouthwash</t>
  </si>
  <si>
    <t>NCEES PE Exam</t>
  </si>
  <si>
    <t>Uniqlo</t>
  </si>
  <si>
    <t>Banh Mi</t>
  </si>
  <si>
    <t>Sabrina Carpenter Signed Vinyl</t>
  </si>
  <si>
    <t>Amazon cat scratch film and mattress clear bag</t>
  </si>
  <si>
    <t>Amazon shoe covers</t>
  </si>
  <si>
    <t>Amazon soap dispensers</t>
  </si>
  <si>
    <t>Amazon litter covers</t>
  </si>
  <si>
    <t>Amazon twin bedsheets and glass juice containers</t>
  </si>
  <si>
    <t>Amazon queen bedsheets</t>
  </si>
  <si>
    <t>Halsey Vinyl</t>
  </si>
  <si>
    <t>Ramen Kowa</t>
  </si>
  <si>
    <t>Hansang Tofu</t>
  </si>
  <si>
    <t>Boba KFT</t>
  </si>
  <si>
    <t>YakiniQ</t>
  </si>
  <si>
    <t>Home Depot Rental + Brevvie</t>
  </si>
  <si>
    <t>Target organizers</t>
  </si>
  <si>
    <t>EV Charging Spot</t>
  </si>
  <si>
    <t>RH Dinner</t>
  </si>
  <si>
    <t>Bouchon</t>
  </si>
  <si>
    <t>Schramsburg Davies x3 bottles</t>
  </si>
  <si>
    <t>Farmstead</t>
  </si>
  <si>
    <t>Chimney Rock x4 bottles</t>
  </si>
  <si>
    <t>Paradigm x3 bottles</t>
  </si>
  <si>
    <t>Silverado Resort Charges</t>
  </si>
  <si>
    <t>Press</t>
  </si>
  <si>
    <t>Mini Model</t>
  </si>
  <si>
    <t>Corvision Optometry contacts</t>
  </si>
  <si>
    <t>Tea Top</t>
  </si>
  <si>
    <t xml:space="preserve">Viet food </t>
  </si>
  <si>
    <t>Tapas</t>
  </si>
  <si>
    <t>Amazon bathroom shelves + air purifier</t>
  </si>
  <si>
    <t>Snapstreak</t>
  </si>
  <si>
    <t>Halsey Vinyl refund</t>
  </si>
  <si>
    <t>Halsey Signed CD</t>
  </si>
  <si>
    <t>Silverado Napa Valley</t>
  </si>
  <si>
    <t>Fastrack Toll</t>
  </si>
  <si>
    <t>GT Nutrition Call</t>
  </si>
  <si>
    <t>Omakase SOHO Modern Japanese</t>
  </si>
  <si>
    <t>Amazon blackout curtains and noodles</t>
  </si>
  <si>
    <t>iCloud</t>
  </si>
  <si>
    <t>Amazon Apple Pencil</t>
  </si>
  <si>
    <t>Chef Cho</t>
  </si>
  <si>
    <t>Tofu and Boba</t>
  </si>
  <si>
    <t>Ikon Pass</t>
  </si>
  <si>
    <t>Xfinity Wifi</t>
  </si>
  <si>
    <t>Vasy's Donut</t>
  </si>
  <si>
    <t>Japan Flights</t>
  </si>
  <si>
    <t>Target sunglasses</t>
  </si>
  <si>
    <t>Baekjong KBBQ</t>
  </si>
  <si>
    <t>Target Method Wash</t>
  </si>
  <si>
    <t>Amazon Tato Plates</t>
  </si>
  <si>
    <t>Amazon Garnier Hair Oil</t>
  </si>
  <si>
    <t>Salt and Straw</t>
  </si>
  <si>
    <t>Simply Cake</t>
  </si>
  <si>
    <t>Amazon Steak Knives and Noodles</t>
  </si>
  <si>
    <t>Muffin for Adam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</si>
</sst>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1" applyNumberFormat="1" applyFont="1" applyFill="1" applyBorder="1" applyAlignment="1" applyProtection="0">
      <alignment horizontal="center" vertical="center"/>
    </xf>
    <xf numFmtId="0" fontId="1" fillId="2" borderId="12" applyNumberFormat="0" applyFont="1" applyFill="1" applyBorder="1" applyAlignment="1" applyProtection="0">
      <alignment horizontal="center" vertical="center"/>
    </xf>
    <xf numFmtId="0" fontId="1" fillId="2" borderId="13" applyNumberFormat="0" applyFont="1" applyFill="1" applyBorder="1" applyAlignment="1" applyProtection="0">
      <alignment horizontal="center" vertical="center"/>
    </xf>
    <xf numFmtId="49" fontId="4" fillId="5" borderId="14" applyNumberFormat="1" applyFont="1" applyFill="1" applyBorder="1" applyAlignment="1" applyProtection="0">
      <alignment vertical="bottom"/>
    </xf>
    <xf numFmtId="49" fontId="4" fillId="5" borderId="12" applyNumberFormat="1" applyFont="1" applyFill="1" applyBorder="1" applyAlignment="1" applyProtection="0">
      <alignment vertical="bottom"/>
    </xf>
    <xf numFmtId="49" fontId="4" fillId="5" borderId="13" applyNumberFormat="1" applyFont="1" applyFill="1" applyBorder="1" applyAlignment="1" applyProtection="0">
      <alignment vertical="bottom"/>
    </xf>
    <xf numFmtId="14" fontId="3" fillId="6" borderId="14" applyNumberFormat="1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49" fontId="0" fillId="6" borderId="13" applyNumberFormat="1" applyFont="1" applyFill="1" applyBorder="1" applyAlignment="1" applyProtection="0">
      <alignment vertical="bottom"/>
    </xf>
    <xf numFmtId="14" fontId="3" fillId="4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0" fillId="6" borderId="1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70ad47"/>
      <rgbColor rgb="ffa9cd90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0</v>
      </c>
      <c r="C2" s="6"/>
      <c r="D2" s="6"/>
      <c r="E2" s="6"/>
      <c r="F2" s="6"/>
      <c r="G2" s="6"/>
    </row>
    <row r="3" ht="20.25" customHeight="1">
      <c r="A3" t="s" s="7">
        <v>2</v>
      </c>
      <c r="B3" t="s" s="8">
        <v>3</v>
      </c>
      <c r="C3" s="9"/>
      <c r="D3" s="9"/>
      <c r="E3" s="9"/>
      <c r="F3" s="9"/>
      <c r="G3" s="9"/>
    </row>
    <row r="4" ht="20.05" customHeight="1">
      <c r="A4" t="s" s="10">
        <v>4</v>
      </c>
      <c r="B4" t="s" s="11">
        <v>5</v>
      </c>
      <c r="C4" s="12"/>
      <c r="D4" s="12"/>
      <c r="E4" s="12"/>
      <c r="F4" s="12"/>
      <c r="G4" s="12"/>
    </row>
    <row r="5" ht="20.05" customHeight="1">
      <c r="A5" t="s" s="10">
        <v>6</v>
      </c>
      <c r="B5" t="s" s="11">
        <v>7</v>
      </c>
      <c r="C5" s="12"/>
      <c r="D5" s="12"/>
      <c r="E5" s="12"/>
      <c r="F5" s="12"/>
      <c r="G5" s="12"/>
    </row>
    <row r="6" ht="20.05" customHeight="1">
      <c r="A6" t="s" s="10">
        <v>8</v>
      </c>
      <c r="B6" t="s" s="11">
        <v>9</v>
      </c>
      <c r="C6" s="12"/>
      <c r="D6" s="12"/>
      <c r="E6" s="12"/>
      <c r="F6" s="12"/>
      <c r="G6" s="12"/>
    </row>
    <row r="7" ht="20.05" customHeight="1">
      <c r="A7" t="s" s="10">
        <v>10</v>
      </c>
      <c r="B7" t="s" s="11">
        <v>7</v>
      </c>
      <c r="C7" s="12"/>
      <c r="D7" s="12"/>
      <c r="E7" s="12"/>
      <c r="F7" s="12"/>
      <c r="G7" s="12"/>
    </row>
    <row r="8" ht="20.05" customHeight="1">
      <c r="A8" t="s" s="10">
        <v>11</v>
      </c>
      <c r="B8" t="s" s="11">
        <v>12</v>
      </c>
      <c r="C8" s="12"/>
      <c r="D8" s="12"/>
      <c r="E8" s="12"/>
      <c r="F8" s="12"/>
      <c r="G8" s="12"/>
    </row>
    <row r="9" ht="20.05" customHeight="1">
      <c r="A9" t="s" s="10">
        <v>13</v>
      </c>
      <c r="B9" t="s" s="11">
        <v>14</v>
      </c>
      <c r="C9" s="12"/>
      <c r="D9" s="12"/>
      <c r="E9" s="12"/>
      <c r="F9" s="12"/>
      <c r="G9" s="12"/>
    </row>
    <row r="10" ht="20.05" customHeight="1">
      <c r="A10" t="s" s="10">
        <v>15</v>
      </c>
      <c r="B10" t="s" s="11">
        <v>14</v>
      </c>
      <c r="C10" s="12"/>
      <c r="D10" s="12"/>
      <c r="E10" s="12"/>
      <c r="F10" s="12"/>
      <c r="G10" s="12"/>
    </row>
    <row r="11" ht="20.05" customHeight="1">
      <c r="A11" t="s" s="10">
        <v>16</v>
      </c>
      <c r="B11" t="s" s="11">
        <v>14</v>
      </c>
      <c r="C11" s="12"/>
      <c r="D11" s="12"/>
      <c r="E11" s="12"/>
      <c r="F11" s="12"/>
      <c r="G11" s="12"/>
    </row>
    <row r="12" ht="20.05" customHeight="1">
      <c r="A12" t="s" s="10">
        <v>17</v>
      </c>
      <c r="B12" t="s" s="11">
        <v>18</v>
      </c>
      <c r="C12" s="12"/>
      <c r="D12" s="12"/>
      <c r="E12" s="12"/>
      <c r="F12" s="12"/>
      <c r="G12" s="12"/>
    </row>
    <row r="13" ht="20.05" customHeight="1">
      <c r="A13" t="s" s="10">
        <v>19</v>
      </c>
      <c r="B13" t="s" s="11">
        <v>20</v>
      </c>
      <c r="C13" s="12"/>
      <c r="D13" s="12"/>
      <c r="E13" s="12"/>
      <c r="F13" s="12"/>
      <c r="G13" s="12"/>
    </row>
    <row r="14" ht="20.05" customHeight="1">
      <c r="A14" t="s" s="10">
        <v>21</v>
      </c>
      <c r="B14" t="s" s="11">
        <v>22</v>
      </c>
      <c r="C14" s="12"/>
      <c r="D14" s="12"/>
      <c r="E14" s="12"/>
      <c r="F14" s="12"/>
      <c r="G14" s="12"/>
    </row>
    <row r="15" ht="20.05" customHeight="1">
      <c r="A15" t="s" s="10">
        <v>23</v>
      </c>
      <c r="B15" t="s" s="11">
        <v>14</v>
      </c>
      <c r="C15" s="12"/>
      <c r="D15" s="12"/>
      <c r="E15" s="12"/>
      <c r="F15" s="12"/>
      <c r="G15" s="12"/>
    </row>
    <row r="16" ht="20.05" customHeight="1">
      <c r="A16" t="s" s="10">
        <v>24</v>
      </c>
      <c r="B16" t="s" s="11">
        <v>14</v>
      </c>
      <c r="C16" s="12"/>
      <c r="D16" s="12"/>
      <c r="E16" s="12"/>
      <c r="F16" s="12"/>
      <c r="G16" s="12"/>
    </row>
    <row r="17" ht="20.05" customHeight="1">
      <c r="A17" t="s" s="10">
        <v>25</v>
      </c>
      <c r="B17" t="s" s="11">
        <v>7</v>
      </c>
      <c r="C17" s="12"/>
      <c r="D17" s="12"/>
      <c r="E17" s="12"/>
      <c r="F17" s="12"/>
      <c r="G17" s="12"/>
    </row>
    <row r="18" ht="20.05" customHeight="1">
      <c r="A18" t="s" s="10">
        <v>26</v>
      </c>
      <c r="B18" t="s" s="11">
        <v>22</v>
      </c>
      <c r="C18" s="12"/>
      <c r="D18" s="12"/>
      <c r="E18" s="12"/>
      <c r="F18" s="12"/>
      <c r="G18" s="12"/>
    </row>
    <row r="19" ht="20.05" customHeight="1">
      <c r="A19" t="s" s="10">
        <v>27</v>
      </c>
      <c r="B19" t="s" s="11">
        <v>28</v>
      </c>
      <c r="C19" s="12"/>
      <c r="D19" s="12"/>
      <c r="E19" s="12"/>
      <c r="F19" s="12"/>
      <c r="G19" s="12"/>
    </row>
    <row r="20" ht="20.05" customHeight="1">
      <c r="A20" t="s" s="10">
        <v>29</v>
      </c>
      <c r="B20" t="s" s="11">
        <v>22</v>
      </c>
      <c r="C20" s="12"/>
      <c r="D20" s="12"/>
      <c r="E20" s="12"/>
      <c r="F20" s="12"/>
      <c r="G20" s="12"/>
    </row>
    <row r="21" ht="20.05" customHeight="1">
      <c r="A21" t="s" s="10">
        <v>30</v>
      </c>
      <c r="B21" t="s" s="11">
        <v>20</v>
      </c>
      <c r="C21" s="12"/>
      <c r="D21" s="12"/>
      <c r="E21" s="12"/>
      <c r="F21" s="12"/>
      <c r="G21" s="12"/>
    </row>
    <row r="22" ht="20.05" customHeight="1">
      <c r="A22" t="s" s="10">
        <v>31</v>
      </c>
      <c r="B22" t="s" s="11">
        <v>28</v>
      </c>
      <c r="C22" s="12"/>
      <c r="D22" s="12"/>
      <c r="E22" s="12"/>
      <c r="F22" s="12"/>
      <c r="G22" s="12"/>
    </row>
    <row r="23" ht="20.05" customHeight="1">
      <c r="A23" t="s" s="10">
        <v>32</v>
      </c>
      <c r="B23" t="s" s="11">
        <v>33</v>
      </c>
      <c r="C23" s="12"/>
      <c r="D23" s="12"/>
      <c r="E23" s="12"/>
      <c r="F23" s="12"/>
      <c r="G23" s="12"/>
    </row>
    <row r="24" ht="20.05" customHeight="1">
      <c r="A24" t="s" s="10">
        <v>34</v>
      </c>
      <c r="B24" t="s" s="11">
        <v>35</v>
      </c>
      <c r="C24" s="12"/>
      <c r="D24" s="12"/>
      <c r="E24" s="12"/>
      <c r="F24" s="12"/>
      <c r="G24" s="12"/>
    </row>
    <row r="25" ht="20.05" customHeight="1">
      <c r="A25" t="s" s="10">
        <v>36</v>
      </c>
      <c r="B25" t="s" s="11">
        <v>37</v>
      </c>
      <c r="C25" s="12"/>
      <c r="D25" s="12"/>
      <c r="E25" s="12"/>
      <c r="F25" s="12"/>
      <c r="G25" s="12"/>
    </row>
    <row r="26" ht="20.05" customHeight="1">
      <c r="A26" t="s" s="10">
        <v>38</v>
      </c>
      <c r="B26" t="s" s="11">
        <v>35</v>
      </c>
      <c r="C26" s="12"/>
      <c r="D26" s="12"/>
      <c r="E26" s="12"/>
      <c r="F26" s="12"/>
      <c r="G26" s="12"/>
    </row>
    <row r="27" ht="20.05" customHeight="1">
      <c r="A27" t="s" s="10">
        <v>39</v>
      </c>
      <c r="B27" t="s" s="11">
        <v>7</v>
      </c>
      <c r="C27" s="12"/>
      <c r="D27" s="12"/>
      <c r="E27" s="12"/>
      <c r="F27" s="12"/>
      <c r="G27" s="12"/>
    </row>
    <row r="28" ht="20.05" customHeight="1">
      <c r="A28" t="s" s="10">
        <v>40</v>
      </c>
      <c r="B28" t="s" s="11">
        <v>7</v>
      </c>
      <c r="C28" s="12"/>
      <c r="D28" s="12"/>
      <c r="E28" s="12"/>
      <c r="F28" s="12"/>
      <c r="G28" s="12"/>
    </row>
    <row r="29" ht="20.05" customHeight="1">
      <c r="A29" t="s" s="10">
        <v>41</v>
      </c>
      <c r="B29" t="s" s="11">
        <v>42</v>
      </c>
      <c r="C29" s="12"/>
      <c r="D29" s="12"/>
      <c r="E29" s="12"/>
      <c r="F29" s="12"/>
      <c r="G29" s="12"/>
    </row>
    <row r="30" ht="20.05" customHeight="1">
      <c r="A30" t="s" s="10">
        <v>43</v>
      </c>
      <c r="B30" t="s" s="11">
        <v>42</v>
      </c>
      <c r="C30" s="12"/>
      <c r="D30" s="12"/>
      <c r="E30" s="12"/>
      <c r="F30" s="12"/>
      <c r="G30" s="12"/>
    </row>
    <row r="31" ht="20.05" customHeight="1">
      <c r="A31" t="s" s="10">
        <v>44</v>
      </c>
      <c r="B31" t="s" s="11">
        <v>45</v>
      </c>
      <c r="C31" s="12"/>
      <c r="D31" s="12"/>
      <c r="E31" s="12"/>
      <c r="F31" s="12"/>
      <c r="G31" s="12"/>
    </row>
    <row r="32" ht="20.05" customHeight="1">
      <c r="A32" t="s" s="10">
        <v>46</v>
      </c>
      <c r="B32" t="s" s="11">
        <v>45</v>
      </c>
      <c r="C32" s="12"/>
      <c r="D32" s="12"/>
      <c r="E32" s="12"/>
      <c r="F32" s="12"/>
      <c r="G32" s="12"/>
    </row>
    <row r="33" ht="20.05" customHeight="1">
      <c r="A33" t="s" s="10">
        <v>47</v>
      </c>
      <c r="B33" t="s" s="11">
        <v>18</v>
      </c>
      <c r="C33" s="12"/>
      <c r="D33" s="12"/>
      <c r="E33" s="12"/>
      <c r="F33" s="12"/>
      <c r="G33" s="12"/>
    </row>
    <row r="34" ht="20.05" customHeight="1">
      <c r="A34" t="s" s="10">
        <v>48</v>
      </c>
      <c r="B34" t="s" s="11">
        <v>18</v>
      </c>
      <c r="C34" s="12"/>
      <c r="D34" s="12"/>
      <c r="E34" s="12"/>
      <c r="F34" s="12"/>
      <c r="G34" s="12"/>
    </row>
    <row r="35" ht="20.05" customHeight="1">
      <c r="A35" t="s" s="10">
        <v>49</v>
      </c>
      <c r="B35" t="s" s="11">
        <v>18</v>
      </c>
      <c r="C35" s="12"/>
      <c r="D35" s="12"/>
      <c r="E35" s="12"/>
      <c r="F35" s="12"/>
      <c r="G35" s="12"/>
    </row>
    <row r="36" ht="20.05" customHeight="1">
      <c r="A36" t="s" s="10">
        <v>50</v>
      </c>
      <c r="B36" t="s" s="11">
        <v>18</v>
      </c>
      <c r="C36" s="12"/>
      <c r="D36" s="12"/>
      <c r="E36" s="12"/>
      <c r="F36" s="12"/>
      <c r="G36" s="12"/>
    </row>
    <row r="37" ht="20.05" customHeight="1">
      <c r="A37" t="s" s="10">
        <v>51</v>
      </c>
      <c r="B37" t="s" s="11">
        <v>52</v>
      </c>
      <c r="C37" s="12"/>
      <c r="D37" s="12"/>
      <c r="E37" s="12"/>
      <c r="F37" s="12"/>
      <c r="G37" s="12"/>
    </row>
    <row r="38" ht="20.05" customHeight="1">
      <c r="A38" t="s" s="10">
        <v>53</v>
      </c>
      <c r="B38" t="s" s="11">
        <v>52</v>
      </c>
      <c r="C38" s="12"/>
      <c r="D38" s="12"/>
      <c r="E38" s="12"/>
      <c r="F38" s="12"/>
      <c r="G38" s="12"/>
    </row>
    <row r="39" ht="20.05" customHeight="1">
      <c r="A39" t="s" s="10">
        <v>54</v>
      </c>
      <c r="B39" t="s" s="11">
        <v>3</v>
      </c>
      <c r="C39" s="12"/>
      <c r="D39" s="12"/>
      <c r="E39" s="12"/>
      <c r="F39" s="12"/>
      <c r="G39" s="12"/>
    </row>
    <row r="40" ht="20.05" customHeight="1">
      <c r="A40" t="s" s="10">
        <v>55</v>
      </c>
      <c r="B40" t="s" s="11">
        <v>3</v>
      </c>
      <c r="C40" s="12"/>
      <c r="D40" s="12"/>
      <c r="E40" s="12"/>
      <c r="F40" s="12"/>
      <c r="G40" s="12"/>
    </row>
    <row r="41" ht="20.05" customHeight="1">
      <c r="A41" t="s" s="10">
        <v>56</v>
      </c>
      <c r="B41" t="s" s="11">
        <v>52</v>
      </c>
      <c r="C41" s="12"/>
      <c r="D41" s="12"/>
      <c r="E41" s="12"/>
      <c r="F41" s="12"/>
      <c r="G41" s="12"/>
    </row>
    <row r="42" ht="20.05" customHeight="1">
      <c r="A42" t="s" s="10">
        <v>57</v>
      </c>
      <c r="B42" t="s" s="11">
        <v>52</v>
      </c>
      <c r="C42" s="12"/>
      <c r="D42" s="12"/>
      <c r="E42" s="12"/>
      <c r="F42" s="12"/>
      <c r="G42" s="12"/>
    </row>
    <row r="43" ht="20.05" customHeight="1">
      <c r="A43" t="s" s="10">
        <v>58</v>
      </c>
      <c r="B43" t="s" s="11">
        <v>52</v>
      </c>
      <c r="C43" s="12"/>
      <c r="D43" s="12"/>
      <c r="E43" s="12"/>
      <c r="F43" s="12"/>
      <c r="G43" s="12"/>
    </row>
    <row r="44" ht="20.05" customHeight="1">
      <c r="A44" t="s" s="10">
        <v>59</v>
      </c>
      <c r="B44" t="s" s="11">
        <v>7</v>
      </c>
      <c r="C44" s="12"/>
      <c r="D44" s="12"/>
      <c r="E44" s="12"/>
      <c r="F44" s="12"/>
      <c r="G44" s="12"/>
    </row>
    <row r="45" ht="20.05" customHeight="1">
      <c r="A45" t="s" s="10">
        <v>60</v>
      </c>
      <c r="B45" t="s" s="11">
        <v>18</v>
      </c>
      <c r="C45" s="12"/>
      <c r="D45" s="12"/>
      <c r="E45" s="12"/>
      <c r="F45" s="12"/>
      <c r="G45" s="12"/>
    </row>
    <row r="46" ht="20.05" customHeight="1">
      <c r="A46" t="s" s="10">
        <v>61</v>
      </c>
      <c r="B46" t="s" s="11">
        <v>18</v>
      </c>
      <c r="C46" s="12"/>
      <c r="D46" s="12"/>
      <c r="E46" s="12"/>
      <c r="F46" s="12"/>
      <c r="G46" s="12"/>
    </row>
    <row r="47" ht="20.05" customHeight="1">
      <c r="A47" t="s" s="10">
        <v>62</v>
      </c>
      <c r="B47" t="s" s="11">
        <v>18</v>
      </c>
      <c r="C47" s="12"/>
      <c r="D47" s="12"/>
      <c r="E47" s="12"/>
      <c r="F47" s="12"/>
      <c r="G47" s="12"/>
    </row>
    <row r="48" ht="20.05" customHeight="1">
      <c r="A48" t="s" s="10">
        <v>63</v>
      </c>
      <c r="B48" t="s" s="11">
        <v>28</v>
      </c>
      <c r="C48" s="12"/>
      <c r="D48" s="12"/>
      <c r="E48" s="12"/>
      <c r="F48" s="12"/>
      <c r="G48" s="12"/>
    </row>
    <row r="49" ht="20.05" customHeight="1">
      <c r="A49" t="s" s="10">
        <v>64</v>
      </c>
      <c r="B49" t="s" s="11">
        <v>52</v>
      </c>
      <c r="C49" s="12"/>
      <c r="D49" s="12"/>
      <c r="E49" s="12"/>
      <c r="F49" s="12"/>
      <c r="G49" s="12"/>
    </row>
    <row r="50" ht="20.05" customHeight="1">
      <c r="A50" t="s" s="10">
        <v>65</v>
      </c>
      <c r="B50" t="s" s="11">
        <v>52</v>
      </c>
      <c r="C50" s="12"/>
      <c r="D50" s="12"/>
      <c r="E50" s="12"/>
      <c r="F50" s="12"/>
      <c r="G50" s="12"/>
    </row>
    <row r="51" ht="68.05" customHeight="1">
      <c r="A51" t="s" s="10">
        <v>66</v>
      </c>
      <c r="B51" t="s" s="11">
        <v>33</v>
      </c>
      <c r="C51" s="12"/>
      <c r="D51" s="12"/>
      <c r="E51" s="12"/>
      <c r="F51" s="12"/>
      <c r="G51" s="12"/>
    </row>
    <row r="52" ht="20.05" customHeight="1">
      <c r="A52" t="s" s="10">
        <v>67</v>
      </c>
      <c r="B52" t="s" s="11">
        <v>33</v>
      </c>
      <c r="C52" s="12"/>
      <c r="D52" s="12"/>
      <c r="E52" s="12"/>
      <c r="F52" s="12"/>
      <c r="G52" s="12"/>
    </row>
    <row r="53" ht="20.05" customHeight="1">
      <c r="A53" t="s" s="10">
        <v>68</v>
      </c>
      <c r="B53" t="s" s="11">
        <v>7</v>
      </c>
      <c r="C53" s="12"/>
      <c r="D53" s="12"/>
      <c r="E53" s="12"/>
      <c r="F53" s="12"/>
      <c r="G53" s="12"/>
    </row>
    <row r="54" ht="20.05" customHeight="1">
      <c r="A54" t="s" s="10">
        <v>69</v>
      </c>
      <c r="B54" t="s" s="11">
        <v>70</v>
      </c>
      <c r="C54" s="12"/>
      <c r="D54" s="12"/>
      <c r="E54" s="12"/>
      <c r="F54" s="12"/>
      <c r="G54" s="12"/>
    </row>
    <row r="55" ht="20.05" customHeight="1">
      <c r="A55" t="s" s="10">
        <v>71</v>
      </c>
      <c r="B55" t="s" s="11">
        <v>72</v>
      </c>
      <c r="C55" s="12"/>
      <c r="D55" s="12"/>
      <c r="E55" s="12"/>
      <c r="F55" s="12"/>
      <c r="G55" s="12"/>
    </row>
    <row r="56" ht="20.05" customHeight="1">
      <c r="A56" t="s" s="10">
        <v>73</v>
      </c>
      <c r="B56" t="s" s="11">
        <v>72</v>
      </c>
      <c r="C56" s="12"/>
      <c r="D56" s="12"/>
      <c r="E56" s="12"/>
      <c r="F56" s="12"/>
      <c r="G56" s="12"/>
    </row>
    <row r="57" ht="20.05" customHeight="1">
      <c r="A57" t="s" s="10">
        <v>74</v>
      </c>
      <c r="B57" t="s" s="11">
        <v>72</v>
      </c>
      <c r="C57" s="12"/>
      <c r="D57" s="12"/>
      <c r="E57" s="12"/>
      <c r="F57" s="12"/>
      <c r="G57" s="12"/>
    </row>
    <row r="58" ht="20.05" customHeight="1">
      <c r="A58" t="s" s="10">
        <v>75</v>
      </c>
      <c r="B58" t="s" s="11">
        <v>72</v>
      </c>
      <c r="C58" s="12"/>
      <c r="D58" s="12"/>
      <c r="E58" s="12"/>
      <c r="F58" s="12"/>
      <c r="G58" s="12"/>
    </row>
    <row r="59" ht="20.05" customHeight="1">
      <c r="A59" t="s" s="10">
        <v>76</v>
      </c>
      <c r="B59" t="s" s="11">
        <v>72</v>
      </c>
      <c r="C59" s="12"/>
      <c r="D59" s="12"/>
      <c r="E59" s="12"/>
      <c r="F59" s="12"/>
      <c r="G59" s="12"/>
    </row>
    <row r="60" ht="20.05" customHeight="1">
      <c r="A60" t="s" s="10">
        <v>77</v>
      </c>
      <c r="B60" t="s" s="11">
        <v>33</v>
      </c>
      <c r="C60" s="12"/>
      <c r="D60" s="12"/>
      <c r="E60" s="12"/>
      <c r="F60" s="12"/>
      <c r="G60" s="12"/>
    </row>
    <row r="61" ht="20.05" customHeight="1">
      <c r="A61" t="s" s="10">
        <v>78</v>
      </c>
      <c r="B61" t="s" s="11">
        <v>37</v>
      </c>
      <c r="C61" s="12"/>
      <c r="D61" s="12"/>
      <c r="E61" s="12"/>
      <c r="F61" s="12"/>
      <c r="G61" s="12"/>
    </row>
    <row r="62" ht="20.05" customHeight="1">
      <c r="A62" t="s" s="10">
        <v>79</v>
      </c>
      <c r="B62" t="s" s="11">
        <v>28</v>
      </c>
      <c r="C62" s="12"/>
      <c r="D62" s="12"/>
      <c r="E62" s="12"/>
      <c r="F62" s="12"/>
      <c r="G62" s="12"/>
    </row>
    <row r="63" ht="20.05" customHeight="1">
      <c r="A63" t="s" s="10">
        <v>80</v>
      </c>
      <c r="B63" t="s" s="11">
        <v>81</v>
      </c>
      <c r="C63" s="12"/>
      <c r="D63" s="12"/>
      <c r="E63" s="12"/>
      <c r="F63" s="12"/>
      <c r="G63" s="12"/>
    </row>
    <row r="64" ht="20.05" customHeight="1">
      <c r="A64" t="s" s="10">
        <v>82</v>
      </c>
      <c r="B64" t="s" s="11">
        <v>28</v>
      </c>
      <c r="C64" s="12"/>
      <c r="D64" s="12"/>
      <c r="E64" s="12"/>
      <c r="F64" s="12"/>
      <c r="G64" s="12"/>
    </row>
    <row r="65" ht="20.05" customHeight="1">
      <c r="A65" t="s" s="10">
        <v>83</v>
      </c>
      <c r="B65" t="s" s="11">
        <v>28</v>
      </c>
      <c r="C65" s="12"/>
      <c r="D65" s="12"/>
      <c r="E65" s="12"/>
      <c r="F65" s="12"/>
      <c r="G65" s="12"/>
    </row>
    <row r="66" ht="20.05" customHeight="1">
      <c r="A66" t="s" s="10">
        <v>84</v>
      </c>
      <c r="B66" t="s" s="11">
        <v>45</v>
      </c>
      <c r="C66" s="12"/>
      <c r="D66" s="12"/>
      <c r="E66" s="12"/>
      <c r="F66" s="12"/>
      <c r="G66" s="12"/>
    </row>
    <row r="67" ht="20.05" customHeight="1">
      <c r="A67" t="s" s="10">
        <v>85</v>
      </c>
      <c r="B67" t="s" s="11">
        <v>45</v>
      </c>
      <c r="C67" s="12"/>
      <c r="D67" s="12"/>
      <c r="E67" s="12"/>
      <c r="F67" s="12"/>
      <c r="G67" s="12"/>
    </row>
    <row r="68" ht="20.05" customHeight="1">
      <c r="A68" t="s" s="10">
        <v>86</v>
      </c>
      <c r="B68" t="s" s="11">
        <v>12</v>
      </c>
      <c r="C68" s="12"/>
      <c r="D68" s="12"/>
      <c r="E68" s="12"/>
      <c r="F68" s="12"/>
      <c r="G68" s="12"/>
    </row>
    <row r="69" ht="32.05" customHeight="1">
      <c r="A69" t="s" s="10">
        <v>87</v>
      </c>
      <c r="B69" t="s" s="11">
        <v>45</v>
      </c>
      <c r="C69" s="12"/>
      <c r="D69" s="12"/>
      <c r="E69" s="12"/>
      <c r="F69" s="12"/>
      <c r="G69" s="12"/>
    </row>
    <row r="70" ht="20.05" customHeight="1">
      <c r="A70" t="s" s="10">
        <v>88</v>
      </c>
      <c r="B70" t="s" s="11">
        <v>81</v>
      </c>
      <c r="C70" s="12"/>
      <c r="D70" s="12"/>
      <c r="E70" s="12"/>
      <c r="F70" s="12"/>
      <c r="G70" s="12"/>
    </row>
    <row r="71" ht="20.05" customHeight="1">
      <c r="A71" t="s" s="10">
        <v>89</v>
      </c>
      <c r="B71" t="s" s="11">
        <v>28</v>
      </c>
      <c r="C71" s="12"/>
      <c r="D71" s="12"/>
      <c r="E71" s="12"/>
      <c r="F71" s="12"/>
      <c r="G71" s="12"/>
    </row>
    <row r="72" ht="20.05" customHeight="1">
      <c r="A72" t="s" s="10">
        <v>90</v>
      </c>
      <c r="B72" t="s" s="11">
        <v>22</v>
      </c>
      <c r="C72" s="12"/>
      <c r="D72" s="12"/>
      <c r="E72" s="12"/>
      <c r="F72" s="12"/>
      <c r="G72" s="12"/>
    </row>
    <row r="73" ht="20.05" customHeight="1">
      <c r="A73" t="s" s="10">
        <v>91</v>
      </c>
      <c r="B73" t="s" s="11">
        <v>52</v>
      </c>
      <c r="C73" s="12"/>
      <c r="D73" s="12"/>
      <c r="E73" s="12"/>
      <c r="F73" s="12"/>
      <c r="G7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3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8.172" style="13" customWidth="1"/>
    <col min="2" max="7" width="16.3333" style="13" customWidth="1"/>
    <col min="8" max="16384" width="16.3516" style="13" customWidth="1"/>
  </cols>
  <sheetData>
    <row r="1" ht="14.7" customHeight="1" hidden="1">
      <c r="A1" t="s" s="14">
        <v>92</v>
      </c>
      <c r="B1" s="15"/>
      <c r="C1" s="15"/>
      <c r="D1" s="15"/>
      <c r="E1" s="15"/>
      <c r="F1" s="15"/>
      <c r="G1" s="16"/>
    </row>
    <row r="2" ht="13.55" customHeight="1" hidden="1">
      <c r="A2" t="s" s="17">
        <v>93</v>
      </c>
      <c r="B2" t="s" s="18">
        <v>1</v>
      </c>
      <c r="C2" t="s" s="18">
        <v>94</v>
      </c>
      <c r="D2" t="s" s="18">
        <v>95</v>
      </c>
      <c r="E2" t="s" s="18">
        <v>96</v>
      </c>
      <c r="F2" t="s" s="18">
        <v>97</v>
      </c>
      <c r="G2" t="s" s="19">
        <v>0</v>
      </c>
    </row>
    <row r="3" ht="14.7" customHeight="1" hidden="1">
      <c r="A3" s="20">
        <v>45294</v>
      </c>
      <c r="B3" t="s" s="21">
        <v>98</v>
      </c>
      <c r="C3" s="22">
        <v>-48</v>
      </c>
      <c r="D3" t="s" s="21">
        <v>99</v>
      </c>
      <c r="E3" t="s" s="21">
        <v>33</v>
      </c>
      <c r="F3" s="23"/>
      <c r="G3" t="s" s="24">
        <f>IF(ISBLANK(F3:F3),E3:E3,F3:F3)</f>
        <v>33</v>
      </c>
    </row>
    <row r="4" ht="32.7" customHeight="1" hidden="1">
      <c r="A4" s="25">
        <v>45299</v>
      </c>
      <c r="B4" t="s" s="26">
        <v>98</v>
      </c>
      <c r="C4" s="27">
        <v>-250</v>
      </c>
      <c r="D4" t="s" s="28">
        <v>99</v>
      </c>
      <c r="E4" t="s" s="28">
        <v>33</v>
      </c>
      <c r="F4" s="29"/>
      <c r="G4" t="s" s="28">
        <f>IF(ISBLANK(F4:F4),E4:E4,F4:F4)</f>
        <v>33</v>
      </c>
    </row>
    <row r="5" ht="14.7" customHeight="1" hidden="1">
      <c r="A5" s="20">
        <v>45310</v>
      </c>
      <c r="B5" t="s" s="21">
        <v>100</v>
      </c>
      <c r="C5" s="22">
        <v>-208.15</v>
      </c>
      <c r="D5" t="s" s="21">
        <v>99</v>
      </c>
      <c r="E5" t="s" s="21">
        <v>33</v>
      </c>
      <c r="F5" s="23"/>
      <c r="G5" t="s" s="24">
        <f>IF(ISBLANK(F5:F5),E5:E5,F5:F5)</f>
        <v>33</v>
      </c>
    </row>
    <row r="6" ht="32.7" customHeight="1" hidden="1">
      <c r="A6" s="25">
        <v>45317</v>
      </c>
      <c r="B6" t="s" s="26">
        <v>101</v>
      </c>
      <c r="C6" s="27">
        <v>-1185</v>
      </c>
      <c r="D6" t="s" s="28">
        <v>99</v>
      </c>
      <c r="E6" t="s" s="28">
        <v>7</v>
      </c>
      <c r="F6" s="29"/>
      <c r="G6" t="s" s="28">
        <f>IF(ISBLANK(F6:F6),E6:E6,F6:F6)</f>
        <v>7</v>
      </c>
    </row>
    <row r="7" ht="14.7" customHeight="1" hidden="1">
      <c r="A7" s="20">
        <v>45318</v>
      </c>
      <c r="B7" t="s" s="21">
        <v>102</v>
      </c>
      <c r="C7" s="22">
        <v>-9.99</v>
      </c>
      <c r="D7" t="s" s="21">
        <v>103</v>
      </c>
      <c r="E7" t="s" s="21">
        <v>42</v>
      </c>
      <c r="F7" s="23"/>
      <c r="G7" t="s" s="24">
        <f>IF(ISBLANK(F7:F7),E7:E7,F7:F7)</f>
        <v>42</v>
      </c>
    </row>
    <row r="8" ht="32.7" customHeight="1" hidden="1">
      <c r="A8" s="25">
        <v>45320</v>
      </c>
      <c r="B8" t="s" s="26">
        <v>104</v>
      </c>
      <c r="C8" s="27">
        <v>-5.99</v>
      </c>
      <c r="D8" t="s" s="28">
        <v>103</v>
      </c>
      <c r="E8" t="s" s="28">
        <v>42</v>
      </c>
      <c r="F8" s="29"/>
      <c r="G8" t="s" s="28">
        <f>IF(ISBLANK(F8:F8),E8:E8,F8:F8)</f>
        <v>42</v>
      </c>
    </row>
    <row r="9" ht="14.7" customHeight="1" hidden="1">
      <c r="A9" s="20">
        <v>45321</v>
      </c>
      <c r="B9" t="s" s="21">
        <v>105</v>
      </c>
      <c r="C9" s="22">
        <v>-34.17</v>
      </c>
      <c r="D9" t="s" s="21">
        <v>99</v>
      </c>
      <c r="E9" t="s" s="21">
        <v>3</v>
      </c>
      <c r="F9" s="23"/>
      <c r="G9" t="s" s="24">
        <f>IF(ISBLANK(F9:F9),E9:E9,F9:F9)</f>
        <v>3</v>
      </c>
    </row>
    <row r="10" ht="32.7" customHeight="1" hidden="1">
      <c r="A10" s="25">
        <v>45321</v>
      </c>
      <c r="B10" t="s" s="26">
        <v>106</v>
      </c>
      <c r="C10" s="27">
        <v>-25</v>
      </c>
      <c r="D10" t="s" s="28">
        <v>99</v>
      </c>
      <c r="E10" t="s" s="28">
        <v>28</v>
      </c>
      <c r="F10" s="29"/>
      <c r="G10" t="s" s="28">
        <f>IF(ISBLANK(F10:F10),E10:E10,F10:F10)</f>
        <v>28</v>
      </c>
    </row>
    <row r="11" ht="14.7" customHeight="1" hidden="1">
      <c r="A11" s="20">
        <v>45322</v>
      </c>
      <c r="B11" t="s" s="21">
        <v>107</v>
      </c>
      <c r="C11" s="22">
        <v>-95.31</v>
      </c>
      <c r="D11" t="s" s="21">
        <v>99</v>
      </c>
      <c r="E11" t="s" s="21">
        <v>3</v>
      </c>
      <c r="F11" s="23"/>
      <c r="G11" t="s" s="24">
        <f>IF(ISBLANK(F11:F11),E11:E11,F11:F11)</f>
        <v>3</v>
      </c>
    </row>
    <row r="12" ht="32.7" customHeight="1" hidden="1">
      <c r="A12" s="25">
        <v>45322</v>
      </c>
      <c r="B12" t="s" s="26">
        <v>108</v>
      </c>
      <c r="C12" s="27">
        <v>-106.75</v>
      </c>
      <c r="D12" t="s" s="28">
        <v>99</v>
      </c>
      <c r="E12" t="s" s="28">
        <v>3</v>
      </c>
      <c r="F12" s="29"/>
      <c r="G12" t="s" s="28">
        <f>IF(ISBLANK(F12:F12),E12:E12,F12:F12)</f>
        <v>3</v>
      </c>
    </row>
    <row r="13" ht="14.7" customHeight="1" hidden="1">
      <c r="A13" s="20">
        <v>45322</v>
      </c>
      <c r="B13" t="s" s="21">
        <v>109</v>
      </c>
      <c r="C13" s="22">
        <v>-106.75</v>
      </c>
      <c r="D13" t="s" s="21">
        <v>99</v>
      </c>
      <c r="E13" t="s" s="21">
        <v>3</v>
      </c>
      <c r="F13" s="23"/>
      <c r="G13" t="s" s="24">
        <f>IF(ISBLANK(F13:F13),E13:E13,F13:F13)</f>
        <v>3</v>
      </c>
    </row>
    <row r="14" ht="32.7" customHeight="1" hidden="1">
      <c r="A14" s="25">
        <v>45323</v>
      </c>
      <c r="B14" t="s" s="26">
        <v>110</v>
      </c>
      <c r="C14" s="27">
        <v>-82.40000000000001</v>
      </c>
      <c r="D14" t="s" s="28">
        <v>99</v>
      </c>
      <c r="E14" t="s" s="28">
        <v>3</v>
      </c>
      <c r="F14" s="29"/>
      <c r="G14" t="s" s="28">
        <f>IF(ISBLANK(F14:F14),E14:E14,F14:F14)</f>
        <v>3</v>
      </c>
    </row>
    <row r="15" ht="14.7" customHeight="1" hidden="1">
      <c r="A15" s="20">
        <v>45323</v>
      </c>
      <c r="B15" t="s" s="21">
        <v>111</v>
      </c>
      <c r="C15" s="22">
        <v>-103.7</v>
      </c>
      <c r="D15" t="s" s="21">
        <v>112</v>
      </c>
      <c r="E15" t="s" s="21">
        <v>52</v>
      </c>
      <c r="F15" s="23"/>
      <c r="G15" t="s" s="24">
        <f>IF(ISBLANK(F15:F15),E15:E15,F15:F15)</f>
        <v>52</v>
      </c>
    </row>
    <row r="16" ht="20.7" customHeight="1" hidden="1">
      <c r="A16" s="25">
        <v>45323</v>
      </c>
      <c r="B16" t="s" s="26">
        <v>113</v>
      </c>
      <c r="C16" s="27">
        <v>-448.87</v>
      </c>
      <c r="D16" t="s" s="28">
        <v>112</v>
      </c>
      <c r="E16" t="s" s="28">
        <v>37</v>
      </c>
      <c r="F16" s="29"/>
      <c r="G16" t="s" s="28">
        <f>IF(ISBLANK(F16:F16),E16:E16,F16:F16)</f>
        <v>37</v>
      </c>
    </row>
    <row r="17" ht="14.7" customHeight="1" hidden="1">
      <c r="A17" s="20">
        <v>45324</v>
      </c>
      <c r="B17" t="s" s="21">
        <v>114</v>
      </c>
      <c r="C17" s="22">
        <v>-88.92</v>
      </c>
      <c r="D17" t="s" s="21">
        <v>99</v>
      </c>
      <c r="E17" t="s" s="21">
        <v>28</v>
      </c>
      <c r="F17" s="23"/>
      <c r="G17" t="s" s="24">
        <f>IF(ISBLANK(F17:F17),E17:E17,F17:F17)</f>
        <v>28</v>
      </c>
    </row>
    <row r="18" ht="32.7" customHeight="1" hidden="1">
      <c r="A18" s="25">
        <v>45324</v>
      </c>
      <c r="B18" t="s" s="26">
        <v>115</v>
      </c>
      <c r="C18" s="27">
        <v>-4.98</v>
      </c>
      <c r="D18" t="s" s="28">
        <v>99</v>
      </c>
      <c r="E18" t="s" s="28">
        <v>52</v>
      </c>
      <c r="F18" s="29"/>
      <c r="G18" t="s" s="28">
        <f>IF(ISBLANK(F18:F18),E18:E18,F18:F18)</f>
        <v>52</v>
      </c>
    </row>
    <row r="19" ht="14.7" customHeight="1" hidden="1">
      <c r="A19" s="20">
        <v>45324</v>
      </c>
      <c r="B19" t="s" s="21">
        <v>114</v>
      </c>
      <c r="C19" s="22">
        <v>-51.91</v>
      </c>
      <c r="D19" t="s" s="21">
        <v>99</v>
      </c>
      <c r="E19" t="s" s="21">
        <v>28</v>
      </c>
      <c r="F19" s="23"/>
      <c r="G19" t="s" s="24">
        <f>IF(ISBLANK(F19:F19),E19:E19,F19:F19)</f>
        <v>28</v>
      </c>
    </row>
    <row r="20" ht="32.7" customHeight="1" hidden="1">
      <c r="A20" s="25">
        <v>45324</v>
      </c>
      <c r="B20" t="s" s="26">
        <v>114</v>
      </c>
      <c r="C20" s="27">
        <v>-11.47</v>
      </c>
      <c r="D20" t="s" s="28">
        <v>99</v>
      </c>
      <c r="E20" t="s" s="28">
        <v>28</v>
      </c>
      <c r="F20" s="29"/>
      <c r="G20" t="s" s="28">
        <f>IF(ISBLANK(F20:F20),E20:E20,F20:F20)</f>
        <v>28</v>
      </c>
    </row>
    <row r="21" ht="14.7" customHeight="1" hidden="1">
      <c r="A21" s="20">
        <v>45324</v>
      </c>
      <c r="B21" t="s" s="21">
        <v>116</v>
      </c>
      <c r="C21" s="22">
        <v>-32.45</v>
      </c>
      <c r="D21" t="s" s="21">
        <v>99</v>
      </c>
      <c r="E21" t="s" s="21">
        <v>22</v>
      </c>
      <c r="F21" s="23"/>
      <c r="G21" t="s" s="24">
        <f>IF(ISBLANK(F21:F21),E21:E21,F21:F21)</f>
        <v>22</v>
      </c>
    </row>
    <row r="22" ht="32.7" customHeight="1" hidden="1">
      <c r="A22" s="25">
        <v>45324</v>
      </c>
      <c r="B22" t="s" s="26">
        <v>114</v>
      </c>
      <c r="C22" s="27">
        <v>-15.41</v>
      </c>
      <c r="D22" t="s" s="28">
        <v>99</v>
      </c>
      <c r="E22" t="s" s="28">
        <v>28</v>
      </c>
      <c r="F22" s="29"/>
      <c r="G22" t="s" s="28">
        <f>IF(ISBLANK(F22:F22),E22:E22,F22:F22)</f>
        <v>28</v>
      </c>
    </row>
    <row r="23" ht="14.7" customHeight="1" hidden="1">
      <c r="A23" s="20">
        <v>45324</v>
      </c>
      <c r="B23" t="s" s="21">
        <v>114</v>
      </c>
      <c r="C23" s="22">
        <v>-10.9</v>
      </c>
      <c r="D23" t="s" s="21">
        <v>99</v>
      </c>
      <c r="E23" t="s" s="21">
        <v>28</v>
      </c>
      <c r="F23" s="23"/>
      <c r="G23" t="s" s="24">
        <f>IF(ISBLANK(F23:F23),E23:E23,F23:F23)</f>
        <v>28</v>
      </c>
    </row>
    <row r="24" ht="20.7" customHeight="1" hidden="1">
      <c r="A24" s="25">
        <v>45324</v>
      </c>
      <c r="B24" t="s" s="26">
        <v>113</v>
      </c>
      <c r="C24" s="27">
        <v>116.46</v>
      </c>
      <c r="D24" t="s" s="28">
        <v>112</v>
      </c>
      <c r="E24" t="s" s="28">
        <v>37</v>
      </c>
      <c r="F24" s="29"/>
      <c r="G24" t="s" s="28">
        <f>IF(ISBLANK(F24:F24),E24:E24,F24:F24)</f>
        <v>37</v>
      </c>
    </row>
    <row r="25" ht="14.7" customHeight="1" hidden="1">
      <c r="A25" s="20">
        <v>45324</v>
      </c>
      <c r="B25" t="s" s="21">
        <v>117</v>
      </c>
      <c r="C25" s="22">
        <v>-166.59</v>
      </c>
      <c r="D25" t="s" s="21">
        <v>103</v>
      </c>
      <c r="E25" t="s" s="21">
        <v>45</v>
      </c>
      <c r="F25" s="23"/>
      <c r="G25" t="s" s="24">
        <f>IF(ISBLANK(F25:F25),E25:E25,F25:F25)</f>
        <v>45</v>
      </c>
    </row>
    <row r="26" ht="32.7" customHeight="1" hidden="1">
      <c r="A26" s="25">
        <v>45324</v>
      </c>
      <c r="B26" t="s" s="26">
        <v>118</v>
      </c>
      <c r="C26" s="27">
        <v>-100.03</v>
      </c>
      <c r="D26" t="s" s="28">
        <v>103</v>
      </c>
      <c r="E26" t="s" s="28">
        <v>18</v>
      </c>
      <c r="F26" s="29"/>
      <c r="G26" t="s" s="28">
        <f>IF(ISBLANK(F26:F26),E26:E26,F26:F26)</f>
        <v>18</v>
      </c>
    </row>
    <row r="27" ht="14.7" customHeight="1" hidden="1">
      <c r="A27" s="20">
        <v>45324</v>
      </c>
      <c r="B27" t="s" s="21">
        <v>119</v>
      </c>
      <c r="C27" s="22">
        <v>-70</v>
      </c>
      <c r="D27" t="s" s="21">
        <v>99</v>
      </c>
      <c r="E27" t="s" s="21">
        <v>20</v>
      </c>
      <c r="F27" s="23"/>
      <c r="G27" t="s" s="24">
        <f>IF(ISBLANK(F27:F27),E27:E27,F27:F27)</f>
        <v>20</v>
      </c>
    </row>
    <row r="28" ht="20.7" customHeight="1" hidden="1">
      <c r="A28" s="25">
        <v>45324</v>
      </c>
      <c r="B28" t="s" s="26">
        <v>113</v>
      </c>
      <c r="C28" s="27">
        <v>-242.47</v>
      </c>
      <c r="D28" t="s" s="28">
        <v>112</v>
      </c>
      <c r="E28" t="s" s="28">
        <v>37</v>
      </c>
      <c r="F28" s="29"/>
      <c r="G28" t="s" s="28">
        <f>IF(ISBLANK(F28:F28),E28:E28,F28:F28)</f>
        <v>37</v>
      </c>
    </row>
    <row r="29" ht="14.7" customHeight="1" hidden="1">
      <c r="A29" s="20">
        <v>45325</v>
      </c>
      <c r="B29" t="s" s="21">
        <v>120</v>
      </c>
      <c r="C29" s="22">
        <v>-71.65000000000001</v>
      </c>
      <c r="D29" t="s" s="21">
        <v>99</v>
      </c>
      <c r="E29" t="s" s="21">
        <v>22</v>
      </c>
      <c r="F29" s="23"/>
      <c r="G29" t="s" s="24">
        <f>IF(ISBLANK(F29:F29),E29:E29,F29:F29)</f>
        <v>22</v>
      </c>
    </row>
    <row r="30" ht="32.7" customHeight="1" hidden="1">
      <c r="A30" s="25">
        <v>45325</v>
      </c>
      <c r="B30" t="s" s="26">
        <v>116</v>
      </c>
      <c r="C30" s="27">
        <v>-139.49</v>
      </c>
      <c r="D30" t="s" s="28">
        <v>99</v>
      </c>
      <c r="E30" t="s" s="28">
        <v>22</v>
      </c>
      <c r="F30" s="29"/>
      <c r="G30" t="s" s="28">
        <f>IF(ISBLANK(F30:F30),E30:E30,F30:F30)</f>
        <v>22</v>
      </c>
    </row>
    <row r="31" ht="14.7" customHeight="1" hidden="1">
      <c r="A31" s="20">
        <v>45325</v>
      </c>
      <c r="B31" t="s" s="21">
        <v>114</v>
      </c>
      <c r="C31" s="22">
        <v>-8.460000000000001</v>
      </c>
      <c r="D31" t="s" s="21">
        <v>99</v>
      </c>
      <c r="E31" t="s" s="21">
        <v>28</v>
      </c>
      <c r="F31" s="23"/>
      <c r="G31" t="s" s="24">
        <f>IF(ISBLANK(F31:F31),E31:E31,F31:F31)</f>
        <v>28</v>
      </c>
    </row>
    <row r="32" ht="20.7" customHeight="1" hidden="1">
      <c r="A32" s="25">
        <v>45325</v>
      </c>
      <c r="B32" t="s" s="26">
        <v>121</v>
      </c>
      <c r="C32" s="27">
        <v>-90.05</v>
      </c>
      <c r="D32" t="s" s="28">
        <v>112</v>
      </c>
      <c r="E32" t="s" s="28">
        <v>52</v>
      </c>
      <c r="F32" s="29"/>
      <c r="G32" t="s" s="28">
        <f>IF(ISBLANK(F32:F32),E32:E32,F32:F32)</f>
        <v>52</v>
      </c>
    </row>
    <row r="33" ht="14.7" customHeight="1" hidden="1">
      <c r="A33" s="20">
        <v>45325</v>
      </c>
      <c r="B33" t="s" s="21">
        <v>122</v>
      </c>
      <c r="C33" s="22">
        <v>-115.82</v>
      </c>
      <c r="D33" t="s" s="21">
        <v>99</v>
      </c>
      <c r="E33" t="s" s="21">
        <v>14</v>
      </c>
      <c r="F33" s="23"/>
      <c r="G33" t="s" s="24">
        <f>IF(ISBLANK(F33:F33),E33:E33,F33:F33)</f>
        <v>14</v>
      </c>
    </row>
    <row r="34" ht="32.7" customHeight="1" hidden="1">
      <c r="A34" s="25">
        <v>45326</v>
      </c>
      <c r="B34" t="s" s="26">
        <v>123</v>
      </c>
      <c r="C34" s="27">
        <v>-191.36</v>
      </c>
      <c r="D34" t="s" s="28">
        <v>103</v>
      </c>
      <c r="E34" t="s" s="28">
        <v>45</v>
      </c>
      <c r="F34" s="29"/>
      <c r="G34" t="s" s="28">
        <f>IF(ISBLANK(F34:F34),E34:E34,F34:F34)</f>
        <v>45</v>
      </c>
    </row>
    <row r="35" ht="14.7" customHeight="1" hidden="1">
      <c r="A35" s="20">
        <v>45327</v>
      </c>
      <c r="B35" t="s" s="21">
        <v>124</v>
      </c>
      <c r="C35" s="22">
        <v>-15.6</v>
      </c>
      <c r="D35" t="s" s="21">
        <v>99</v>
      </c>
      <c r="E35" t="s" s="21">
        <v>52</v>
      </c>
      <c r="F35" s="23"/>
      <c r="G35" t="s" s="24">
        <f>IF(ISBLANK(F35:F35),E35:E35,F35:F35)</f>
        <v>52</v>
      </c>
    </row>
    <row r="36" ht="32.7" customHeight="1" hidden="1">
      <c r="A36" s="25">
        <v>45327</v>
      </c>
      <c r="B36" t="s" s="26">
        <v>125</v>
      </c>
      <c r="C36" s="27">
        <v>-38.12</v>
      </c>
      <c r="D36" t="s" s="28">
        <v>99</v>
      </c>
      <c r="E36" t="s" s="28">
        <v>3</v>
      </c>
      <c r="F36" s="29"/>
      <c r="G36" t="s" s="28">
        <f>IF(ISBLANK(F36:F36),E36:E36,F36:F36)</f>
        <v>3</v>
      </c>
    </row>
    <row r="37" ht="14.7" customHeight="1" hidden="1">
      <c r="A37" s="20">
        <v>45327</v>
      </c>
      <c r="B37" t="s" s="21">
        <v>126</v>
      </c>
      <c r="C37" s="22">
        <v>-85.98</v>
      </c>
      <c r="D37" t="s" s="21">
        <v>99</v>
      </c>
      <c r="E37" t="s" s="21">
        <v>3</v>
      </c>
      <c r="F37" s="23"/>
      <c r="G37" t="s" s="24">
        <f>IF(ISBLANK(F37:F37),E37:E37,F37:F37)</f>
        <v>3</v>
      </c>
    </row>
    <row r="38" ht="32.7" customHeight="1" hidden="1">
      <c r="A38" s="25">
        <v>45327</v>
      </c>
      <c r="B38" t="s" s="26">
        <v>116</v>
      </c>
      <c r="C38" s="27">
        <v>25.31</v>
      </c>
      <c r="D38" t="s" s="28">
        <v>99</v>
      </c>
      <c r="E38" t="s" s="28">
        <v>22</v>
      </c>
      <c r="F38" s="29"/>
      <c r="G38" t="s" s="28">
        <f>IF(ISBLANK(F38:F38),E38:E38,F38:F38)</f>
        <v>22</v>
      </c>
    </row>
    <row r="39" ht="14.7" customHeight="1" hidden="1">
      <c r="A39" s="20">
        <v>45327</v>
      </c>
      <c r="B39" t="s" s="21">
        <v>116</v>
      </c>
      <c r="C39" s="22">
        <v>-102.75</v>
      </c>
      <c r="D39" t="s" s="21">
        <v>99</v>
      </c>
      <c r="E39" t="s" s="21">
        <v>22</v>
      </c>
      <c r="F39" s="23"/>
      <c r="G39" t="s" s="24">
        <f>IF(ISBLANK(F39:F39),E39:E39,F39:F39)</f>
        <v>22</v>
      </c>
    </row>
    <row r="40" ht="32.7" customHeight="1" hidden="1">
      <c r="A40" s="25">
        <v>45327</v>
      </c>
      <c r="B40" t="s" s="26">
        <v>127</v>
      </c>
      <c r="C40" s="27">
        <v>-12.88</v>
      </c>
      <c r="D40" t="s" s="28">
        <v>99</v>
      </c>
      <c r="E40" t="s" s="28">
        <v>52</v>
      </c>
      <c r="F40" s="29"/>
      <c r="G40" t="s" s="28">
        <f>IF(ISBLANK(F40:F40),E40:E40,F40:F40)</f>
        <v>52</v>
      </c>
    </row>
    <row r="41" ht="14.7" customHeight="1" hidden="1">
      <c r="A41" s="20">
        <v>45327</v>
      </c>
      <c r="B41" t="s" s="21">
        <v>128</v>
      </c>
      <c r="C41" s="22">
        <v>-2.75</v>
      </c>
      <c r="D41" t="s" s="21">
        <v>99</v>
      </c>
      <c r="E41" t="s" s="21">
        <v>28</v>
      </c>
      <c r="F41" s="23"/>
      <c r="G41" t="s" s="24">
        <f>IF(ISBLANK(F41:F41),E41:E41,F41:F41)</f>
        <v>28</v>
      </c>
    </row>
    <row r="42" ht="32.7" customHeight="1" hidden="1">
      <c r="A42" s="25">
        <v>45327</v>
      </c>
      <c r="B42" t="s" s="26">
        <v>122</v>
      </c>
      <c r="C42" s="27">
        <v>-63.88</v>
      </c>
      <c r="D42" t="s" s="28">
        <v>99</v>
      </c>
      <c r="E42" t="s" s="28">
        <v>14</v>
      </c>
      <c r="F42" s="29"/>
      <c r="G42" t="s" s="28">
        <f>IF(ISBLANK(F42:F42),E42:E42,F42:F42)</f>
        <v>14</v>
      </c>
    </row>
    <row r="43" ht="14.7" customHeight="1" hidden="1">
      <c r="A43" s="20">
        <v>45327</v>
      </c>
      <c r="B43" t="s" s="21">
        <v>129</v>
      </c>
      <c r="C43" s="22">
        <v>-15</v>
      </c>
      <c r="D43" t="s" s="21">
        <v>99</v>
      </c>
      <c r="E43" t="s" s="21">
        <v>52</v>
      </c>
      <c r="F43" s="23"/>
      <c r="G43" t="s" s="24">
        <f>IF(ISBLANK(F43:F43),E43:E43,F43:F43)</f>
        <v>52</v>
      </c>
    </row>
    <row r="44" ht="32.7" customHeight="1" hidden="1">
      <c r="A44" s="25">
        <v>45328</v>
      </c>
      <c r="B44" t="s" s="26">
        <v>130</v>
      </c>
      <c r="C44" s="27">
        <v>-5</v>
      </c>
      <c r="D44" t="s" s="28">
        <v>99</v>
      </c>
      <c r="E44" t="s" s="28">
        <v>18</v>
      </c>
      <c r="F44" s="29"/>
      <c r="G44" t="s" s="28">
        <f>IF(ISBLANK(F44:F44),E44:E44,F44:F44)</f>
        <v>18</v>
      </c>
    </row>
    <row r="45" ht="14.7" customHeight="1" hidden="1">
      <c r="A45" s="20">
        <v>45329</v>
      </c>
      <c r="B45" t="s" s="21">
        <v>131</v>
      </c>
      <c r="C45" s="22">
        <v>-33.04</v>
      </c>
      <c r="D45" t="s" s="21">
        <v>99</v>
      </c>
      <c r="E45" t="s" s="21">
        <v>3</v>
      </c>
      <c r="F45" s="23"/>
      <c r="G45" t="s" s="24">
        <f>IF(ISBLANK(F45:F45),E45:E45,F45:F45)</f>
        <v>3</v>
      </c>
    </row>
    <row r="46" ht="32.7" customHeight="1" hidden="1">
      <c r="A46" s="25">
        <v>45329</v>
      </c>
      <c r="B46" t="s" s="26">
        <v>118</v>
      </c>
      <c r="C46" s="27">
        <v>8.42</v>
      </c>
      <c r="D46" t="s" s="28">
        <v>103</v>
      </c>
      <c r="E46" t="s" s="28">
        <v>18</v>
      </c>
      <c r="F46" s="29"/>
      <c r="G46" t="s" s="28">
        <f>IF(ISBLANK(F46:F46),E46:E46,F46:F46)</f>
        <v>18</v>
      </c>
    </row>
    <row r="47" ht="14.7" customHeight="1" hidden="1">
      <c r="A47" s="20">
        <v>45330</v>
      </c>
      <c r="B47" t="s" s="21">
        <v>132</v>
      </c>
      <c r="C47" s="22">
        <v>-106.63</v>
      </c>
      <c r="D47" t="s" s="21">
        <v>99</v>
      </c>
      <c r="E47" t="s" s="21">
        <v>3</v>
      </c>
      <c r="F47" s="23"/>
      <c r="G47" t="s" s="24">
        <f>IF(ISBLANK(F47:F47),E47:E47,F47:F47)</f>
        <v>3</v>
      </c>
    </row>
    <row r="48" ht="32.7" customHeight="1" hidden="1">
      <c r="A48" s="25">
        <v>45330</v>
      </c>
      <c r="B48" t="s" s="26">
        <v>122</v>
      </c>
      <c r="C48" s="27">
        <v>-124.34</v>
      </c>
      <c r="D48" t="s" s="28">
        <v>99</v>
      </c>
      <c r="E48" t="s" s="28">
        <v>14</v>
      </c>
      <c r="F48" s="29"/>
      <c r="G48" t="s" s="28">
        <f>IF(ISBLANK(F48:F48),E48:E48,F48:F48)</f>
        <v>14</v>
      </c>
    </row>
    <row r="49" ht="14.7" customHeight="1" hidden="1">
      <c r="A49" s="20">
        <v>45331</v>
      </c>
      <c r="B49" t="s" s="21">
        <v>133</v>
      </c>
      <c r="C49" s="22">
        <v>-78.04000000000001</v>
      </c>
      <c r="D49" t="s" s="21">
        <v>112</v>
      </c>
      <c r="E49" t="s" s="21">
        <v>52</v>
      </c>
      <c r="F49" s="23"/>
      <c r="G49" t="s" s="24">
        <f>IF(ISBLANK(F49:F49),E49:E49,F49:F49)</f>
        <v>52</v>
      </c>
    </row>
    <row r="50" ht="32.7" customHeight="1" hidden="1">
      <c r="A50" s="25">
        <v>45331</v>
      </c>
      <c r="B50" t="s" s="26">
        <v>114</v>
      </c>
      <c r="C50" s="27">
        <v>-1</v>
      </c>
      <c r="D50" t="s" s="28">
        <v>99</v>
      </c>
      <c r="E50" t="s" s="28">
        <v>28</v>
      </c>
      <c r="F50" s="29"/>
      <c r="G50" t="s" s="28">
        <f>IF(ISBLANK(F50:F50),E50:E50,F50:F50)</f>
        <v>28</v>
      </c>
    </row>
    <row r="51" ht="14.7" customHeight="1" hidden="1">
      <c r="A51" s="20">
        <v>45332</v>
      </c>
      <c r="B51" t="s" s="21">
        <v>134</v>
      </c>
      <c r="C51" s="22">
        <v>-129.9</v>
      </c>
      <c r="D51" t="s" s="21">
        <v>99</v>
      </c>
      <c r="E51" t="s" s="21">
        <v>3</v>
      </c>
      <c r="F51" s="23"/>
      <c r="G51" t="s" s="24">
        <f>IF(ISBLANK(F51:F51),E51:E51,F51:F51)</f>
        <v>3</v>
      </c>
    </row>
    <row r="52" ht="20.7" customHeight="1" hidden="1">
      <c r="A52" s="25">
        <v>45332</v>
      </c>
      <c r="B52" t="s" s="26">
        <v>135</v>
      </c>
      <c r="C52" s="27">
        <v>-95.12</v>
      </c>
      <c r="D52" t="s" s="28">
        <v>112</v>
      </c>
      <c r="E52" t="s" s="28">
        <v>52</v>
      </c>
      <c r="F52" s="29"/>
      <c r="G52" t="s" s="28">
        <f>IF(ISBLANK(F52:F52),E52:E52,F52:F52)</f>
        <v>52</v>
      </c>
    </row>
    <row r="53" ht="14.7" customHeight="1" hidden="1">
      <c r="A53" s="20">
        <v>45332</v>
      </c>
      <c r="B53" t="s" s="21">
        <v>136</v>
      </c>
      <c r="C53" s="22">
        <v>-404.61</v>
      </c>
      <c r="D53" t="s" s="21">
        <v>99</v>
      </c>
      <c r="E53" t="s" s="21">
        <v>3</v>
      </c>
      <c r="F53" s="23"/>
      <c r="G53" t="s" s="24">
        <f>IF(ISBLANK(F53:F53),E53:E53,F53:F53)</f>
        <v>3</v>
      </c>
    </row>
    <row r="54" ht="32.7" customHeight="1" hidden="1">
      <c r="A54" s="25">
        <v>45332</v>
      </c>
      <c r="B54" t="s" s="26">
        <v>123</v>
      </c>
      <c r="C54" s="27">
        <v>-220.75</v>
      </c>
      <c r="D54" t="s" s="28">
        <v>103</v>
      </c>
      <c r="E54" t="s" s="28">
        <v>45</v>
      </c>
      <c r="F54" s="29"/>
      <c r="G54" t="s" s="28">
        <f>IF(ISBLANK(F54:F54),E54:E54,F54:F54)</f>
        <v>45</v>
      </c>
    </row>
    <row r="55" ht="14.7" customHeight="1" hidden="1">
      <c r="A55" s="20">
        <v>45332</v>
      </c>
      <c r="B55" t="s" s="21">
        <v>116</v>
      </c>
      <c r="C55" s="22">
        <v>-61.96</v>
      </c>
      <c r="D55" t="s" s="21">
        <v>99</v>
      </c>
      <c r="E55" t="s" s="21">
        <v>22</v>
      </c>
      <c r="F55" s="23"/>
      <c r="G55" t="s" s="24">
        <f>IF(ISBLANK(F55:F55),E55:E55,F55:F55)</f>
        <v>22</v>
      </c>
    </row>
    <row r="56" ht="32.7" customHeight="1" hidden="1">
      <c r="A56" s="25">
        <v>45332</v>
      </c>
      <c r="B56" t="s" s="26">
        <v>137</v>
      </c>
      <c r="C56" s="27">
        <v>-791</v>
      </c>
      <c r="D56" t="s" s="28">
        <v>99</v>
      </c>
      <c r="E56" t="s" s="28">
        <v>7</v>
      </c>
      <c r="F56" s="29"/>
      <c r="G56" t="s" s="28">
        <f>IF(ISBLANK(F56:F56),E56:E56,F56:F56)</f>
        <v>7</v>
      </c>
    </row>
    <row r="57" ht="14.7" customHeight="1" hidden="1">
      <c r="A57" s="20">
        <v>45332</v>
      </c>
      <c r="B57" t="s" s="21">
        <v>138</v>
      </c>
      <c r="C57" s="22">
        <v>-16.62</v>
      </c>
      <c r="D57" t="s" s="21">
        <v>99</v>
      </c>
      <c r="E57" t="s" s="21">
        <v>7</v>
      </c>
      <c r="F57" s="23"/>
      <c r="G57" t="s" s="24">
        <f>IF(ISBLANK(F57:F57),E57:E57,F57:F57)</f>
        <v>7</v>
      </c>
    </row>
    <row r="58" ht="20.7" customHeight="1" hidden="1">
      <c r="A58" s="25">
        <v>45332</v>
      </c>
      <c r="B58" t="s" s="26">
        <v>139</v>
      </c>
      <c r="C58" s="27">
        <v>-113.32</v>
      </c>
      <c r="D58" t="s" s="28">
        <v>112</v>
      </c>
      <c r="E58" t="s" s="28">
        <v>37</v>
      </c>
      <c r="F58" s="29"/>
      <c r="G58" t="s" s="28">
        <f>IF(ISBLANK(F58:F58),E58:E58,F58:F58)</f>
        <v>37</v>
      </c>
    </row>
    <row r="59" ht="14.7" customHeight="1" hidden="1">
      <c r="A59" s="20">
        <v>45334</v>
      </c>
      <c r="B59" t="s" s="21">
        <v>140</v>
      </c>
      <c r="C59" s="22">
        <v>-17.63</v>
      </c>
      <c r="D59" t="s" s="21">
        <v>99</v>
      </c>
      <c r="E59" t="s" s="21">
        <v>3</v>
      </c>
      <c r="F59" s="23"/>
      <c r="G59" t="s" s="24">
        <f>IF(ISBLANK(F59:F59),E59:E59,F59:F59)</f>
        <v>3</v>
      </c>
    </row>
    <row r="60" ht="32.7" customHeight="1" hidden="1">
      <c r="A60" s="25">
        <v>45334</v>
      </c>
      <c r="B60" t="s" s="26">
        <v>141</v>
      </c>
      <c r="C60" s="27">
        <v>-19.57</v>
      </c>
      <c r="D60" t="s" s="28">
        <v>99</v>
      </c>
      <c r="E60" t="s" s="28">
        <v>52</v>
      </c>
      <c r="F60" s="29"/>
      <c r="G60" t="s" s="28">
        <f>IF(ISBLANK(F60:F60),E60:E60,F60:F60)</f>
        <v>52</v>
      </c>
    </row>
    <row r="61" ht="14.7" customHeight="1" hidden="1">
      <c r="A61" s="20">
        <v>45334</v>
      </c>
      <c r="B61" t="s" s="21">
        <v>142</v>
      </c>
      <c r="C61" s="22">
        <v>33.04</v>
      </c>
      <c r="D61" t="s" s="21">
        <v>99</v>
      </c>
      <c r="E61" t="s" s="21">
        <v>3</v>
      </c>
      <c r="F61" s="23"/>
      <c r="G61" t="s" s="24">
        <f>IF(ISBLANK(F61:F61),E61:E61,F61:F61)</f>
        <v>3</v>
      </c>
    </row>
    <row r="62" ht="32.7" customHeight="1" hidden="1">
      <c r="A62" s="25">
        <v>45334</v>
      </c>
      <c r="B62" t="s" s="26">
        <v>122</v>
      </c>
      <c r="C62" s="27">
        <v>-99.19</v>
      </c>
      <c r="D62" t="s" s="28">
        <v>99</v>
      </c>
      <c r="E62" t="s" s="28">
        <v>14</v>
      </c>
      <c r="F62" s="29"/>
      <c r="G62" t="s" s="28">
        <f>IF(ISBLANK(F62:F62),E62:E62,F62:F62)</f>
        <v>14</v>
      </c>
    </row>
    <row r="63" ht="14.7" customHeight="1" hidden="1">
      <c r="A63" s="20">
        <v>45334</v>
      </c>
      <c r="B63" t="s" s="21">
        <v>133</v>
      </c>
      <c r="C63" s="22">
        <v>-16.23</v>
      </c>
      <c r="D63" t="s" s="21">
        <v>99</v>
      </c>
      <c r="E63" t="s" s="21">
        <v>52</v>
      </c>
      <c r="F63" s="23"/>
      <c r="G63" t="s" s="24">
        <f>IF(ISBLANK(F63:F63),E63:E63,F63:F63)</f>
        <v>52</v>
      </c>
    </row>
    <row r="64" ht="32.7" customHeight="1" hidden="1">
      <c r="A64" s="25">
        <v>45334</v>
      </c>
      <c r="B64" t="s" s="26">
        <v>143</v>
      </c>
      <c r="C64" s="27">
        <v>-14.17</v>
      </c>
      <c r="D64" t="s" s="28">
        <v>99</v>
      </c>
      <c r="E64" t="s" s="28">
        <v>3</v>
      </c>
      <c r="F64" s="29"/>
      <c r="G64" t="s" s="28">
        <f>IF(ISBLANK(F64:F64),E64:E64,F64:F64)</f>
        <v>3</v>
      </c>
    </row>
    <row r="65" ht="14.7" customHeight="1" hidden="1">
      <c r="A65" s="20">
        <v>45334</v>
      </c>
      <c r="B65" t="s" s="21">
        <v>116</v>
      </c>
      <c r="C65" s="22">
        <v>-131.33</v>
      </c>
      <c r="D65" t="s" s="21">
        <v>99</v>
      </c>
      <c r="E65" t="s" s="21">
        <v>22</v>
      </c>
      <c r="F65" s="23"/>
      <c r="G65" t="s" s="24">
        <f>IF(ISBLANK(F65:F65),E65:E65,F65:F65)</f>
        <v>22</v>
      </c>
    </row>
    <row r="66" ht="32.7" customHeight="1" hidden="1">
      <c r="A66" s="25">
        <v>45335</v>
      </c>
      <c r="B66" t="s" s="26">
        <v>144</v>
      </c>
      <c r="C66" s="27">
        <v>-34.99</v>
      </c>
      <c r="D66" t="s" s="28">
        <v>99</v>
      </c>
      <c r="E66" t="s" s="28">
        <v>18</v>
      </c>
      <c r="F66" s="29"/>
      <c r="G66" t="s" s="28">
        <f>IF(ISBLANK(F66:F66),E66:E66,F66:F66)</f>
        <v>18</v>
      </c>
    </row>
    <row r="67" ht="14.7" customHeight="1" hidden="1">
      <c r="A67" s="20">
        <v>45335</v>
      </c>
      <c r="B67" t="s" s="21">
        <v>145</v>
      </c>
      <c r="C67" s="22">
        <v>82.40000000000001</v>
      </c>
      <c r="D67" t="s" s="21">
        <v>99</v>
      </c>
      <c r="E67" t="s" s="21">
        <v>3</v>
      </c>
      <c r="F67" s="23"/>
      <c r="G67" t="s" s="24">
        <f>IF(ISBLANK(F67:F67),E67:E67,F67:F67)</f>
        <v>3</v>
      </c>
    </row>
    <row r="68" ht="32.7" customHeight="1" hidden="1">
      <c r="A68" s="25">
        <v>45335</v>
      </c>
      <c r="B68" t="s" s="26">
        <v>142</v>
      </c>
      <c r="C68" s="27">
        <v>31.41</v>
      </c>
      <c r="D68" t="s" s="28">
        <v>99</v>
      </c>
      <c r="E68" t="s" s="28">
        <v>3</v>
      </c>
      <c r="F68" s="29"/>
      <c r="G68" t="s" s="28">
        <f>IF(ISBLANK(F68:F68),E68:E68,F68:F68)</f>
        <v>3</v>
      </c>
    </row>
    <row r="69" ht="14.7" customHeight="1" hidden="1">
      <c r="A69" s="20">
        <v>45335</v>
      </c>
      <c r="B69" t="s" s="21">
        <v>146</v>
      </c>
      <c r="C69" s="22">
        <v>-29.76</v>
      </c>
      <c r="D69" t="s" s="21">
        <v>99</v>
      </c>
      <c r="E69" t="s" s="21">
        <v>14</v>
      </c>
      <c r="F69" s="23"/>
      <c r="G69" t="s" s="24">
        <f>IF(ISBLANK(F69:F69),E69:E69,F69:F69)</f>
        <v>14</v>
      </c>
    </row>
    <row r="70" ht="32.7" customHeight="1" hidden="1">
      <c r="A70" s="25">
        <v>45337</v>
      </c>
      <c r="B70" t="s" s="26">
        <v>147</v>
      </c>
      <c r="C70" s="27">
        <v>-10.99</v>
      </c>
      <c r="D70" t="s" s="28">
        <v>99</v>
      </c>
      <c r="E70" t="s" s="28">
        <v>3</v>
      </c>
      <c r="F70" s="29"/>
      <c r="G70" t="s" s="28">
        <f>IF(ISBLANK(F70:F70),E70:E70,F70:F70)</f>
        <v>3</v>
      </c>
    </row>
    <row r="71" ht="14.7" customHeight="1" hidden="1">
      <c r="A71" s="20">
        <v>45337</v>
      </c>
      <c r="B71" t="s" s="21">
        <v>148</v>
      </c>
      <c r="C71" s="22">
        <v>-154.29</v>
      </c>
      <c r="D71" t="s" s="21">
        <v>99</v>
      </c>
      <c r="E71" t="s" s="21">
        <v>3</v>
      </c>
      <c r="F71" s="23"/>
      <c r="G71" t="s" s="24">
        <f>IF(ISBLANK(F71:F71),E71:E71,F71:F71)</f>
        <v>3</v>
      </c>
    </row>
    <row r="72" ht="32.7" customHeight="1" hidden="1">
      <c r="A72" s="25">
        <v>45338</v>
      </c>
      <c r="B72" t="s" s="26">
        <v>149</v>
      </c>
      <c r="C72" s="27">
        <v>-22.04</v>
      </c>
      <c r="D72" t="s" s="28">
        <v>99</v>
      </c>
      <c r="E72" t="s" s="28">
        <v>3</v>
      </c>
      <c r="F72" s="29"/>
      <c r="G72" t="s" s="28">
        <f>IF(ISBLANK(F72:F72),E72:E72,F72:F72)</f>
        <v>3</v>
      </c>
    </row>
    <row r="73" ht="14.7" customHeight="1" hidden="1">
      <c r="A73" s="20">
        <v>45338</v>
      </c>
      <c r="B73" t="s" s="21">
        <v>113</v>
      </c>
      <c r="C73" s="22">
        <v>-82.18000000000001</v>
      </c>
      <c r="D73" t="s" s="21">
        <v>112</v>
      </c>
      <c r="E73" t="s" s="21">
        <v>37</v>
      </c>
      <c r="F73" s="23"/>
      <c r="G73" t="s" s="24">
        <f>IF(ISBLANK(F73:F73),E73:E73,F73:F73)</f>
        <v>37</v>
      </c>
    </row>
    <row r="74" ht="32.7" customHeight="1" hidden="1">
      <c r="A74" s="25">
        <v>45339</v>
      </c>
      <c r="B74" t="s" s="26">
        <v>150</v>
      </c>
      <c r="C74" s="27">
        <v>-26.21</v>
      </c>
      <c r="D74" t="s" s="28">
        <v>99</v>
      </c>
      <c r="E74" t="s" s="28">
        <v>14</v>
      </c>
      <c r="F74" s="29"/>
      <c r="G74" t="s" s="28">
        <f>IF(ISBLANK(F74:F74),E74:E74,F74:F74)</f>
        <v>14</v>
      </c>
    </row>
    <row r="75" ht="14.7" customHeight="1" hidden="1">
      <c r="A75" s="20">
        <v>45339</v>
      </c>
      <c r="B75" t="s" s="21">
        <v>116</v>
      </c>
      <c r="C75" s="22">
        <v>-30.77</v>
      </c>
      <c r="D75" t="s" s="21">
        <v>99</v>
      </c>
      <c r="E75" t="s" s="21">
        <v>22</v>
      </c>
      <c r="F75" s="23"/>
      <c r="G75" t="s" s="24">
        <f>IF(ISBLANK(F75:F75),E75:E75,F75:F75)</f>
        <v>22</v>
      </c>
    </row>
    <row r="76" ht="32.7" customHeight="1" hidden="1">
      <c r="A76" s="25">
        <v>45342</v>
      </c>
      <c r="B76" t="s" s="26">
        <v>151</v>
      </c>
      <c r="C76" s="27">
        <v>-93.7</v>
      </c>
      <c r="D76" t="s" s="28">
        <v>99</v>
      </c>
      <c r="E76" t="s" s="28">
        <v>22</v>
      </c>
      <c r="F76" s="29"/>
      <c r="G76" t="s" s="28">
        <f>IF(ISBLANK(F76:F76),E76:E76,F76:F76)</f>
        <v>22</v>
      </c>
    </row>
    <row r="77" ht="14.7" customHeight="1" hidden="1">
      <c r="A77" s="20">
        <v>45345</v>
      </c>
      <c r="B77" t="s" s="21">
        <v>152</v>
      </c>
      <c r="C77" s="22">
        <v>-15.41</v>
      </c>
      <c r="D77" t="s" s="21">
        <v>99</v>
      </c>
      <c r="E77" t="s" s="21">
        <v>3</v>
      </c>
      <c r="F77" s="23"/>
      <c r="G77" t="s" s="24">
        <f>IF(ISBLANK(F77:F77),E77:E77,F77:F77)</f>
        <v>3</v>
      </c>
    </row>
    <row r="78" ht="32.7" customHeight="1" hidden="1">
      <c r="A78" s="25">
        <v>45346</v>
      </c>
      <c r="B78" t="s" s="26">
        <v>153</v>
      </c>
      <c r="C78" s="27">
        <v>-122.31</v>
      </c>
      <c r="D78" t="s" s="28">
        <v>103</v>
      </c>
      <c r="E78" t="s" s="28">
        <v>45</v>
      </c>
      <c r="F78" s="29"/>
      <c r="G78" t="s" s="28">
        <f>IF(ISBLANK(F78:F78),E78:E78,F78:F78)</f>
        <v>45</v>
      </c>
    </row>
    <row r="79" ht="14.7" customHeight="1" hidden="1">
      <c r="A79" s="20">
        <v>45346</v>
      </c>
      <c r="B79" t="s" s="21">
        <v>154</v>
      </c>
      <c r="C79" s="22">
        <v>-543.95</v>
      </c>
      <c r="D79" t="s" s="21">
        <v>99</v>
      </c>
      <c r="E79" t="s" s="21">
        <v>18</v>
      </c>
      <c r="F79" s="23"/>
      <c r="G79" t="s" s="24">
        <f>IF(ISBLANK(F79:F79),E79:E79,F79:F79)</f>
        <v>18</v>
      </c>
    </row>
    <row r="80" ht="32.7" customHeight="1" hidden="1">
      <c r="A80" s="25">
        <v>45346</v>
      </c>
      <c r="B80" t="s" s="26">
        <v>116</v>
      </c>
      <c r="C80" s="27">
        <v>-30.75</v>
      </c>
      <c r="D80" t="s" s="28">
        <v>99</v>
      </c>
      <c r="E80" t="s" s="28">
        <v>22</v>
      </c>
      <c r="F80" s="29"/>
      <c r="G80" t="s" s="28">
        <f>IF(ISBLANK(F80:F80),E80:E80,F80:F80)</f>
        <v>22</v>
      </c>
    </row>
    <row r="81" ht="14.7" customHeight="1" hidden="1">
      <c r="A81" s="20">
        <v>45346</v>
      </c>
      <c r="B81" t="s" s="21">
        <v>150</v>
      </c>
      <c r="C81" s="22">
        <v>-26.33</v>
      </c>
      <c r="D81" t="s" s="21">
        <v>99</v>
      </c>
      <c r="E81" t="s" s="21">
        <v>14</v>
      </c>
      <c r="F81" s="23"/>
      <c r="G81" t="s" s="24">
        <f>IF(ISBLANK(F81:F81),E81:E81,F81:F81)</f>
        <v>14</v>
      </c>
    </row>
    <row r="82" ht="32.7" customHeight="1" hidden="1">
      <c r="A82" s="25">
        <v>45346</v>
      </c>
      <c r="B82" t="s" s="26">
        <v>155</v>
      </c>
      <c r="C82" s="27">
        <v>-29.7</v>
      </c>
      <c r="D82" t="s" s="28">
        <v>99</v>
      </c>
      <c r="E82" t="s" s="28">
        <v>3</v>
      </c>
      <c r="F82" s="29"/>
      <c r="G82" t="s" s="28">
        <f>IF(ISBLANK(F82:F82),E82:E82,F82:F82)</f>
        <v>3</v>
      </c>
    </row>
    <row r="83" ht="14.7" customHeight="1" hidden="1">
      <c r="A83" s="20">
        <v>45346</v>
      </c>
      <c r="B83" t="s" s="21">
        <v>156</v>
      </c>
      <c r="C83" s="22">
        <v>-41.24</v>
      </c>
      <c r="D83" t="s" s="21">
        <v>99</v>
      </c>
      <c r="E83" t="s" s="21">
        <v>3</v>
      </c>
      <c r="F83" s="23"/>
      <c r="G83" t="s" s="24">
        <f>IF(ISBLANK(F83:F83),E83:E83,F83:F83)</f>
        <v>3</v>
      </c>
    </row>
    <row r="84" ht="20.7" customHeight="1" hidden="1">
      <c r="A84" s="25">
        <v>45347</v>
      </c>
      <c r="B84" t="s" s="26">
        <v>113</v>
      </c>
      <c r="C84" s="27">
        <v>-35.95</v>
      </c>
      <c r="D84" t="s" s="28">
        <v>112</v>
      </c>
      <c r="E84" t="s" s="28">
        <v>37</v>
      </c>
      <c r="F84" s="29"/>
      <c r="G84" t="s" s="28">
        <f>IF(ISBLANK(F84:F84),E84:E84,F84:F84)</f>
        <v>37</v>
      </c>
    </row>
    <row r="85" ht="14.7" customHeight="1" hidden="1">
      <c r="A85" s="20">
        <v>45348</v>
      </c>
      <c r="B85" t="s" s="21">
        <v>157</v>
      </c>
      <c r="C85" s="22">
        <v>-2.19</v>
      </c>
      <c r="D85" t="s" s="21">
        <v>99</v>
      </c>
      <c r="E85" t="s" s="21">
        <v>18</v>
      </c>
      <c r="F85" s="23"/>
      <c r="G85" t="s" s="24">
        <f>IF(ISBLANK(F85:F85),E85:E85,F85:F85)</f>
        <v>18</v>
      </c>
    </row>
    <row r="86" ht="32.7" customHeight="1" hidden="1">
      <c r="A86" s="25">
        <v>45348</v>
      </c>
      <c r="B86" t="s" s="26">
        <v>158</v>
      </c>
      <c r="C86" s="27">
        <v>-234.97</v>
      </c>
      <c r="D86" t="s" s="28">
        <v>99</v>
      </c>
      <c r="E86" t="s" s="28">
        <v>20</v>
      </c>
      <c r="F86" s="29"/>
      <c r="G86" t="s" s="28">
        <f>IF(ISBLANK(F86:F86),E86:E86,F86:F86)</f>
        <v>20</v>
      </c>
    </row>
    <row r="87" ht="14.7" customHeight="1" hidden="1">
      <c r="A87" s="20">
        <v>45348</v>
      </c>
      <c r="B87" t="s" s="21">
        <v>159</v>
      </c>
      <c r="C87" s="22">
        <v>-13.41</v>
      </c>
      <c r="D87" t="s" s="21">
        <v>99</v>
      </c>
      <c r="E87" t="s" s="21">
        <v>18</v>
      </c>
      <c r="F87" s="23"/>
      <c r="G87" t="s" s="24">
        <f>IF(ISBLANK(F87:F87),E87:E87,F87:F87)</f>
        <v>18</v>
      </c>
    </row>
    <row r="88" ht="32.7" customHeight="1" hidden="1">
      <c r="A88" s="25">
        <v>45348</v>
      </c>
      <c r="B88" t="s" s="26">
        <v>160</v>
      </c>
      <c r="C88" s="27">
        <v>-19.85</v>
      </c>
      <c r="D88" t="s" s="28">
        <v>99</v>
      </c>
      <c r="E88" t="s" s="28">
        <v>14</v>
      </c>
      <c r="F88" s="29"/>
      <c r="G88" t="s" s="28">
        <f>IF(ISBLANK(F88:F88),E88:E88,F88:F88)</f>
        <v>14</v>
      </c>
    </row>
    <row r="89" ht="14.7" customHeight="1" hidden="1">
      <c r="A89" s="20">
        <v>45348</v>
      </c>
      <c r="B89" t="s" s="21">
        <v>161</v>
      </c>
      <c r="C89" s="22">
        <v>-28.64</v>
      </c>
      <c r="D89" t="s" s="21">
        <v>99</v>
      </c>
      <c r="E89" t="s" s="21">
        <v>14</v>
      </c>
      <c r="F89" s="23"/>
      <c r="G89" t="s" s="24">
        <f>IF(ISBLANK(F89:F89),E89:E89,F89:F89)</f>
        <v>14</v>
      </c>
    </row>
    <row r="90" ht="32.7" customHeight="1" hidden="1">
      <c r="A90" s="25">
        <v>45348</v>
      </c>
      <c r="B90" t="s" s="26">
        <v>122</v>
      </c>
      <c r="C90" s="27">
        <v>-11.01</v>
      </c>
      <c r="D90" t="s" s="28">
        <v>99</v>
      </c>
      <c r="E90" t="s" s="28">
        <v>14</v>
      </c>
      <c r="F90" s="29"/>
      <c r="G90" t="s" s="28">
        <f>IF(ISBLANK(F90:F90),E90:E90,F90:F90)</f>
        <v>14</v>
      </c>
    </row>
    <row r="91" ht="14.7" customHeight="1" hidden="1">
      <c r="A91" s="20">
        <v>45348</v>
      </c>
      <c r="B91" t="s" s="21">
        <v>162</v>
      </c>
      <c r="C91" s="22">
        <v>-16.41</v>
      </c>
      <c r="D91" t="s" s="21">
        <v>99</v>
      </c>
      <c r="E91" t="s" s="21">
        <v>22</v>
      </c>
      <c r="F91" s="23"/>
      <c r="G91" t="s" s="24">
        <f>IF(ISBLANK(F91:F91),E91:E91,F91:F91)</f>
        <v>22</v>
      </c>
    </row>
    <row r="92" ht="32.7" customHeight="1" hidden="1">
      <c r="A92" s="25">
        <v>45348</v>
      </c>
      <c r="B92" t="s" s="26">
        <v>163</v>
      </c>
      <c r="C92" s="27">
        <v>-53.68</v>
      </c>
      <c r="D92" t="s" s="28">
        <v>99</v>
      </c>
      <c r="E92" t="s" s="28">
        <v>18</v>
      </c>
      <c r="F92" s="29"/>
      <c r="G92" t="s" s="28">
        <f>IF(ISBLANK(F92:F92),E92:E92,F92:F92)</f>
        <v>18</v>
      </c>
    </row>
    <row r="93" ht="14.7" customHeight="1" hidden="1">
      <c r="A93" s="20">
        <v>45348</v>
      </c>
      <c r="B93" t="s" s="21">
        <v>164</v>
      </c>
      <c r="C93" s="22">
        <v>-5</v>
      </c>
      <c r="D93" t="s" s="21">
        <v>99</v>
      </c>
      <c r="E93" t="s" s="21">
        <v>7</v>
      </c>
      <c r="F93" s="23"/>
      <c r="G93" t="s" s="24">
        <f>IF(ISBLANK(F93:F93),E93:E93,F93:F93)</f>
        <v>7</v>
      </c>
    </row>
    <row r="94" ht="32.7" customHeight="1" hidden="1">
      <c r="A94" s="25">
        <v>45348</v>
      </c>
      <c r="B94" t="s" s="26">
        <v>162</v>
      </c>
      <c r="C94" s="27">
        <v>16.41</v>
      </c>
      <c r="D94" t="s" s="28">
        <v>99</v>
      </c>
      <c r="E94" t="s" s="28">
        <v>22</v>
      </c>
      <c r="F94" s="29"/>
      <c r="G94" t="s" s="28">
        <f>IF(ISBLANK(F94:F94),E94:E94,F94:F94)</f>
        <v>22</v>
      </c>
    </row>
    <row r="95" ht="14.7" customHeight="1" hidden="1">
      <c r="A95" s="20">
        <v>45349</v>
      </c>
      <c r="B95" t="s" s="21">
        <v>165</v>
      </c>
      <c r="C95" s="22">
        <v>-9.99</v>
      </c>
      <c r="D95" t="s" s="21">
        <v>103</v>
      </c>
      <c r="E95" t="s" s="21">
        <v>42</v>
      </c>
      <c r="F95" s="23"/>
      <c r="G95" t="s" s="24">
        <f>IF(ISBLANK(F95:F95),E95:E95,F95:F95)</f>
        <v>42</v>
      </c>
    </row>
    <row r="96" ht="32.7" customHeight="1" hidden="1">
      <c r="A96" s="25">
        <v>45351</v>
      </c>
      <c r="B96" t="s" s="26">
        <v>104</v>
      </c>
      <c r="C96" s="27">
        <v>-10.99</v>
      </c>
      <c r="D96" t="s" s="28">
        <v>103</v>
      </c>
      <c r="E96" t="s" s="28">
        <v>42</v>
      </c>
      <c r="F96" s="29"/>
      <c r="G96" t="s" s="28">
        <f>IF(ISBLANK(F96:F96),E96:E96,F96:F96)</f>
        <v>42</v>
      </c>
    </row>
    <row r="97" ht="14.7" customHeight="1" hidden="1">
      <c r="A97" s="20">
        <v>45320</v>
      </c>
      <c r="B97" t="s" s="21">
        <v>166</v>
      </c>
      <c r="C97" s="22">
        <v>-43.75</v>
      </c>
      <c r="D97" t="s" s="21">
        <v>167</v>
      </c>
      <c r="E97" t="s" s="21">
        <v>52</v>
      </c>
      <c r="F97" s="23"/>
      <c r="G97" t="s" s="24">
        <f>IF(ISBLANK(F97:F97),E97:E97,F97:F97)</f>
        <v>52</v>
      </c>
    </row>
    <row r="98" ht="20.7" customHeight="1" hidden="1">
      <c r="A98" s="25">
        <v>45321</v>
      </c>
      <c r="B98" t="s" s="26">
        <v>168</v>
      </c>
      <c r="C98" s="27">
        <v>-290.31</v>
      </c>
      <c r="D98" t="s" s="28">
        <v>167</v>
      </c>
      <c r="E98" t="s" s="28">
        <v>7</v>
      </c>
      <c r="F98" s="29"/>
      <c r="G98" t="s" s="28">
        <f>IF(ISBLANK(F98:F98),E98:E98,F98:F98)</f>
        <v>7</v>
      </c>
    </row>
    <row r="99" ht="14.7" customHeight="1" hidden="1">
      <c r="A99" s="20">
        <v>45322</v>
      </c>
      <c r="B99" t="s" s="21">
        <v>169</v>
      </c>
      <c r="C99" s="22">
        <v>-224.76</v>
      </c>
      <c r="D99" t="s" s="21">
        <v>167</v>
      </c>
      <c r="E99" t="s" s="21">
        <v>52</v>
      </c>
      <c r="F99" s="23"/>
      <c r="G99" t="s" s="24">
        <f>IF(ISBLANK(F99:F99),E99:E99,F99:F99)</f>
        <v>52</v>
      </c>
    </row>
    <row r="100" ht="32.7" customHeight="1" hidden="1">
      <c r="A100" s="25">
        <v>45322</v>
      </c>
      <c r="B100" t="s" s="26">
        <v>170</v>
      </c>
      <c r="C100" s="27">
        <v>-395</v>
      </c>
      <c r="D100" t="s" s="28">
        <v>171</v>
      </c>
      <c r="E100" t="s" s="28">
        <v>18</v>
      </c>
      <c r="F100" s="29"/>
      <c r="G100" t="s" s="28">
        <f>IF(ISBLANK(F100:F100),E100:E100,F100:F100)</f>
        <v>18</v>
      </c>
    </row>
    <row r="101" ht="14.7" customHeight="1" hidden="1">
      <c r="A101" s="20">
        <v>45295</v>
      </c>
      <c r="B101" t="s" s="21">
        <v>172</v>
      </c>
      <c r="C101" s="22">
        <v>-6.48</v>
      </c>
      <c r="D101" t="s" s="21">
        <v>167</v>
      </c>
      <c r="E101" t="s" s="21">
        <v>52</v>
      </c>
      <c r="F101" s="23"/>
      <c r="G101" t="s" s="24">
        <f>IF(ISBLANK(F101:F101),E101:E101,F101:F101)</f>
        <v>52</v>
      </c>
    </row>
    <row r="102" ht="32.7" customHeight="1" hidden="1">
      <c r="A102" s="25">
        <v>45295</v>
      </c>
      <c r="B102" t="s" s="26">
        <v>173</v>
      </c>
      <c r="C102" s="27">
        <v>-468.41</v>
      </c>
      <c r="D102" t="s" s="28">
        <v>171</v>
      </c>
      <c r="E102" t="s" s="28">
        <v>22</v>
      </c>
      <c r="F102" s="29"/>
      <c r="G102" t="s" s="28">
        <f>IF(ISBLANK(F102:F102),E102:E102,F102:F102)</f>
        <v>22</v>
      </c>
    </row>
    <row r="103" ht="14.7" customHeight="1" hidden="1">
      <c r="A103" s="20">
        <v>45323</v>
      </c>
      <c r="B103" t="s" s="21">
        <v>174</v>
      </c>
      <c r="C103" s="22">
        <v>-3027</v>
      </c>
      <c r="D103" t="s" s="21">
        <v>171</v>
      </c>
      <c r="E103" t="s" s="21">
        <v>33</v>
      </c>
      <c r="F103" s="23"/>
      <c r="G103" t="s" s="24">
        <f>IF(ISBLANK(F103:F103),E103:E103,F103:F103)</f>
        <v>33</v>
      </c>
    </row>
    <row r="104" ht="32.7" customHeight="1" hidden="1">
      <c r="A104" s="25">
        <v>45334</v>
      </c>
      <c r="B104" t="s" s="26">
        <v>175</v>
      </c>
      <c r="C104" s="27">
        <v>-84</v>
      </c>
      <c r="D104" t="s" s="28">
        <v>171</v>
      </c>
      <c r="E104" t="s" s="28">
        <v>7</v>
      </c>
      <c r="F104" s="29"/>
      <c r="G104" t="s" s="28">
        <f>IF(ISBLANK(F104:F104),E104:E104,F104:F104)</f>
        <v>7</v>
      </c>
    </row>
    <row r="105" ht="14.7" customHeight="1" hidden="1">
      <c r="A105" s="20">
        <v>45334</v>
      </c>
      <c r="B105" t="s" s="21">
        <v>176</v>
      </c>
      <c r="C105" s="22">
        <v>-420</v>
      </c>
      <c r="D105" t="s" s="21">
        <v>171</v>
      </c>
      <c r="E105" t="s" s="21">
        <v>18</v>
      </c>
      <c r="F105" s="23"/>
      <c r="G105" t="s" s="24">
        <f>IF(ISBLANK(F105:F105),E105:E105,F105:F105)</f>
        <v>18</v>
      </c>
    </row>
    <row r="106" ht="20.7" customHeight="1" hidden="1">
      <c r="A106" s="25">
        <v>45335</v>
      </c>
      <c r="B106" t="s" s="26">
        <v>177</v>
      </c>
      <c r="C106" s="27">
        <v>-13</v>
      </c>
      <c r="D106" t="s" s="28">
        <v>167</v>
      </c>
      <c r="E106" t="s" s="28">
        <v>52</v>
      </c>
      <c r="F106" s="29"/>
      <c r="G106" t="s" s="28">
        <f>IF(ISBLANK(F106:F106),E106:E106,F106:F106)</f>
        <v>52</v>
      </c>
    </row>
    <row r="107" ht="14.7" customHeight="1" hidden="1">
      <c r="A107" s="20">
        <v>45336</v>
      </c>
      <c r="B107" t="s" s="21">
        <v>178</v>
      </c>
      <c r="C107" s="22">
        <v>-62.08</v>
      </c>
      <c r="D107" t="s" s="21">
        <v>167</v>
      </c>
      <c r="E107" t="s" s="21">
        <v>52</v>
      </c>
      <c r="F107" s="23"/>
      <c r="G107" t="s" s="24">
        <f>IF(ISBLANK(F107:F107),E107:E107,F107:F107)</f>
        <v>52</v>
      </c>
    </row>
    <row r="108" ht="20.7" customHeight="1" hidden="1">
      <c r="A108" s="25">
        <v>45338</v>
      </c>
      <c r="B108" t="s" s="26">
        <v>179</v>
      </c>
      <c r="C108" s="27">
        <v>-26.17</v>
      </c>
      <c r="D108" t="s" s="28">
        <v>167</v>
      </c>
      <c r="E108" t="s" s="28">
        <v>52</v>
      </c>
      <c r="F108" s="29"/>
      <c r="G108" t="s" s="28">
        <f>IF(ISBLANK(F108:F108),E108:E108,F108:F108)</f>
        <v>52</v>
      </c>
    </row>
    <row r="109" ht="14.7" customHeight="1" hidden="1">
      <c r="A109" s="20">
        <v>45340</v>
      </c>
      <c r="B109" t="s" s="21">
        <v>180</v>
      </c>
      <c r="C109" s="22">
        <v>-14.81</v>
      </c>
      <c r="D109" t="s" s="21">
        <v>167</v>
      </c>
      <c r="E109" t="s" s="21">
        <v>52</v>
      </c>
      <c r="F109" s="23"/>
      <c r="G109" t="s" s="24">
        <f>IF(ISBLANK(F109:F109),E109:E109,F109:F109)</f>
        <v>52</v>
      </c>
    </row>
    <row r="110" ht="32.7" customHeight="1" hidden="1">
      <c r="A110" s="25">
        <v>45342</v>
      </c>
      <c r="B110" t="s" s="26">
        <v>181</v>
      </c>
      <c r="C110" s="27">
        <v>-40</v>
      </c>
      <c r="D110" t="s" s="28">
        <v>171</v>
      </c>
      <c r="E110" t="s" s="28">
        <v>18</v>
      </c>
      <c r="F110" t="s" s="28">
        <v>18</v>
      </c>
      <c r="G110" t="s" s="28">
        <f>IF(ISBLANK(F110:F110),E110:E110,F110:F110)</f>
        <v>18</v>
      </c>
    </row>
    <row r="111" ht="14.7" customHeight="1" hidden="1">
      <c r="A111" s="20">
        <v>45343</v>
      </c>
      <c r="B111" t="s" s="21">
        <v>182</v>
      </c>
      <c r="C111" s="22">
        <v>-65.2</v>
      </c>
      <c r="D111" t="s" s="21">
        <v>171</v>
      </c>
      <c r="E111" t="s" s="21">
        <v>22</v>
      </c>
      <c r="F111" s="23"/>
      <c r="G111" t="s" s="24">
        <f>IF(ISBLANK(F111:F111),E111:E111,F111:F111)</f>
        <v>22</v>
      </c>
    </row>
    <row r="112" ht="32.7" customHeight="1" hidden="1">
      <c r="A112" s="25">
        <v>45345</v>
      </c>
      <c r="B112" t="s" s="26">
        <v>183</v>
      </c>
      <c r="C112" s="27">
        <v>3415.07</v>
      </c>
      <c r="D112" t="s" s="28">
        <v>171</v>
      </c>
      <c r="E112" t="s" s="28">
        <v>9</v>
      </c>
      <c r="F112" s="29"/>
      <c r="G112" t="s" s="28">
        <f>IF(ISBLANK(F112:F112),E112:E112,F112:F112)</f>
        <v>9</v>
      </c>
    </row>
    <row r="113" ht="14.7" customHeight="1" hidden="1">
      <c r="A113" s="20">
        <v>45345</v>
      </c>
      <c r="B113" t="s" s="21">
        <v>183</v>
      </c>
      <c r="C113" s="22">
        <v>15000</v>
      </c>
      <c r="D113" t="s" s="21">
        <v>171</v>
      </c>
      <c r="E113" t="s" s="21">
        <v>9</v>
      </c>
      <c r="F113" s="23"/>
      <c r="G113" t="s" s="24">
        <f>IF(ISBLANK(F113:F113),E113:E113,F113:F113)</f>
        <v>9</v>
      </c>
    </row>
    <row r="114" ht="20.7" customHeight="1" hidden="1">
      <c r="A114" s="25">
        <v>45347</v>
      </c>
      <c r="B114" t="s" s="26">
        <v>184</v>
      </c>
      <c r="C114" s="27">
        <v>-62.54</v>
      </c>
      <c r="D114" t="s" s="28">
        <v>167</v>
      </c>
      <c r="E114" t="s" s="28">
        <v>52</v>
      </c>
      <c r="F114" s="29"/>
      <c r="G114" t="s" s="28">
        <f>IF(ISBLANK(F114:F114),E114:E114,F114:F114)</f>
        <v>52</v>
      </c>
    </row>
    <row r="115" ht="14.7" customHeight="1" hidden="1">
      <c r="A115" s="20">
        <v>45348</v>
      </c>
      <c r="B115" t="s" s="21">
        <v>185</v>
      </c>
      <c r="C115" s="22">
        <v>-1361</v>
      </c>
      <c r="D115" t="s" s="21">
        <v>171</v>
      </c>
      <c r="E115" t="s" s="21">
        <v>18</v>
      </c>
      <c r="F115" s="23"/>
      <c r="G115" t="s" s="24">
        <f>IF(ISBLANK(F115:F115),E115:E115,F115:F115)</f>
        <v>18</v>
      </c>
    </row>
    <row r="116" ht="32.7" customHeight="1" hidden="1">
      <c r="A116" s="25">
        <v>45349</v>
      </c>
      <c r="B116" t="s" s="26">
        <v>186</v>
      </c>
      <c r="C116" s="27">
        <v>1619</v>
      </c>
      <c r="D116" t="s" s="28">
        <v>171</v>
      </c>
      <c r="E116" t="s" s="28">
        <v>18</v>
      </c>
      <c r="F116" t="s" s="28">
        <v>18</v>
      </c>
      <c r="G116" t="s" s="28">
        <f>IF(ISBLANK(F116:F116),E116:E116,F116:F116)</f>
        <v>18</v>
      </c>
    </row>
    <row r="117" ht="14.7" customHeight="1" hidden="1">
      <c r="A117" s="20">
        <v>45351</v>
      </c>
      <c r="B117" t="s" s="21">
        <v>168</v>
      </c>
      <c r="C117" s="22">
        <v>-290.31</v>
      </c>
      <c r="D117" t="s" s="21">
        <v>167</v>
      </c>
      <c r="E117" t="s" s="21">
        <v>7</v>
      </c>
      <c r="F117" s="23"/>
      <c r="G117" t="s" s="24">
        <f>IF(ISBLANK(F117:F117),E117:E117,F117:F117)</f>
        <v>7</v>
      </c>
    </row>
    <row r="118" ht="32.7" customHeight="1" hidden="1">
      <c r="A118" s="25">
        <v>45328</v>
      </c>
      <c r="B118" t="s" s="26">
        <v>12</v>
      </c>
      <c r="C118" s="27">
        <v>-25</v>
      </c>
      <c r="D118" t="s" s="28">
        <v>171</v>
      </c>
      <c r="E118" t="s" s="28">
        <v>12</v>
      </c>
      <c r="F118" s="29"/>
      <c r="G118" t="s" s="28">
        <f>IF(ISBLANK(F118:F118),E118:E118,F118:F118)</f>
        <v>12</v>
      </c>
    </row>
    <row r="119" ht="14.7" customHeight="1" hidden="1">
      <c r="A119" s="20">
        <v>45352</v>
      </c>
      <c r="B119" t="s" s="21">
        <v>187</v>
      </c>
      <c r="C119" s="22">
        <v>94</v>
      </c>
      <c r="D119" t="s" s="21">
        <v>171</v>
      </c>
      <c r="E119" t="s" s="21">
        <v>18</v>
      </c>
      <c r="F119" t="s" s="21">
        <v>18</v>
      </c>
      <c r="G119" t="s" s="24">
        <f>IF(ISBLANK(F119:F119),E119:E119,F119:F119)</f>
        <v>18</v>
      </c>
    </row>
    <row r="120" ht="32.7" customHeight="1" hidden="1">
      <c r="A120" s="25">
        <v>45352</v>
      </c>
      <c r="B120" t="s" s="26">
        <v>12</v>
      </c>
      <c r="C120" s="27">
        <v>-20</v>
      </c>
      <c r="D120" t="s" s="28">
        <v>171</v>
      </c>
      <c r="E120" t="s" s="28">
        <v>12</v>
      </c>
      <c r="F120" s="29"/>
      <c r="G120" t="s" s="28">
        <f>IF(ISBLANK(F120:F120),E120:E120,F120:F120)</f>
        <v>12</v>
      </c>
    </row>
    <row r="121" ht="14.7" customHeight="1" hidden="1">
      <c r="A121" s="20">
        <v>45355</v>
      </c>
      <c r="B121" t="s" s="21">
        <v>188</v>
      </c>
      <c r="C121" s="22">
        <v>-26.33</v>
      </c>
      <c r="D121" t="s" s="21">
        <v>171</v>
      </c>
      <c r="E121" t="s" s="21">
        <v>14</v>
      </c>
      <c r="F121" s="23"/>
      <c r="G121" t="s" s="24">
        <f>IF(ISBLANK(F121:F121),E121:E121,F121:F121)</f>
        <v>14</v>
      </c>
    </row>
    <row r="122" ht="32.7" customHeight="1" hidden="1">
      <c r="A122" s="25">
        <v>45356</v>
      </c>
      <c r="B122" t="s" s="26">
        <v>189</v>
      </c>
      <c r="C122" s="27">
        <v>-11.9</v>
      </c>
      <c r="D122" t="s" s="28">
        <v>171</v>
      </c>
      <c r="E122" t="s" s="28">
        <v>3</v>
      </c>
      <c r="F122" s="29"/>
      <c r="G122" t="s" s="28">
        <f>IF(ISBLANK(F122:F122),E122:E122,F122:F122)</f>
        <v>3</v>
      </c>
    </row>
    <row r="123" ht="14.7" customHeight="1" hidden="1">
      <c r="A123" s="20">
        <v>45356</v>
      </c>
      <c r="B123" t="s" s="21">
        <v>190</v>
      </c>
      <c r="C123" s="22">
        <v>-10.57</v>
      </c>
      <c r="D123" t="s" s="21">
        <v>99</v>
      </c>
      <c r="E123" t="s" s="21">
        <v>3</v>
      </c>
      <c r="F123" s="23"/>
      <c r="G123" t="s" s="24">
        <f>IF(ISBLANK(F123:F123),E123:E123,F123:F123)</f>
        <v>3</v>
      </c>
    </row>
    <row r="124" ht="32.7" customHeight="1" hidden="1">
      <c r="A124" s="25">
        <v>45356</v>
      </c>
      <c r="B124" t="s" s="26">
        <v>191</v>
      </c>
      <c r="C124" s="27">
        <v>-17.53</v>
      </c>
      <c r="D124" t="s" s="28">
        <v>99</v>
      </c>
      <c r="E124" t="s" s="28">
        <v>3</v>
      </c>
      <c r="F124" s="29"/>
      <c r="G124" t="s" s="28">
        <f>IF(ISBLANK(F124:F124),E124:E124,F124:F124)</f>
        <v>3</v>
      </c>
    </row>
    <row r="125" ht="14.7" customHeight="1" hidden="1">
      <c r="A125" s="20">
        <v>45357</v>
      </c>
      <c r="B125" t="s" s="21">
        <v>192</v>
      </c>
      <c r="C125" s="22">
        <v>-35</v>
      </c>
      <c r="D125" t="s" s="21">
        <v>171</v>
      </c>
      <c r="E125" t="s" s="21">
        <v>72</v>
      </c>
      <c r="F125" s="23"/>
      <c r="G125" t="s" s="24">
        <f>IF(ISBLANK(F125:F125),E125:E125,F125:F125)</f>
        <v>72</v>
      </c>
    </row>
    <row r="126" ht="32.7" customHeight="1" hidden="1">
      <c r="A126" s="25">
        <v>45358</v>
      </c>
      <c r="B126" t="s" s="26">
        <v>193</v>
      </c>
      <c r="C126" s="27">
        <v>-19.95</v>
      </c>
      <c r="D126" t="s" s="28">
        <v>99</v>
      </c>
      <c r="E126" t="s" s="28">
        <v>18</v>
      </c>
      <c r="F126" t="s" s="28">
        <v>45</v>
      </c>
      <c r="G126" t="s" s="28">
        <f>IF(ISBLANK(F126:F126),E126:E126,F126:F126)</f>
        <v>45</v>
      </c>
    </row>
    <row r="127" ht="14.7" customHeight="1" hidden="1">
      <c r="A127" s="20">
        <v>45358</v>
      </c>
      <c r="B127" t="s" s="21">
        <v>193</v>
      </c>
      <c r="C127" s="22">
        <v>-16.95</v>
      </c>
      <c r="D127" t="s" s="21">
        <v>99</v>
      </c>
      <c r="E127" t="s" s="21">
        <v>18</v>
      </c>
      <c r="F127" t="s" s="21">
        <v>45</v>
      </c>
      <c r="G127" t="s" s="24">
        <f>IF(ISBLANK(F127:F127),E127:E127,F127:F127)</f>
        <v>45</v>
      </c>
    </row>
    <row r="128" ht="32.7" customHeight="1" hidden="1">
      <c r="A128" s="25">
        <v>45356</v>
      </c>
      <c r="B128" t="s" s="26">
        <v>194</v>
      </c>
      <c r="C128" s="27">
        <v>-38.7</v>
      </c>
      <c r="D128" t="s" s="28">
        <v>103</v>
      </c>
      <c r="E128" t="s" s="28">
        <v>45</v>
      </c>
      <c r="F128" s="29"/>
      <c r="G128" t="s" s="28">
        <f>IF(ISBLANK(F128:F128),E128:E128,F128:F128)</f>
        <v>45</v>
      </c>
    </row>
    <row r="129" ht="14.7" customHeight="1" hidden="1">
      <c r="A129" s="20">
        <v>45354</v>
      </c>
      <c r="B129" t="s" s="21">
        <v>195</v>
      </c>
      <c r="C129" s="22">
        <v>-45.68</v>
      </c>
      <c r="D129" t="s" s="21">
        <v>167</v>
      </c>
      <c r="E129" t="s" s="21">
        <v>52</v>
      </c>
      <c r="F129" s="23"/>
      <c r="G129" t="s" s="24">
        <f>IF(ISBLANK(F129:F129),E129:E129,F129:F129)</f>
        <v>52</v>
      </c>
    </row>
    <row r="130" ht="20.7" customHeight="1" hidden="1">
      <c r="A130" s="25">
        <v>45352</v>
      </c>
      <c r="B130" t="s" s="26">
        <v>33</v>
      </c>
      <c r="C130" s="27">
        <v>-27</v>
      </c>
      <c r="D130" t="s" s="28">
        <v>196</v>
      </c>
      <c r="E130" t="s" s="28">
        <v>33</v>
      </c>
      <c r="F130" s="29"/>
      <c r="G130" t="s" s="28">
        <f>IF(ISBLANK(F130:F130),E130:E130,F130:F130)</f>
        <v>33</v>
      </c>
    </row>
    <row r="131" ht="14.7" customHeight="1" hidden="1">
      <c r="A131" s="20">
        <v>45352</v>
      </c>
      <c r="B131" t="s" s="21">
        <v>197</v>
      </c>
      <c r="C131" s="22">
        <v>-150.56</v>
      </c>
      <c r="D131" t="s" s="21">
        <v>171</v>
      </c>
      <c r="E131" t="s" s="21">
        <v>7</v>
      </c>
      <c r="F131" s="23"/>
      <c r="G131" t="s" s="24">
        <f>IF(ISBLANK(F131:F131),E131:E131,F131:F131)</f>
        <v>7</v>
      </c>
    </row>
    <row r="132" ht="20.7" customHeight="1" hidden="1">
      <c r="A132" s="25">
        <v>45347</v>
      </c>
      <c r="B132" t="s" s="26">
        <v>37</v>
      </c>
      <c r="C132" s="27">
        <f>-42.87-35.95</f>
        <v>-78.81999999999999</v>
      </c>
      <c r="D132" t="s" s="28">
        <v>112</v>
      </c>
      <c r="E132" t="s" s="28">
        <v>37</v>
      </c>
      <c r="F132" s="29"/>
      <c r="G132" t="s" s="28">
        <f>IF(ISBLANK(F132:F132),E132:E132,F132:F132)</f>
        <v>37</v>
      </c>
    </row>
    <row r="133" ht="14.7" customHeight="1" hidden="1">
      <c r="A133" s="20">
        <v>45354</v>
      </c>
      <c r="B133" t="s" s="21">
        <v>37</v>
      </c>
      <c r="C133" s="22">
        <v>-97.09999999999999</v>
      </c>
      <c r="D133" t="s" s="21">
        <v>112</v>
      </c>
      <c r="E133" t="s" s="21">
        <v>37</v>
      </c>
      <c r="F133" s="23"/>
      <c r="G133" t="s" s="24">
        <f>IF(ISBLANK(F133:F133),E133:E133,F133:F133)</f>
        <v>37</v>
      </c>
    </row>
    <row r="134" ht="32.7" customHeight="1" hidden="1">
      <c r="A134" s="25">
        <v>45359</v>
      </c>
      <c r="B134" t="s" s="26">
        <v>198</v>
      </c>
      <c r="C134" s="27">
        <v>2847.32</v>
      </c>
      <c r="D134" t="s" s="28">
        <v>171</v>
      </c>
      <c r="E134" t="s" s="28">
        <v>9</v>
      </c>
      <c r="F134" s="29"/>
      <c r="G134" t="s" s="28">
        <f>IF(ISBLANK(F134:F134),E134:E134,F134:F134)</f>
        <v>9</v>
      </c>
    </row>
    <row r="135" ht="14.7" customHeight="1" hidden="1">
      <c r="A135" s="20">
        <v>45356</v>
      </c>
      <c r="B135" t="s" s="21">
        <v>199</v>
      </c>
      <c r="C135" s="22">
        <v>6330</v>
      </c>
      <c r="D135" t="s" s="21">
        <v>171</v>
      </c>
      <c r="E135" t="s" s="21">
        <v>18</v>
      </c>
      <c r="F135" s="23"/>
      <c r="G135" t="s" s="24">
        <f>IF(ISBLANK(F135:F135),E135:E135,F135:F135)</f>
        <v>18</v>
      </c>
    </row>
    <row r="136" ht="32.7" customHeight="1" hidden="1">
      <c r="A136" s="25">
        <v>45352</v>
      </c>
      <c r="B136" t="s" s="26">
        <v>70</v>
      </c>
      <c r="C136" s="27">
        <v>-77</v>
      </c>
      <c r="D136" t="s" s="28">
        <v>171</v>
      </c>
      <c r="E136" t="s" s="28">
        <v>70</v>
      </c>
      <c r="F136" s="29"/>
      <c r="G136" t="s" s="28">
        <f>IF(ISBLANK(F136:F136),E136:E136,F136:F136)</f>
        <v>70</v>
      </c>
    </row>
    <row r="137" ht="14.7" customHeight="1" hidden="1">
      <c r="A137" s="20">
        <v>45360</v>
      </c>
      <c r="B137" t="s" s="21">
        <v>200</v>
      </c>
      <c r="C137" s="22">
        <v>-5000</v>
      </c>
      <c r="D137" t="s" s="21">
        <v>171</v>
      </c>
      <c r="E137" t="s" s="21">
        <v>5</v>
      </c>
      <c r="F137" s="23"/>
      <c r="G137" t="s" s="24">
        <f>IF(ISBLANK(F137:F137),E137:E137,F137:F137)</f>
        <v>5</v>
      </c>
    </row>
    <row r="138" ht="20.7" customHeight="1" hidden="1">
      <c r="A138" s="25">
        <v>45360</v>
      </c>
      <c r="B138" t="s" s="26">
        <v>37</v>
      </c>
      <c r="C138" s="27">
        <v>-58</v>
      </c>
      <c r="D138" t="s" s="28">
        <v>112</v>
      </c>
      <c r="E138" t="s" s="28">
        <v>37</v>
      </c>
      <c r="F138" s="29"/>
      <c r="G138" t="s" s="28">
        <f>IF(ISBLANK(F138:F138),E138:E138,F138:F138)</f>
        <v>37</v>
      </c>
    </row>
    <row r="139" ht="14.7" customHeight="1" hidden="1">
      <c r="A139" s="20">
        <v>45360</v>
      </c>
      <c r="B139" t="s" s="21">
        <v>201</v>
      </c>
      <c r="C139" s="22">
        <v>-37.06</v>
      </c>
      <c r="D139" t="s" s="21">
        <v>103</v>
      </c>
      <c r="E139" t="s" s="21">
        <v>45</v>
      </c>
      <c r="F139" s="23"/>
      <c r="G139" t="s" s="24">
        <f>IF(ISBLANK(F139:F139),E139:E139,F139:F139)</f>
        <v>45</v>
      </c>
    </row>
    <row r="140" ht="32.7" customHeight="1" hidden="1">
      <c r="A140" s="25">
        <v>45360</v>
      </c>
      <c r="B140" t="s" s="26">
        <v>202</v>
      </c>
      <c r="C140" s="27">
        <v>-7.54</v>
      </c>
      <c r="D140" t="s" s="28">
        <v>99</v>
      </c>
      <c r="E140" t="s" s="28">
        <v>18</v>
      </c>
      <c r="F140" s="29"/>
      <c r="G140" t="s" s="28">
        <f>IF(ISBLANK(F140:F140),E140:E140,F140:F140)</f>
        <v>18</v>
      </c>
    </row>
    <row r="141" ht="14.7" customHeight="1" hidden="1">
      <c r="A141" s="20">
        <v>45360</v>
      </c>
      <c r="B141" t="s" s="21">
        <v>203</v>
      </c>
      <c r="C141" s="22">
        <v>-6.04</v>
      </c>
      <c r="D141" t="s" s="21">
        <v>167</v>
      </c>
      <c r="E141" t="s" s="21">
        <v>52</v>
      </c>
      <c r="F141" s="23"/>
      <c r="G141" t="s" s="24">
        <f>IF(ISBLANK(F141:F141),E141:E141,F141:F141)</f>
        <v>52</v>
      </c>
    </row>
    <row r="142" ht="20.7" customHeight="1" hidden="1">
      <c r="A142" s="25">
        <v>45367</v>
      </c>
      <c r="B142" t="s" s="26">
        <v>37</v>
      </c>
      <c r="C142" s="27">
        <v>-65</v>
      </c>
      <c r="D142" t="s" s="28">
        <v>112</v>
      </c>
      <c r="E142" t="s" s="28">
        <v>37</v>
      </c>
      <c r="F142" s="29"/>
      <c r="G142" t="s" s="28">
        <f>IF(ISBLANK(F142:F142),E142:E142,F142:F142)</f>
        <v>37</v>
      </c>
    </row>
    <row r="143" ht="14.7" customHeight="1" hidden="1">
      <c r="A143" s="20">
        <v>45372</v>
      </c>
      <c r="B143" t="s" s="21">
        <v>204</v>
      </c>
      <c r="C143" s="22">
        <v>-9.91</v>
      </c>
      <c r="D143" t="s" s="21">
        <v>99</v>
      </c>
      <c r="E143" t="s" s="21">
        <v>3</v>
      </c>
      <c r="F143" s="23"/>
      <c r="G143" t="s" s="24">
        <f>IF(ISBLANK(F143:F143),E143:E143,F143:F143)</f>
        <v>3</v>
      </c>
    </row>
    <row r="144" ht="32.7" customHeight="1" hidden="1">
      <c r="A144" s="25">
        <v>45373</v>
      </c>
      <c r="B144" t="s" s="26">
        <v>205</v>
      </c>
      <c r="C144" s="27">
        <v>-22.85</v>
      </c>
      <c r="D144" t="s" s="28">
        <v>99</v>
      </c>
      <c r="E144" t="s" s="28">
        <v>3</v>
      </c>
      <c r="F144" s="29"/>
      <c r="G144" t="s" s="28">
        <f>IF(ISBLANK(F144:F144),E144:E144,F144:F144)</f>
        <v>3</v>
      </c>
    </row>
    <row r="145" ht="14.7" customHeight="1" hidden="1">
      <c r="A145" s="20">
        <v>45363</v>
      </c>
      <c r="B145" t="s" s="21">
        <v>206</v>
      </c>
      <c r="C145" s="22">
        <v>-6.49</v>
      </c>
      <c r="D145" t="s" s="21">
        <v>99</v>
      </c>
      <c r="E145" t="s" s="21">
        <v>18</v>
      </c>
      <c r="F145" t="s" s="21">
        <v>22</v>
      </c>
      <c r="G145" t="s" s="24">
        <f>IF(ISBLANK(F145:F145),E145:E145,F145:F145)</f>
        <v>22</v>
      </c>
    </row>
    <row r="146" ht="32.7" customHeight="1" hidden="1">
      <c r="A146" s="25">
        <v>45374</v>
      </c>
      <c r="B146" t="s" s="26">
        <v>207</v>
      </c>
      <c r="C146" s="27">
        <v>-10</v>
      </c>
      <c r="D146" t="s" s="28">
        <v>103</v>
      </c>
      <c r="E146" t="s" s="28">
        <v>28</v>
      </c>
      <c r="F146" s="29"/>
      <c r="G146" t="s" s="28">
        <f>IF(ISBLANK(F146:F146),E146:E146,F146:F146)</f>
        <v>28</v>
      </c>
    </row>
    <row r="147" ht="14.7" customHeight="1" hidden="1">
      <c r="A147" s="20">
        <v>45362</v>
      </c>
      <c r="B147" t="s" s="21">
        <v>208</v>
      </c>
      <c r="C147" s="22">
        <v>-38.14</v>
      </c>
      <c r="D147" t="s" s="21">
        <v>99</v>
      </c>
      <c r="E147" t="s" s="21">
        <v>18</v>
      </c>
      <c r="F147" t="s" s="21">
        <v>22</v>
      </c>
      <c r="G147" t="s" s="24">
        <f>IF(ISBLANK(F147:F147),E147:E147,F147:F147)</f>
        <v>22</v>
      </c>
    </row>
    <row r="148" ht="20.7" customHeight="1" hidden="1">
      <c r="A148" s="25">
        <v>45368</v>
      </c>
      <c r="B148" t="s" s="26">
        <v>209</v>
      </c>
      <c r="C148" s="27">
        <v>-143.67</v>
      </c>
      <c r="D148" t="s" s="28">
        <v>167</v>
      </c>
      <c r="E148" t="s" s="28">
        <v>52</v>
      </c>
      <c r="F148" s="29"/>
      <c r="G148" t="s" s="28">
        <f>IF(ISBLANK(F148:F148),E148:E148,F148:F148)</f>
        <v>52</v>
      </c>
    </row>
    <row r="149" ht="14.7" customHeight="1" hidden="1">
      <c r="A149" s="20">
        <v>45368</v>
      </c>
      <c r="B149" t="s" s="21">
        <v>210</v>
      </c>
      <c r="C149" s="22">
        <v>-7.84</v>
      </c>
      <c r="D149" t="s" s="21">
        <v>167</v>
      </c>
      <c r="E149" t="s" s="21">
        <v>52</v>
      </c>
      <c r="F149" s="23"/>
      <c r="G149" t="s" s="24">
        <f>IF(ISBLANK(F149:F149),E149:E149,F149:F149)</f>
        <v>52</v>
      </c>
    </row>
    <row r="150" ht="32.7" customHeight="1" hidden="1">
      <c r="A150" s="25">
        <v>45368</v>
      </c>
      <c r="B150" t="s" s="26">
        <v>211</v>
      </c>
      <c r="C150" s="27">
        <v>-2.71</v>
      </c>
      <c r="D150" t="s" s="28">
        <v>99</v>
      </c>
      <c r="E150" t="s" s="28">
        <v>18</v>
      </c>
      <c r="F150" s="29"/>
      <c r="G150" t="s" s="28">
        <f>IF(ISBLANK(F150:F150),E150:E150,F150:F150)</f>
        <v>18</v>
      </c>
    </row>
    <row r="151" ht="14.7" customHeight="1" hidden="1">
      <c r="A151" s="20">
        <v>45369</v>
      </c>
      <c r="B151" t="s" s="21">
        <v>212</v>
      </c>
      <c r="C151" s="22">
        <v>-6.64</v>
      </c>
      <c r="D151" t="s" s="21">
        <v>167</v>
      </c>
      <c r="E151" t="s" s="21">
        <v>52</v>
      </c>
      <c r="F151" s="23"/>
      <c r="G151" t="s" s="24">
        <f>IF(ISBLANK(F151:F151),E151:E151,F151:F151)</f>
        <v>52</v>
      </c>
    </row>
    <row r="152" ht="20.7" customHeight="1" hidden="1">
      <c r="A152" s="25">
        <v>45369</v>
      </c>
      <c r="B152" t="s" s="26">
        <v>213</v>
      </c>
      <c r="C152" s="27">
        <v>-21.09</v>
      </c>
      <c r="D152" t="s" s="28">
        <v>167</v>
      </c>
      <c r="E152" t="s" s="28">
        <v>52</v>
      </c>
      <c r="F152" s="29"/>
      <c r="G152" t="s" s="28">
        <f>IF(ISBLANK(F152:F152),E152:E152,F152:F152)</f>
        <v>52</v>
      </c>
    </row>
    <row r="153" ht="14.7" customHeight="1" hidden="1">
      <c r="A153" s="20">
        <v>45369</v>
      </c>
      <c r="B153" t="s" s="21">
        <v>182</v>
      </c>
      <c r="C153" s="22">
        <v>-68.59999999999999</v>
      </c>
      <c r="D153" t="s" s="21">
        <v>167</v>
      </c>
      <c r="E153" t="s" s="21">
        <v>22</v>
      </c>
      <c r="F153" s="23"/>
      <c r="G153" t="s" s="24">
        <f>IF(ISBLANK(F153:F153),E153:E153,F153:F153)</f>
        <v>22</v>
      </c>
    </row>
    <row r="154" ht="20.7" customHeight="1" hidden="1">
      <c r="A154" s="25">
        <v>45369</v>
      </c>
      <c r="B154" t="s" s="26">
        <v>214</v>
      </c>
      <c r="C154" s="27">
        <v>-28.67</v>
      </c>
      <c r="D154" t="s" s="28">
        <v>167</v>
      </c>
      <c r="E154" t="s" s="28">
        <v>52</v>
      </c>
      <c r="F154" s="29"/>
      <c r="G154" t="s" s="28">
        <f>IF(ISBLANK(F154:F154),E154:E154,F154:F154)</f>
        <v>52</v>
      </c>
    </row>
    <row r="155" ht="14.7" customHeight="1" hidden="1">
      <c r="A155" s="20">
        <v>45375</v>
      </c>
      <c r="B155" t="s" s="21">
        <v>215</v>
      </c>
      <c r="C155" s="22">
        <v>-62.84</v>
      </c>
      <c r="D155" t="s" s="21">
        <v>196</v>
      </c>
      <c r="E155" t="s" s="21">
        <v>81</v>
      </c>
      <c r="F155" s="23"/>
      <c r="G155" t="s" s="24">
        <f>IF(ISBLANK(F155:F155),E155:E155,F155:F155)</f>
        <v>81</v>
      </c>
    </row>
    <row r="156" ht="20.7" customHeight="1" hidden="1">
      <c r="A156" s="25">
        <v>45376</v>
      </c>
      <c r="B156" t="s" s="26">
        <v>216</v>
      </c>
      <c r="C156" s="27">
        <v>-420</v>
      </c>
      <c r="D156" t="s" s="28">
        <v>112</v>
      </c>
      <c r="E156" t="s" s="28">
        <v>20</v>
      </c>
      <c r="F156" s="29"/>
      <c r="G156" t="s" s="28">
        <f>IF(ISBLANK(F156:F156),E156:E156,F156:F156)</f>
        <v>20</v>
      </c>
    </row>
    <row r="157" ht="14.7" customHeight="1" hidden="1">
      <c r="A157" s="20">
        <v>45373</v>
      </c>
      <c r="B157" t="s" s="21">
        <v>198</v>
      </c>
      <c r="C157" s="22">
        <v>2856.61</v>
      </c>
      <c r="D157" t="s" s="21">
        <v>171</v>
      </c>
      <c r="E157" t="s" s="21">
        <v>9</v>
      </c>
      <c r="F157" s="23"/>
      <c r="G157" t="s" s="24">
        <f>IF(ISBLANK(F157:F157),E157:E157,F157:F157)</f>
        <v>9</v>
      </c>
    </row>
    <row r="158" ht="32.7" customHeight="1" hidden="1">
      <c r="A158" s="25">
        <v>45366</v>
      </c>
      <c r="B158" t="s" s="26">
        <v>217</v>
      </c>
      <c r="C158" s="27">
        <v>-7</v>
      </c>
      <c r="D158" t="s" s="28">
        <v>103</v>
      </c>
      <c r="E158" t="s" s="28">
        <v>28</v>
      </c>
      <c r="F158" s="29"/>
      <c r="G158" t="s" s="28">
        <f>IF(ISBLANK(F158:F158),E158:E158,F158:F158)</f>
        <v>28</v>
      </c>
    </row>
    <row r="159" ht="14.7" customHeight="1" hidden="1">
      <c r="A159" s="20">
        <v>45368</v>
      </c>
      <c r="B159" t="s" s="21">
        <v>218</v>
      </c>
      <c r="C159" s="22">
        <v>-7</v>
      </c>
      <c r="D159" t="s" s="21">
        <v>103</v>
      </c>
      <c r="E159" t="s" s="21">
        <v>28</v>
      </c>
      <c r="F159" s="23"/>
      <c r="G159" t="s" s="24">
        <f>IF(ISBLANK(F159:F159),E159:E159,F159:F159)</f>
        <v>28</v>
      </c>
    </row>
    <row r="160" ht="20.7" customHeight="1" hidden="1">
      <c r="A160" s="25">
        <v>45381</v>
      </c>
      <c r="B160" t="s" s="26">
        <v>219</v>
      </c>
      <c r="C160" s="27">
        <v>-72.83</v>
      </c>
      <c r="D160" t="s" s="28">
        <v>196</v>
      </c>
      <c r="E160" t="s" s="28">
        <v>22</v>
      </c>
      <c r="F160" t="s" s="28">
        <v>22</v>
      </c>
      <c r="G160" t="s" s="28">
        <f>IF(ISBLANK(F160:F160),E160:E160,F160:F160)</f>
        <v>22</v>
      </c>
    </row>
    <row r="161" ht="14.7" customHeight="1" hidden="1">
      <c r="A161" s="20">
        <v>45381</v>
      </c>
      <c r="B161" t="s" s="21">
        <v>194</v>
      </c>
      <c r="C161" s="22">
        <v>-35.97</v>
      </c>
      <c r="D161" t="s" s="21">
        <v>196</v>
      </c>
      <c r="E161" t="s" s="21">
        <v>45</v>
      </c>
      <c r="F161" s="23"/>
      <c r="G161" t="s" s="24">
        <f>IF(ISBLANK(F161:F161),E161:E161,F161:F161)</f>
        <v>45</v>
      </c>
    </row>
    <row r="162" ht="32.7" customHeight="1" hidden="1">
      <c r="A162" s="25">
        <v>45382</v>
      </c>
      <c r="B162" t="s" s="26">
        <v>194</v>
      </c>
      <c r="C162" s="27">
        <v>-41.54</v>
      </c>
      <c r="D162" t="s" s="28">
        <v>103</v>
      </c>
      <c r="E162" t="s" s="28">
        <v>45</v>
      </c>
      <c r="F162" s="29"/>
      <c r="G162" t="s" s="28">
        <f>IF(ISBLANK(F162:F162),E162:E162,F162:F162)</f>
        <v>45</v>
      </c>
    </row>
    <row r="163" ht="14.7" customHeight="1" hidden="1">
      <c r="A163" s="20">
        <v>45381</v>
      </c>
      <c r="B163" t="s" s="21">
        <v>220</v>
      </c>
      <c r="C163" s="22">
        <v>-36.56</v>
      </c>
      <c r="D163" t="s" s="21">
        <v>103</v>
      </c>
      <c r="E163" t="s" s="21">
        <v>45</v>
      </c>
      <c r="F163" s="23"/>
      <c r="G163" t="s" s="24">
        <f>IF(ISBLANK(F163:F163),E163:E163,F163:F163)</f>
        <v>45</v>
      </c>
    </row>
    <row r="164" ht="32.7" customHeight="1" hidden="1">
      <c r="A164" s="25">
        <v>45378</v>
      </c>
      <c r="B164" t="s" s="26">
        <v>221</v>
      </c>
      <c r="C164" s="27">
        <v>-9.99</v>
      </c>
      <c r="D164" t="s" s="28">
        <v>103</v>
      </c>
      <c r="E164" t="s" s="28">
        <v>42</v>
      </c>
      <c r="F164" s="29"/>
      <c r="G164" t="s" s="28">
        <f>IF(ISBLANK(F164:F164),E164:E164,F164:F164)</f>
        <v>42</v>
      </c>
    </row>
    <row r="165" ht="14.7" customHeight="1" hidden="1">
      <c r="A165" s="20">
        <v>45380</v>
      </c>
      <c r="B165" t="s" s="21">
        <v>222</v>
      </c>
      <c r="C165" s="22">
        <v>-10.99</v>
      </c>
      <c r="D165" t="s" s="21">
        <v>103</v>
      </c>
      <c r="E165" t="s" s="21">
        <v>42</v>
      </c>
      <c r="F165" s="23"/>
      <c r="G165" t="s" s="24">
        <f>IF(ISBLANK(F165:F165),E165:E165,F165:F165)</f>
        <v>42</v>
      </c>
    </row>
    <row r="166" ht="20.7" customHeight="1" hidden="1">
      <c r="A166" s="25">
        <v>45381</v>
      </c>
      <c r="B166" t="s" s="26">
        <v>201</v>
      </c>
      <c r="C166" s="27">
        <v>-29.97</v>
      </c>
      <c r="D166" t="s" s="28">
        <v>196</v>
      </c>
      <c r="E166" t="s" s="28">
        <v>45</v>
      </c>
      <c r="F166" s="29"/>
      <c r="G166" t="s" s="28">
        <f>IF(ISBLANK(F166:F166),E166:E166,F166:F166)</f>
        <v>45</v>
      </c>
    </row>
    <row r="167" ht="14.7" customHeight="1" hidden="1">
      <c r="A167" s="20">
        <v>45378</v>
      </c>
      <c r="B167" t="s" s="21">
        <v>197</v>
      </c>
      <c r="C167" s="22">
        <v>-150.56</v>
      </c>
      <c r="D167" t="s" s="21">
        <v>99</v>
      </c>
      <c r="E167" t="s" s="21">
        <v>7</v>
      </c>
      <c r="F167" s="23"/>
      <c r="G167" t="s" s="24">
        <f>IF(ISBLANK(F167:F167),E167:E167,F167:F167)</f>
        <v>7</v>
      </c>
    </row>
    <row r="168" ht="20.7" customHeight="1" hidden="1">
      <c r="A168" s="25">
        <v>45380</v>
      </c>
      <c r="B168" t="s" s="26">
        <v>223</v>
      </c>
      <c r="C168" s="27">
        <v>-45.18</v>
      </c>
      <c r="D168" t="s" s="28">
        <v>167</v>
      </c>
      <c r="E168" t="s" s="28">
        <v>52</v>
      </c>
      <c r="F168" s="29"/>
      <c r="G168" t="s" s="28">
        <f>IF(ISBLANK(F168:F168),E168:E168,F168:F168)</f>
        <v>52</v>
      </c>
    </row>
    <row r="169" ht="14.7" customHeight="1" hidden="1">
      <c r="A169" s="20">
        <v>45380</v>
      </c>
      <c r="B169" t="s" s="21">
        <v>224</v>
      </c>
      <c r="C169" s="22">
        <v>-9.720000000000001</v>
      </c>
      <c r="D169" t="s" s="21">
        <v>167</v>
      </c>
      <c r="E169" t="s" s="21">
        <v>52</v>
      </c>
      <c r="F169" s="23"/>
      <c r="G169" t="s" s="24">
        <f>IF(ISBLANK(F169:F169),E169:E169,F169:F169)</f>
        <v>52</v>
      </c>
    </row>
    <row r="170" ht="20.7" customHeight="1" hidden="1">
      <c r="A170" s="25">
        <v>45378</v>
      </c>
      <c r="B170" t="s" s="26">
        <v>225</v>
      </c>
      <c r="C170" s="27">
        <v>-6</v>
      </c>
      <c r="D170" t="s" s="28">
        <v>167</v>
      </c>
      <c r="E170" t="s" s="28">
        <v>52</v>
      </c>
      <c r="F170" s="29"/>
      <c r="G170" t="s" s="28">
        <f>IF(ISBLANK(F170:F170),E170:E170,F170:F170)</f>
        <v>52</v>
      </c>
    </row>
    <row r="171" ht="14.7" customHeight="1" hidden="1">
      <c r="A171" s="20">
        <v>45376</v>
      </c>
      <c r="B171" t="s" s="21">
        <v>226</v>
      </c>
      <c r="C171" s="22">
        <v>-7</v>
      </c>
      <c r="D171" t="s" s="21">
        <v>167</v>
      </c>
      <c r="E171" t="s" s="21">
        <v>52</v>
      </c>
      <c r="F171" s="23"/>
      <c r="G171" t="s" s="24">
        <f>IF(ISBLANK(F171:F171),E171:E171,F171:F171)</f>
        <v>52</v>
      </c>
    </row>
    <row r="172" ht="20.7" customHeight="1" hidden="1">
      <c r="A172" s="25">
        <v>45376</v>
      </c>
      <c r="B172" t="s" s="26">
        <v>227</v>
      </c>
      <c r="C172" s="27">
        <v>-27.21</v>
      </c>
      <c r="D172" t="s" s="28">
        <v>167</v>
      </c>
      <c r="E172" t="s" s="28">
        <v>52</v>
      </c>
      <c r="F172" s="29"/>
      <c r="G172" t="s" s="28">
        <f>IF(ISBLANK(F172:F172),E172:E172,F172:F172)</f>
        <v>52</v>
      </c>
    </row>
    <row r="173" ht="14.7" customHeight="1" hidden="1">
      <c r="A173" s="20">
        <v>45379</v>
      </c>
      <c r="B173" t="s" s="21">
        <v>228</v>
      </c>
      <c r="C173" s="22">
        <v>-60</v>
      </c>
      <c r="D173" t="s" s="21">
        <v>167</v>
      </c>
      <c r="E173" t="s" s="21">
        <v>52</v>
      </c>
      <c r="F173" s="23"/>
      <c r="G173" t="s" s="24">
        <f>IF(ISBLANK(F173:F173),E173:E173,F173:F173)</f>
        <v>52</v>
      </c>
    </row>
    <row r="174" ht="32.7" customHeight="1" hidden="1">
      <c r="A174" s="25">
        <v>45378</v>
      </c>
      <c r="B174" t="s" s="26">
        <v>12</v>
      </c>
      <c r="C174" s="27">
        <v>-30</v>
      </c>
      <c r="D174" t="s" s="28">
        <v>99</v>
      </c>
      <c r="E174" t="s" s="28">
        <v>12</v>
      </c>
      <c r="F174" s="29"/>
      <c r="G174" t="s" s="28">
        <f>IF(ISBLANK(F174:F174),E174:E174,F174:F174)</f>
        <v>12</v>
      </c>
    </row>
    <row r="175" ht="14.7" customHeight="1" hidden="1">
      <c r="A175" s="20">
        <v>45379</v>
      </c>
      <c r="B175" t="s" s="21">
        <v>192</v>
      </c>
      <c r="C175" s="22">
        <v>-141.4</v>
      </c>
      <c r="D175" t="s" s="21">
        <v>99</v>
      </c>
      <c r="E175" t="s" s="21">
        <v>72</v>
      </c>
      <c r="F175" s="23"/>
      <c r="G175" t="s" s="24">
        <f>IF(ISBLANK(F175:F175),E175:E175,F175:F175)</f>
        <v>72</v>
      </c>
    </row>
    <row r="176" ht="20.7" customHeight="1" hidden="1">
      <c r="A176" s="25">
        <v>45383</v>
      </c>
      <c r="B176" t="s" s="26">
        <v>33</v>
      </c>
      <c r="C176" s="27">
        <v>-730.76</v>
      </c>
      <c r="D176" t="s" s="28">
        <v>196</v>
      </c>
      <c r="E176" t="s" s="28">
        <v>33</v>
      </c>
      <c r="F176" s="29"/>
      <c r="G176" t="s" s="28">
        <f>IF(ISBLANK(F176:F176),E176:E176,F176:F176)</f>
        <v>33</v>
      </c>
    </row>
    <row r="177" ht="14.7" customHeight="1" hidden="1">
      <c r="A177" s="20">
        <v>45383</v>
      </c>
      <c r="B177" t="s" s="21">
        <v>70</v>
      </c>
      <c r="C177" s="22">
        <f>-77</f>
        <v>-77</v>
      </c>
      <c r="D177" t="s" s="21">
        <v>171</v>
      </c>
      <c r="E177" t="s" s="21">
        <v>70</v>
      </c>
      <c r="F177" s="23"/>
      <c r="G177" t="s" s="24">
        <f>IF(ISBLANK(F177:F177),E177:E177,F177:F177)</f>
        <v>70</v>
      </c>
    </row>
    <row r="178" ht="32.7" customHeight="1" hidden="1">
      <c r="A178" s="25">
        <v>45383</v>
      </c>
      <c r="B178" t="s" s="26">
        <v>229</v>
      </c>
      <c r="C178" s="27">
        <v>-58.06</v>
      </c>
      <c r="D178" t="s" s="28">
        <v>99</v>
      </c>
      <c r="E178" t="s" s="28">
        <v>14</v>
      </c>
      <c r="F178" t="s" s="28">
        <v>22</v>
      </c>
      <c r="G178" t="s" s="28">
        <f>IF(ISBLANK(F178:F178),E178:E178,F178:F178)</f>
        <v>22</v>
      </c>
    </row>
    <row r="179" ht="14.7" customHeight="1" hidden="1">
      <c r="A179" s="20">
        <v>45383</v>
      </c>
      <c r="B179" t="s" s="21">
        <v>230</v>
      </c>
      <c r="C179" s="22">
        <v>-22.04</v>
      </c>
      <c r="D179" t="s" s="21">
        <v>99</v>
      </c>
      <c r="E179" t="s" s="21">
        <v>3</v>
      </c>
      <c r="F179" s="23"/>
      <c r="G179" t="s" s="24">
        <f>IF(ISBLANK(F179:F179),E179:E179,F179:F179)</f>
        <v>3</v>
      </c>
    </row>
    <row r="180" ht="32.7" customHeight="1" hidden="1">
      <c r="A180" s="25">
        <v>45388</v>
      </c>
      <c r="B180" t="s" s="26">
        <v>231</v>
      </c>
      <c r="C180" s="27">
        <v>-129</v>
      </c>
      <c r="D180" t="s" s="28">
        <v>99</v>
      </c>
      <c r="E180" t="s" s="28">
        <v>72</v>
      </c>
      <c r="F180" s="29"/>
      <c r="G180" t="s" s="28">
        <f>IF(ISBLANK(F180:F180),E180:E180,F180:F180)</f>
        <v>72</v>
      </c>
    </row>
    <row r="181" ht="14.7" customHeight="1" hidden="1">
      <c r="A181" s="20">
        <v>45387</v>
      </c>
      <c r="B181" t="s" s="21">
        <v>232</v>
      </c>
      <c r="C181" s="22">
        <f>-97.83+55</f>
        <v>-42.83</v>
      </c>
      <c r="D181" t="s" s="21">
        <v>112</v>
      </c>
      <c r="E181" t="s" s="21">
        <v>52</v>
      </c>
      <c r="F181" s="23"/>
      <c r="G181" t="s" s="24">
        <f>IF(ISBLANK(F181:F181),E181:E181,F181:F181)</f>
        <v>52</v>
      </c>
    </row>
    <row r="182" ht="20.7" customHeight="1" hidden="1">
      <c r="A182" s="25">
        <v>45389</v>
      </c>
      <c r="B182" t="s" s="26">
        <v>213</v>
      </c>
      <c r="C182" s="27">
        <v>-53.52</v>
      </c>
      <c r="D182" t="s" s="28">
        <v>112</v>
      </c>
      <c r="E182" t="s" s="28">
        <v>52</v>
      </c>
      <c r="F182" s="29"/>
      <c r="G182" t="s" s="28">
        <f>IF(ISBLANK(F182:F182),E182:E182,F182:F182)</f>
        <v>52</v>
      </c>
    </row>
    <row r="183" ht="14.7" customHeight="1" hidden="1">
      <c r="A183" s="20">
        <v>45388</v>
      </c>
      <c r="B183" t="s" s="21">
        <v>37</v>
      </c>
      <c r="C183" s="22">
        <v>-91.11</v>
      </c>
      <c r="D183" t="s" s="21">
        <v>112</v>
      </c>
      <c r="E183" t="s" s="21">
        <v>37</v>
      </c>
      <c r="F183" s="23"/>
      <c r="G183" t="s" s="24">
        <f>IF(ISBLANK(F183:F183),E183:E183,F183:F183)</f>
        <v>37</v>
      </c>
    </row>
    <row r="184" ht="32.7" customHeight="1" hidden="1">
      <c r="A184" s="25">
        <v>45388</v>
      </c>
      <c r="B184" t="s" s="26">
        <v>201</v>
      </c>
      <c r="C184" s="27">
        <v>-20.54</v>
      </c>
      <c r="D184" t="s" s="28">
        <v>103</v>
      </c>
      <c r="E184" t="s" s="28">
        <v>45</v>
      </c>
      <c r="F184" s="29"/>
      <c r="G184" t="s" s="28">
        <f>IF(ISBLANK(F184:F184),E184:E184,F184:F184)</f>
        <v>45</v>
      </c>
    </row>
    <row r="185" ht="14.7" customHeight="1" hidden="1">
      <c r="A185" s="20">
        <v>45388</v>
      </c>
      <c r="B185" t="s" s="21">
        <v>233</v>
      </c>
      <c r="C185" s="22">
        <v>-18.25</v>
      </c>
      <c r="D185" t="s" s="21">
        <v>103</v>
      </c>
      <c r="E185" t="s" s="21">
        <v>45</v>
      </c>
      <c r="F185" s="23"/>
      <c r="G185" t="s" s="24">
        <f>IF(ISBLANK(F185:F185),E185:E185,F185:F185)</f>
        <v>45</v>
      </c>
    </row>
    <row r="186" ht="32.7" customHeight="1" hidden="1">
      <c r="A186" s="25">
        <v>45395</v>
      </c>
      <c r="B186" t="s" s="26">
        <v>234</v>
      </c>
      <c r="C186" s="27">
        <v>-36.65</v>
      </c>
      <c r="D186" t="s" s="28">
        <v>99</v>
      </c>
      <c r="E186" t="s" s="28">
        <v>18</v>
      </c>
      <c r="F186" t="s" s="28">
        <v>52</v>
      </c>
      <c r="G186" t="s" s="28">
        <f>IF(ISBLANK(F186:F186),E186:E186,F186:F186)</f>
        <v>52</v>
      </c>
    </row>
    <row r="187" ht="14.7" customHeight="1" hidden="1">
      <c r="A187" s="20">
        <v>45396</v>
      </c>
      <c r="B187" t="s" s="21">
        <v>37</v>
      </c>
      <c r="C187" s="22">
        <v>-11.5</v>
      </c>
      <c r="D187" t="s" s="21">
        <v>112</v>
      </c>
      <c r="E187" t="s" s="21">
        <v>37</v>
      </c>
      <c r="F187" s="23"/>
      <c r="G187" t="s" s="24">
        <f>IF(ISBLANK(F187:F187),E187:E187,F187:F187)</f>
        <v>37</v>
      </c>
    </row>
    <row r="188" ht="20.7" customHeight="1" hidden="1">
      <c r="A188" s="25">
        <v>45396</v>
      </c>
      <c r="B188" t="s" s="26">
        <v>235</v>
      </c>
      <c r="C188" s="27">
        <v>-2.35</v>
      </c>
      <c r="D188" t="s" s="28">
        <v>167</v>
      </c>
      <c r="E188" t="s" s="28">
        <v>52</v>
      </c>
      <c r="F188" s="29"/>
      <c r="G188" t="s" s="28">
        <f>IF(ISBLANK(F188:F188),E188:E188,F188:F188)</f>
        <v>52</v>
      </c>
    </row>
    <row r="189" ht="14.7" customHeight="1" hidden="1">
      <c r="A189" s="20">
        <v>45396</v>
      </c>
      <c r="B189" t="s" s="21">
        <v>236</v>
      </c>
      <c r="C189" s="22">
        <v>-64.41</v>
      </c>
      <c r="D189" t="s" s="21">
        <v>103</v>
      </c>
      <c r="E189" t="s" s="21">
        <v>45</v>
      </c>
      <c r="F189" s="23"/>
      <c r="G189" t="s" s="24">
        <f>IF(ISBLANK(F189:F189),E189:E189,F189:F189)</f>
        <v>45</v>
      </c>
    </row>
    <row r="190" ht="32.7" customHeight="1" hidden="1">
      <c r="A190" s="25">
        <v>45396</v>
      </c>
      <c r="B190" t="s" s="26">
        <v>182</v>
      </c>
      <c r="C190" s="27">
        <f>-37.81</f>
        <v>-37.81</v>
      </c>
      <c r="D190" t="s" s="28">
        <v>99</v>
      </c>
      <c r="E190" t="s" s="28">
        <v>22</v>
      </c>
      <c r="F190" s="29"/>
      <c r="G190" t="s" s="28">
        <f>IF(ISBLANK(F190:F190),E190:E190,F190:F190)</f>
        <v>22</v>
      </c>
    </row>
    <row r="191" ht="14.7" customHeight="1" hidden="1">
      <c r="A191" s="20">
        <v>45397</v>
      </c>
      <c r="B191" t="s" s="21">
        <v>237</v>
      </c>
      <c r="C191" s="22">
        <v>-50</v>
      </c>
      <c r="D191" t="s" s="21">
        <v>99</v>
      </c>
      <c r="E191" t="s" s="21">
        <v>18</v>
      </c>
      <c r="F191" s="23"/>
      <c r="G191" t="s" s="24">
        <f>IF(ISBLANK(F191:F191),E191:E191,F191:F191)</f>
        <v>18</v>
      </c>
    </row>
    <row r="192" ht="32.7" customHeight="1" hidden="1">
      <c r="A192" s="25">
        <v>45396</v>
      </c>
      <c r="B192" t="s" s="26">
        <v>182</v>
      </c>
      <c r="C192" s="27">
        <v>-58.21</v>
      </c>
      <c r="D192" t="s" s="28">
        <v>99</v>
      </c>
      <c r="E192" t="s" s="28">
        <v>22</v>
      </c>
      <c r="F192" t="s" s="28">
        <v>3</v>
      </c>
      <c r="G192" t="s" s="28">
        <f>IF(ISBLANK(F192:F192),E192:E192,F192:F192)</f>
        <v>3</v>
      </c>
    </row>
    <row r="193" ht="14.7" customHeight="1" hidden="1">
      <c r="A193" s="20">
        <v>45399</v>
      </c>
      <c r="B193" t="s" s="21">
        <v>238</v>
      </c>
      <c r="C193" s="22">
        <v>-27.31</v>
      </c>
      <c r="D193" t="s" s="21">
        <v>171</v>
      </c>
      <c r="E193" t="s" s="21">
        <v>28</v>
      </c>
      <c r="F193" s="23"/>
      <c r="G193" t="s" s="24">
        <f>IF(ISBLANK(F193:F193),E193:E193,F193:F193)</f>
        <v>28</v>
      </c>
    </row>
    <row r="194" ht="20.7" customHeight="1" hidden="1">
      <c r="A194" s="25">
        <v>45401</v>
      </c>
      <c r="B194" t="s" s="26">
        <v>239</v>
      </c>
      <c r="C194" s="27">
        <v>-31.39</v>
      </c>
      <c r="D194" t="s" s="28">
        <v>196</v>
      </c>
      <c r="E194" t="s" s="28">
        <v>33</v>
      </c>
      <c r="F194" t="s" s="28">
        <v>28</v>
      </c>
      <c r="G194" t="s" s="28">
        <f>IF(ISBLANK(F194:F194),E194:E194,F194:F194)</f>
        <v>28</v>
      </c>
    </row>
    <row r="195" ht="14.7" customHeight="1" hidden="1">
      <c r="A195" s="20">
        <v>45401</v>
      </c>
      <c r="B195" t="s" s="21">
        <v>240</v>
      </c>
      <c r="C195" s="22">
        <v>-32.95</v>
      </c>
      <c r="D195" t="s" s="21">
        <v>196</v>
      </c>
      <c r="E195" t="s" s="21">
        <v>33</v>
      </c>
      <c r="F195" t="s" s="21">
        <v>28</v>
      </c>
      <c r="G195" t="s" s="24">
        <f>IF(ISBLANK(F195:F195),E195:E195,F195:F195)</f>
        <v>28</v>
      </c>
    </row>
    <row r="196" ht="20.7" customHeight="1" hidden="1">
      <c r="A196" s="25">
        <v>45401</v>
      </c>
      <c r="B196" t="s" s="26">
        <v>241</v>
      </c>
      <c r="C196" s="27">
        <v>-8.58</v>
      </c>
      <c r="D196" t="s" s="28">
        <v>167</v>
      </c>
      <c r="E196" t="s" s="28">
        <v>52</v>
      </c>
      <c r="F196" s="29"/>
      <c r="G196" t="s" s="28">
        <f>IF(ISBLANK(F196:F196),E196:E196,F196:F196)</f>
        <v>52</v>
      </c>
    </row>
    <row r="197" ht="14.7" customHeight="1" hidden="1">
      <c r="A197" s="20">
        <v>45401</v>
      </c>
      <c r="B197" t="s" s="21">
        <v>242</v>
      </c>
      <c r="C197" s="22">
        <v>-15.44</v>
      </c>
      <c r="D197" t="s" s="21">
        <v>167</v>
      </c>
      <c r="E197" t="s" s="21">
        <v>52</v>
      </c>
      <c r="F197" s="23"/>
      <c r="G197" t="s" s="24">
        <f>IF(ISBLANK(F197:F197),E197:E197,F197:F197)</f>
        <v>52</v>
      </c>
    </row>
    <row r="198" ht="32.7" customHeight="1" hidden="1">
      <c r="A198" s="25">
        <v>45401</v>
      </c>
      <c r="B198" t="s" s="26">
        <v>198</v>
      </c>
      <c r="C198" s="27">
        <v>2884.31</v>
      </c>
      <c r="D198" t="s" s="28">
        <v>171</v>
      </c>
      <c r="E198" t="s" s="28">
        <v>9</v>
      </c>
      <c r="F198" s="29"/>
      <c r="G198" t="s" s="28">
        <f>IF(ISBLANK(F198:F198),E198:E198,F198:F198)</f>
        <v>9</v>
      </c>
    </row>
    <row r="199" ht="14.7" customHeight="1" hidden="1">
      <c r="A199" s="20">
        <v>45401</v>
      </c>
      <c r="B199" t="s" s="21">
        <v>200</v>
      </c>
      <c r="C199" s="22">
        <v>-750</v>
      </c>
      <c r="D199" t="s" s="21">
        <v>171</v>
      </c>
      <c r="E199" t="s" s="21">
        <v>5</v>
      </c>
      <c r="F199" s="23"/>
      <c r="G199" t="s" s="24">
        <f>IF(ISBLANK(F199:F199),E199:E199,F199:F199)</f>
        <v>5</v>
      </c>
    </row>
    <row r="200" ht="32.7" customHeight="1" hidden="1">
      <c r="A200" s="25">
        <v>45387</v>
      </c>
      <c r="B200" t="s" s="26">
        <v>200</v>
      </c>
      <c r="C200" s="27">
        <v>-750</v>
      </c>
      <c r="D200" t="s" s="28">
        <v>171</v>
      </c>
      <c r="E200" t="s" s="28">
        <v>5</v>
      </c>
      <c r="F200" s="29"/>
      <c r="G200" t="s" s="28">
        <f>IF(ISBLANK(F200:F200),E200:E200,F200:F200)</f>
        <v>5</v>
      </c>
    </row>
    <row r="201" ht="14.7" customHeight="1" hidden="1">
      <c r="A201" s="20">
        <v>45387</v>
      </c>
      <c r="B201" t="s" s="21">
        <v>198</v>
      </c>
      <c r="C201" s="22">
        <v>2753.57</v>
      </c>
      <c r="D201" t="s" s="21">
        <v>171</v>
      </c>
      <c r="E201" t="s" s="21">
        <v>9</v>
      </c>
      <c r="F201" s="23"/>
      <c r="G201" t="s" s="24">
        <f>IF(ISBLANK(F201:F201),E201:E201,F201:F201)</f>
        <v>9</v>
      </c>
    </row>
    <row r="202" ht="20.7" customHeight="1" hidden="1">
      <c r="A202" s="25">
        <v>45401</v>
      </c>
      <c r="B202" t="s" s="26">
        <v>243</v>
      </c>
      <c r="C202" s="27">
        <v>-66.44</v>
      </c>
      <c r="D202" t="s" s="28">
        <v>167</v>
      </c>
      <c r="E202" t="s" s="28">
        <v>52</v>
      </c>
      <c r="F202" t="s" s="28">
        <v>20</v>
      </c>
      <c r="G202" t="s" s="28">
        <f>IF(ISBLANK(F202:F202),E202:E202,F202:F202)</f>
        <v>20</v>
      </c>
    </row>
    <row r="203" ht="14.7" customHeight="1" hidden="1">
      <c r="A203" s="20">
        <v>45402</v>
      </c>
      <c r="B203" t="s" s="21">
        <v>244</v>
      </c>
      <c r="C203" s="22">
        <v>-5.97</v>
      </c>
      <c r="D203" t="s" s="21">
        <v>167</v>
      </c>
      <c r="E203" t="s" s="21">
        <v>52</v>
      </c>
      <c r="F203" t="s" s="21">
        <v>20</v>
      </c>
      <c r="G203" t="s" s="24">
        <f>IF(ISBLANK(F203:F203),E203:E203,F203:F203)</f>
        <v>20</v>
      </c>
    </row>
    <row r="204" ht="20.7" customHeight="1" hidden="1">
      <c r="A204" s="25">
        <v>45402</v>
      </c>
      <c r="B204" t="s" s="26">
        <v>245</v>
      </c>
      <c r="C204" s="27">
        <f>-10</f>
        <v>-10</v>
      </c>
      <c r="D204" t="s" s="28">
        <v>167</v>
      </c>
      <c r="E204" t="s" s="28">
        <v>52</v>
      </c>
      <c r="F204" t="s" s="28">
        <v>20</v>
      </c>
      <c r="G204" t="s" s="28">
        <f>IF(ISBLANK(F204:F204),E204:E204,F204:F204)</f>
        <v>20</v>
      </c>
    </row>
    <row r="205" ht="14.7" customHeight="1" hidden="1">
      <c r="A205" s="20">
        <v>45402</v>
      </c>
      <c r="B205" t="s" s="21">
        <v>246</v>
      </c>
      <c r="C205" s="22">
        <v>-9.4</v>
      </c>
      <c r="D205" t="s" s="21">
        <v>167</v>
      </c>
      <c r="E205" t="s" s="21">
        <v>52</v>
      </c>
      <c r="F205" t="s" s="21">
        <v>20</v>
      </c>
      <c r="G205" t="s" s="24">
        <f>IF(ISBLANK(F205:F205),E205:E205,F205:F205)</f>
        <v>20</v>
      </c>
    </row>
    <row r="206" ht="32.7" customHeight="1" hidden="1">
      <c r="A206" s="25">
        <v>45402</v>
      </c>
      <c r="B206" t="s" s="26">
        <v>247</v>
      </c>
      <c r="C206" s="27">
        <v>-16.3</v>
      </c>
      <c r="D206" t="s" s="28">
        <v>99</v>
      </c>
      <c r="E206" t="s" s="28">
        <v>18</v>
      </c>
      <c r="F206" t="s" s="28">
        <v>20</v>
      </c>
      <c r="G206" t="s" s="28">
        <f>IF(ISBLANK(F206:F206),E206:E206,F206:F206)</f>
        <v>20</v>
      </c>
    </row>
    <row r="207" ht="14.7" customHeight="1" hidden="1">
      <c r="A207" s="20">
        <v>45403</v>
      </c>
      <c r="B207" t="s" s="21">
        <v>248</v>
      </c>
      <c r="C207" s="22">
        <v>-37.47</v>
      </c>
      <c r="D207" t="s" s="21">
        <v>167</v>
      </c>
      <c r="E207" t="s" s="21">
        <v>52</v>
      </c>
      <c r="F207" t="s" s="21">
        <v>20</v>
      </c>
      <c r="G207" t="s" s="24">
        <f>IF(ISBLANK(F207:F207),E207:E207,F207:F207)</f>
        <v>20</v>
      </c>
    </row>
    <row r="208" ht="20.7" customHeight="1" hidden="1">
      <c r="A208" s="25">
        <v>45403</v>
      </c>
      <c r="B208" t="s" s="26">
        <v>249</v>
      </c>
      <c r="C208" s="27">
        <v>-6.525</v>
      </c>
      <c r="D208" t="s" s="28">
        <v>167</v>
      </c>
      <c r="E208" t="s" s="28">
        <v>52</v>
      </c>
      <c r="F208" t="s" s="28">
        <v>20</v>
      </c>
      <c r="G208" t="s" s="28">
        <f>IF(ISBLANK(F208:F208),E208:E208,F208:F208)</f>
        <v>20</v>
      </c>
    </row>
    <row r="209" ht="14.7" customHeight="1" hidden="1">
      <c r="A209" s="20">
        <v>45403</v>
      </c>
      <c r="B209" t="s" s="21">
        <v>239</v>
      </c>
      <c r="C209" s="22">
        <v>-10.205</v>
      </c>
      <c r="D209" t="s" s="21">
        <v>196</v>
      </c>
      <c r="E209" t="s" s="21">
        <v>33</v>
      </c>
      <c r="F209" t="s" s="21">
        <v>20</v>
      </c>
      <c r="G209" t="s" s="24">
        <f>IF(ISBLANK(F209:F209),E209:E209,F209:F209)</f>
        <v>20</v>
      </c>
    </row>
    <row r="210" ht="20.7" customHeight="1" hidden="1">
      <c r="A210" s="25">
        <v>45403</v>
      </c>
      <c r="B210" t="s" s="26">
        <v>250</v>
      </c>
      <c r="C210" s="27">
        <v>-36.17</v>
      </c>
      <c r="D210" t="s" s="28">
        <v>196</v>
      </c>
      <c r="E210" t="s" s="28">
        <v>33</v>
      </c>
      <c r="F210" t="s" s="28">
        <v>20</v>
      </c>
      <c r="G210" t="s" s="28">
        <f>IF(ISBLANK(F210:F210),E210:E210,F210:F210)</f>
        <v>20</v>
      </c>
    </row>
    <row r="211" ht="14.7" customHeight="1" hidden="1">
      <c r="A211" s="20">
        <v>45403</v>
      </c>
      <c r="B211" t="s" s="21">
        <v>251</v>
      </c>
      <c r="C211" s="22">
        <v>-52.13</v>
      </c>
      <c r="D211" t="s" s="21">
        <v>99</v>
      </c>
      <c r="E211" t="s" s="21">
        <v>18</v>
      </c>
      <c r="F211" t="s" s="21">
        <v>20</v>
      </c>
      <c r="G211" t="s" s="24">
        <f>IF(ISBLANK(F211:F211),E211:E211,F211:F211)</f>
        <v>20</v>
      </c>
    </row>
    <row r="212" ht="32.7" customHeight="1" hidden="1">
      <c r="A212" s="25">
        <v>45411</v>
      </c>
      <c r="B212" t="s" s="26">
        <v>252</v>
      </c>
      <c r="C212" s="27">
        <v>-135.11</v>
      </c>
      <c r="D212" t="s" s="28">
        <v>99</v>
      </c>
      <c r="E212" t="s" s="28">
        <v>3</v>
      </c>
      <c r="F212" s="29"/>
      <c r="G212" t="s" s="28">
        <f>IF(ISBLANK(F212:F212),E212:E212,F212:F212)</f>
        <v>3</v>
      </c>
    </row>
    <row r="213" ht="14.7" customHeight="1" hidden="1">
      <c r="A213" s="20">
        <v>45412</v>
      </c>
      <c r="B213" t="s" s="21">
        <v>253</v>
      </c>
      <c r="C213" s="22">
        <v>-14.98</v>
      </c>
      <c r="D213" t="s" s="21">
        <v>99</v>
      </c>
      <c r="E213" t="s" s="21">
        <v>3</v>
      </c>
      <c r="F213" s="23"/>
      <c r="G213" t="s" s="24">
        <f>IF(ISBLANK(F213:F213),E213:E213,F213:F213)</f>
        <v>3</v>
      </c>
    </row>
    <row r="214" ht="32.7" customHeight="1" hidden="1">
      <c r="A214" s="25">
        <v>45409</v>
      </c>
      <c r="B214" t="s" s="26">
        <v>254</v>
      </c>
      <c r="C214" s="27">
        <v>-50</v>
      </c>
      <c r="D214" t="s" s="28">
        <v>171</v>
      </c>
      <c r="E214" t="s" s="28">
        <v>18</v>
      </c>
      <c r="F214" t="s" s="28">
        <v>18</v>
      </c>
      <c r="G214" t="s" s="28">
        <f>IF(ISBLANK(F214:F214),E214:E214,F214:F214)</f>
        <v>18</v>
      </c>
    </row>
    <row r="215" ht="14.7" customHeight="1" hidden="1">
      <c r="A215" s="20">
        <v>45413</v>
      </c>
      <c r="B215" t="s" s="21">
        <v>33</v>
      </c>
      <c r="C215" s="22">
        <v>-2677</v>
      </c>
      <c r="D215" t="s" s="21">
        <v>196</v>
      </c>
      <c r="E215" t="s" s="21">
        <v>33</v>
      </c>
      <c r="F215" s="23"/>
      <c r="G215" t="s" s="24">
        <f>IF(ISBLANK(F215:F215),E215:E215,F215:F215)</f>
        <v>33</v>
      </c>
    </row>
    <row r="216" ht="20.7" customHeight="1" hidden="1">
      <c r="A216" s="25">
        <v>45413</v>
      </c>
      <c r="B216" t="s" s="26">
        <v>197</v>
      </c>
      <c r="C216" s="27">
        <v>-150.56</v>
      </c>
      <c r="D216" t="s" s="28">
        <v>196</v>
      </c>
      <c r="E216" t="s" s="28">
        <v>7</v>
      </c>
      <c r="F216" s="29"/>
      <c r="G216" t="s" s="28">
        <f>IF(ISBLANK(F216:F216),E216:E216,F216:F216)</f>
        <v>7</v>
      </c>
    </row>
    <row r="217" ht="14.7" customHeight="1" hidden="1">
      <c r="A217" s="20">
        <v>45413</v>
      </c>
      <c r="B217" t="s" s="21">
        <v>70</v>
      </c>
      <c r="C217" s="22">
        <v>-77</v>
      </c>
      <c r="D217" t="s" s="21">
        <v>171</v>
      </c>
      <c r="E217" t="s" s="21">
        <v>70</v>
      </c>
      <c r="F217" s="23"/>
      <c r="G217" t="s" s="24">
        <f>IF(ISBLANK(F217:F217),E217:E217,F217:F217)</f>
        <v>70</v>
      </c>
    </row>
    <row r="218" ht="32.7" customHeight="1" hidden="1">
      <c r="A218" s="25">
        <v>45412</v>
      </c>
      <c r="B218" t="s" s="26">
        <v>255</v>
      </c>
      <c r="C218" s="27">
        <v>-24.75</v>
      </c>
      <c r="D218" t="s" s="28">
        <v>171</v>
      </c>
      <c r="E218" t="s" s="28">
        <v>18</v>
      </c>
      <c r="F218" t="s" s="28">
        <v>18</v>
      </c>
      <c r="G218" t="s" s="28">
        <f>IF(ISBLANK(F218:F218),E218:E218,F218:F218)</f>
        <v>18</v>
      </c>
    </row>
    <row r="219" ht="14.7" customHeight="1" hidden="1">
      <c r="A219" s="20">
        <v>45408</v>
      </c>
      <c r="B219" t="s" s="21">
        <v>256</v>
      </c>
      <c r="C219" s="22">
        <v>-57.44</v>
      </c>
      <c r="D219" t="s" s="21">
        <v>171</v>
      </c>
      <c r="E219" t="s" s="21">
        <v>18</v>
      </c>
      <c r="F219" t="s" s="21">
        <v>52</v>
      </c>
      <c r="G219" t="s" s="24">
        <f>IF(ISBLANK(F219:F219),E219:E219,F219:F219)</f>
        <v>52</v>
      </c>
    </row>
    <row r="220" ht="32.7" customHeight="1" hidden="1">
      <c r="A220" s="25">
        <v>45409</v>
      </c>
      <c r="B220" t="s" s="26">
        <v>221</v>
      </c>
      <c r="C220" s="27">
        <v>-9.99</v>
      </c>
      <c r="D220" t="s" s="28">
        <v>103</v>
      </c>
      <c r="E220" t="s" s="28">
        <v>42</v>
      </c>
      <c r="F220" s="29"/>
      <c r="G220" t="s" s="28">
        <f>IF(ISBLANK(F220:F220),E220:E220,F220:F220)</f>
        <v>42</v>
      </c>
    </row>
    <row r="221" ht="14.7" customHeight="1" hidden="1">
      <c r="A221" s="20">
        <v>45412</v>
      </c>
      <c r="B221" t="s" s="21">
        <v>222</v>
      </c>
      <c r="C221" s="22">
        <v>-10.99</v>
      </c>
      <c r="D221" t="s" s="21">
        <v>103</v>
      </c>
      <c r="E221" t="s" s="21">
        <v>42</v>
      </c>
      <c r="F221" s="23"/>
      <c r="G221" t="s" s="24">
        <f>IF(ISBLANK(F221:F221),E221:E221,F221:F221)</f>
        <v>42</v>
      </c>
    </row>
    <row r="222" ht="32.7" customHeight="1" hidden="1">
      <c r="A222" s="25">
        <v>45410</v>
      </c>
      <c r="B222" t="s" s="26">
        <v>194</v>
      </c>
      <c r="C222" s="27">
        <v>14.73</v>
      </c>
      <c r="D222" t="s" s="28">
        <v>103</v>
      </c>
      <c r="E222" t="s" s="28">
        <v>45</v>
      </c>
      <c r="F222" s="29"/>
      <c r="G222" t="s" s="28">
        <f>IF(ISBLANK(F222:F222),E222:E222,F222:F222)</f>
        <v>45</v>
      </c>
    </row>
    <row r="223" ht="14.7" customHeight="1" hidden="1">
      <c r="A223" s="20">
        <v>45405</v>
      </c>
      <c r="B223" t="s" s="21">
        <v>257</v>
      </c>
      <c r="C223" s="22">
        <v>-3.75</v>
      </c>
      <c r="D223" t="s" s="21">
        <v>167</v>
      </c>
      <c r="E223" t="s" s="21">
        <v>52</v>
      </c>
      <c r="F223" s="23"/>
      <c r="G223" t="s" s="24">
        <f>IF(ISBLANK(F223:F223),E223:E223,F223:F223)</f>
        <v>52</v>
      </c>
    </row>
    <row r="224" ht="20.7" customHeight="1" hidden="1">
      <c r="A224" s="25">
        <v>45407</v>
      </c>
      <c r="B224" t="s" s="26">
        <v>258</v>
      </c>
      <c r="C224" s="27">
        <v>-17.24</v>
      </c>
      <c r="D224" t="s" s="28">
        <v>167</v>
      </c>
      <c r="E224" t="s" s="28">
        <v>52</v>
      </c>
      <c r="F224" s="29"/>
      <c r="G224" t="s" s="28">
        <f>IF(ISBLANK(F224:F224),E224:E224,F224:F224)</f>
        <v>52</v>
      </c>
    </row>
    <row r="225" ht="14.7" customHeight="1" hidden="1">
      <c r="A225" s="20">
        <v>45410</v>
      </c>
      <c r="B225" t="s" s="21">
        <v>37</v>
      </c>
      <c r="C225" s="22">
        <v>-106</v>
      </c>
      <c r="D225" t="s" s="21">
        <v>112</v>
      </c>
      <c r="E225" t="s" s="21">
        <v>37</v>
      </c>
      <c r="F225" s="23"/>
      <c r="G225" t="s" s="24">
        <f>IF(ISBLANK(F225:F225),E225:E225,F225:F225)</f>
        <v>37</v>
      </c>
    </row>
    <row r="226" ht="20.7" customHeight="1" hidden="1">
      <c r="A226" s="25">
        <v>45413</v>
      </c>
      <c r="B226" t="s" s="26">
        <v>259</v>
      </c>
      <c r="C226" s="27">
        <f>-2702.58-C215</f>
        <v>-25.5799999999999</v>
      </c>
      <c r="D226" t="s" s="28">
        <v>196</v>
      </c>
      <c r="E226" t="s" s="28">
        <v>81</v>
      </c>
      <c r="F226" s="29"/>
      <c r="G226" t="s" s="28">
        <f>IF(ISBLANK(F226:F226),E226:E226,F226:F226)</f>
        <v>81</v>
      </c>
    </row>
    <row r="227" ht="14.7" customHeight="1" hidden="1">
      <c r="A227" s="20">
        <v>45413</v>
      </c>
      <c r="B227" t="s" s="21">
        <v>12</v>
      </c>
      <c r="C227" s="22">
        <v>-30</v>
      </c>
      <c r="D227" t="s" s="21">
        <v>196</v>
      </c>
      <c r="E227" t="s" s="21">
        <v>12</v>
      </c>
      <c r="F227" s="23"/>
      <c r="G227" t="s" s="24">
        <f>IF(ISBLANK(F227:F227),E227:E227,F227:F227)</f>
        <v>12</v>
      </c>
    </row>
    <row r="228" ht="32.7" customHeight="1" hidden="1">
      <c r="A228" s="25">
        <v>45416</v>
      </c>
      <c r="B228" t="s" s="26">
        <v>260</v>
      </c>
      <c r="C228" s="27">
        <v>-46.07</v>
      </c>
      <c r="D228" t="s" s="28">
        <v>103</v>
      </c>
      <c r="E228" t="s" s="28">
        <v>45</v>
      </c>
      <c r="F228" s="29"/>
      <c r="G228" t="s" s="28">
        <f>IF(ISBLANK(F228:F228),E228:E228,F228:F228)</f>
        <v>45</v>
      </c>
    </row>
    <row r="229" ht="14.7" customHeight="1" hidden="1">
      <c r="A229" s="20">
        <v>45416</v>
      </c>
      <c r="B229" t="s" s="21">
        <v>261</v>
      </c>
      <c r="C229" s="22">
        <v>-17.64</v>
      </c>
      <c r="D229" t="s" s="21">
        <v>103</v>
      </c>
      <c r="E229" t="s" s="21">
        <v>28</v>
      </c>
      <c r="F229" s="23"/>
      <c r="G229" t="s" s="24">
        <f>IF(ISBLANK(F229:F229),E229:E229,F229:F229)</f>
        <v>28</v>
      </c>
    </row>
    <row r="230" ht="20.7" customHeight="1" hidden="1">
      <c r="A230" s="25">
        <v>45416</v>
      </c>
      <c r="B230" t="s" s="26">
        <v>37</v>
      </c>
      <c r="C230" s="27">
        <v>-70.94</v>
      </c>
      <c r="D230" t="s" s="28">
        <v>167</v>
      </c>
      <c r="E230" t="s" s="28">
        <v>37</v>
      </c>
      <c r="F230" s="29"/>
      <c r="G230" t="s" s="28">
        <f>IF(ISBLANK(F230:F230),E230:E230,F230:F230)</f>
        <v>37</v>
      </c>
    </row>
    <row r="231" ht="14.7" customHeight="1" hidden="1">
      <c r="A231" s="20">
        <v>45416</v>
      </c>
      <c r="B231" t="s" s="21">
        <v>262</v>
      </c>
      <c r="C231" s="22">
        <v>-9.369999999999999</v>
      </c>
      <c r="D231" t="s" s="21">
        <v>99</v>
      </c>
      <c r="E231" t="s" s="21">
        <v>14</v>
      </c>
      <c r="F231" t="s" s="21">
        <v>18</v>
      </c>
      <c r="G231" t="s" s="24">
        <f>IF(ISBLANK(F231:F231),E231:E231,F231:F231)</f>
        <v>18</v>
      </c>
    </row>
    <row r="232" ht="32.7" customHeight="1" hidden="1">
      <c r="A232" s="25">
        <v>45416</v>
      </c>
      <c r="B232" t="s" s="26">
        <v>219</v>
      </c>
      <c r="C232" s="27">
        <v>-8.18</v>
      </c>
      <c r="D232" t="s" s="28">
        <v>99</v>
      </c>
      <c r="E232" t="s" s="28">
        <v>22</v>
      </c>
      <c r="F232" t="s" s="28">
        <v>45</v>
      </c>
      <c r="G232" t="s" s="28">
        <f>IF(ISBLANK(F232:F232),E232:E232,F232:F232)</f>
        <v>45</v>
      </c>
    </row>
    <row r="233" ht="14.7" customHeight="1" hidden="1">
      <c r="A233" s="20">
        <v>45415</v>
      </c>
      <c r="B233" t="s" s="21">
        <v>198</v>
      </c>
      <c r="C233" s="22">
        <v>2764.41</v>
      </c>
      <c r="D233" t="s" s="21">
        <v>171</v>
      </c>
      <c r="E233" t="s" s="21">
        <v>9</v>
      </c>
      <c r="F233" s="23"/>
      <c r="G233" t="s" s="24">
        <f>IF(ISBLANK(F233:F233),E233:E233,F233:F233)</f>
        <v>9</v>
      </c>
    </row>
    <row r="234" ht="32.7" customHeight="1" hidden="1">
      <c r="A234" s="25">
        <v>45415</v>
      </c>
      <c r="B234" t="s" s="26">
        <v>200</v>
      </c>
      <c r="C234" s="27">
        <v>-750</v>
      </c>
      <c r="D234" t="s" s="28">
        <v>171</v>
      </c>
      <c r="E234" t="s" s="28">
        <v>5</v>
      </c>
      <c r="F234" s="29"/>
      <c r="G234" t="s" s="28">
        <f>IF(ISBLANK(F234:F234),E234:E234,F234:F234)</f>
        <v>5</v>
      </c>
    </row>
    <row r="235" ht="14.7" customHeight="1" hidden="1">
      <c r="A235" s="20">
        <v>45415</v>
      </c>
      <c r="B235" t="s" s="21">
        <v>263</v>
      </c>
      <c r="C235" s="22">
        <v>-5.91</v>
      </c>
      <c r="D235" t="s" s="21">
        <v>167</v>
      </c>
      <c r="E235" t="s" s="21">
        <v>52</v>
      </c>
      <c r="F235" s="23"/>
      <c r="G235" t="s" s="24">
        <f>IF(ISBLANK(F235:F235),E235:E235,F235:F235)</f>
        <v>52</v>
      </c>
    </row>
    <row r="236" ht="32.7" customHeight="1" hidden="1">
      <c r="A236" s="25">
        <v>45420</v>
      </c>
      <c r="B236" t="s" s="26">
        <v>264</v>
      </c>
      <c r="C236" s="27">
        <v>-23.5</v>
      </c>
      <c r="D236" t="s" s="28">
        <v>99</v>
      </c>
      <c r="E236" t="s" s="28">
        <v>18</v>
      </c>
      <c r="F236" s="29"/>
      <c r="G236" t="s" s="28">
        <f>IF(ISBLANK(F236:F236),E236:E236,F236:F236)</f>
        <v>18</v>
      </c>
    </row>
    <row r="237" ht="14.7" customHeight="1" hidden="1">
      <c r="A237" s="20">
        <v>45423</v>
      </c>
      <c r="B237" t="s" s="21">
        <v>265</v>
      </c>
      <c r="C237" s="22">
        <v>-22.73</v>
      </c>
      <c r="D237" t="s" s="21">
        <v>99</v>
      </c>
      <c r="E237" t="s" s="21">
        <v>3</v>
      </c>
      <c r="F237" t="s" s="21">
        <v>22</v>
      </c>
      <c r="G237" t="s" s="24">
        <f>IF(ISBLANK(F237:F237),E237:E237,F237:F237)</f>
        <v>22</v>
      </c>
    </row>
    <row r="238" ht="32.7" customHeight="1" hidden="1">
      <c r="A238" s="25">
        <v>45424</v>
      </c>
      <c r="B238" t="s" s="26">
        <v>220</v>
      </c>
      <c r="C238" s="27">
        <v>-31.93</v>
      </c>
      <c r="D238" t="s" s="28">
        <v>103</v>
      </c>
      <c r="E238" t="s" s="28">
        <v>45</v>
      </c>
      <c r="F238" s="29"/>
      <c r="G238" t="s" s="28">
        <f>IF(ISBLANK(F238:F238),E238:E238,F238:F238)</f>
        <v>45</v>
      </c>
    </row>
    <row r="239" ht="14.7" customHeight="1" hidden="1">
      <c r="A239" s="20">
        <v>45424</v>
      </c>
      <c r="B239" t="s" s="21">
        <v>266</v>
      </c>
      <c r="C239" s="22">
        <v>-8.279999999999999</v>
      </c>
      <c r="D239" t="s" s="21">
        <v>167</v>
      </c>
      <c r="E239" t="s" s="21">
        <v>52</v>
      </c>
      <c r="F239" s="23"/>
      <c r="G239" t="s" s="24">
        <f>IF(ISBLANK(F239:F239),E239:E239,F239:F239)</f>
        <v>52</v>
      </c>
    </row>
    <row r="240" ht="20.7" customHeight="1" hidden="1">
      <c r="A240" s="25">
        <v>45426</v>
      </c>
      <c r="B240" t="s" s="26">
        <v>215</v>
      </c>
      <c r="C240" s="27">
        <v>-37.66</v>
      </c>
      <c r="D240" t="s" s="28">
        <v>196</v>
      </c>
      <c r="E240" t="s" s="28">
        <v>81</v>
      </c>
      <c r="F240" s="29"/>
      <c r="G240" t="s" s="28">
        <f>IF(ISBLANK(F240:F240),E240:E240,F240:F240)</f>
        <v>81</v>
      </c>
    </row>
    <row r="241" ht="14.7" customHeight="1" hidden="1">
      <c r="A241" s="20">
        <v>45428</v>
      </c>
      <c r="B241" t="s" s="21">
        <v>267</v>
      </c>
      <c r="C241" s="22">
        <v>-3.31</v>
      </c>
      <c r="D241" t="s" s="21">
        <v>167</v>
      </c>
      <c r="E241" t="s" s="21">
        <v>52</v>
      </c>
      <c r="F241" s="23"/>
      <c r="G241" t="s" s="24">
        <f>IF(ISBLANK(F241:F241),E241:E241,F241:F241)</f>
        <v>52</v>
      </c>
    </row>
    <row r="242" ht="32.7" customHeight="1" hidden="1">
      <c r="A242" s="25">
        <v>45428</v>
      </c>
      <c r="B242" t="s" s="26">
        <v>268</v>
      </c>
      <c r="C242" s="27">
        <v>-28.27</v>
      </c>
      <c r="D242" t="s" s="28">
        <v>99</v>
      </c>
      <c r="E242" t="s" s="28">
        <v>3</v>
      </c>
      <c r="F242" s="29"/>
      <c r="G242" t="s" s="28">
        <f>IF(ISBLANK(F242:F242),E242:E242,F242:F242)</f>
        <v>3</v>
      </c>
    </row>
    <row r="243" ht="14.7" customHeight="1" hidden="1">
      <c r="A243" s="20">
        <v>45429</v>
      </c>
      <c r="B243" t="s" s="21">
        <v>269</v>
      </c>
      <c r="C243" s="22">
        <v>-110.18</v>
      </c>
      <c r="D243" t="s" s="21">
        <v>167</v>
      </c>
      <c r="E243" t="s" s="21">
        <v>52</v>
      </c>
      <c r="F243" s="23"/>
      <c r="G243" t="s" s="24">
        <f>IF(ISBLANK(F243:F243),E243:E243,F243:F243)</f>
        <v>52</v>
      </c>
    </row>
    <row r="244" ht="32.7" customHeight="1" hidden="1">
      <c r="A244" s="25">
        <v>45429</v>
      </c>
      <c r="B244" t="s" s="26">
        <v>219</v>
      </c>
      <c r="C244" s="27">
        <v>-39.12</v>
      </c>
      <c r="D244" t="s" s="28">
        <v>99</v>
      </c>
      <c r="E244" t="s" s="28">
        <v>22</v>
      </c>
      <c r="F244" t="s" s="28">
        <v>45</v>
      </c>
      <c r="G244" t="s" s="28">
        <f>IF(ISBLANK(F244:F244),E244:E244,F244:F244)</f>
        <v>45</v>
      </c>
    </row>
    <row r="245" ht="14.7" customHeight="1" hidden="1">
      <c r="A245" s="20">
        <v>45429</v>
      </c>
      <c r="B245" t="s" s="21">
        <v>270</v>
      </c>
      <c r="C245" s="22">
        <v>-33.95</v>
      </c>
      <c r="D245" t="s" s="21">
        <v>103</v>
      </c>
      <c r="E245" t="s" s="21">
        <v>18</v>
      </c>
      <c r="F245" t="s" s="21">
        <v>45</v>
      </c>
      <c r="G245" t="s" s="24">
        <f>IF(ISBLANK(F245:F245),E245:E245,F245:F245)</f>
        <v>45</v>
      </c>
    </row>
    <row r="246" ht="32.7" customHeight="1" hidden="1">
      <c r="A246" s="25">
        <v>45429</v>
      </c>
      <c r="B246" t="s" s="26">
        <v>271</v>
      </c>
      <c r="C246" s="27">
        <v>-10</v>
      </c>
      <c r="D246" t="s" s="28">
        <v>99</v>
      </c>
      <c r="E246" t="s" s="28">
        <v>18</v>
      </c>
      <c r="F246" s="29"/>
      <c r="G246" t="s" s="28">
        <f>IF(ISBLANK(F246:F246),E246:E246,F246:F246)</f>
        <v>18</v>
      </c>
    </row>
    <row r="247" ht="14.7" customHeight="1" hidden="1">
      <c r="A247" s="20">
        <v>45429</v>
      </c>
      <c r="B247" t="s" s="21">
        <v>198</v>
      </c>
      <c r="C247" s="22">
        <v>2974.26</v>
      </c>
      <c r="D247" t="s" s="21">
        <v>171</v>
      </c>
      <c r="E247" t="s" s="21">
        <v>9</v>
      </c>
      <c r="F247" s="23"/>
      <c r="G247" t="s" s="24">
        <f>IF(ISBLANK(F247:F247),E247:E247,F247:F247)</f>
        <v>9</v>
      </c>
    </row>
    <row r="248" ht="32.7" customHeight="1" hidden="1">
      <c r="A248" s="25">
        <v>45430</v>
      </c>
      <c r="B248" t="s" s="26">
        <v>272</v>
      </c>
      <c r="C248" s="27">
        <v>-52.9</v>
      </c>
      <c r="D248" t="s" s="28">
        <v>99</v>
      </c>
      <c r="E248" t="s" s="28">
        <v>22</v>
      </c>
      <c r="F248" t="s" s="28">
        <v>22</v>
      </c>
      <c r="G248" t="s" s="28">
        <f>IF(ISBLANK(F248:F248),E248:E248,F248:F248)</f>
        <v>22</v>
      </c>
    </row>
    <row r="249" ht="14.7" customHeight="1" hidden="1">
      <c r="A249" s="20">
        <v>45430</v>
      </c>
      <c r="B249" t="s" s="21">
        <v>37</v>
      </c>
      <c r="C249" s="22">
        <v>-80</v>
      </c>
      <c r="D249" t="s" s="21">
        <v>112</v>
      </c>
      <c r="E249" t="s" s="21">
        <v>37</v>
      </c>
      <c r="F249" s="23"/>
      <c r="G249" t="s" s="24">
        <f>IF(ISBLANK(F249:F249),E249:E249,F249:F249)</f>
        <v>37</v>
      </c>
    </row>
    <row r="250" ht="32.7" customHeight="1" hidden="1">
      <c r="A250" s="25">
        <v>45430</v>
      </c>
      <c r="B250" t="s" s="26">
        <v>194</v>
      </c>
      <c r="C250" s="27">
        <v>-22.22</v>
      </c>
      <c r="D250" t="s" s="28">
        <v>103</v>
      </c>
      <c r="E250" t="s" s="28">
        <v>45</v>
      </c>
      <c r="F250" s="29"/>
      <c r="G250" t="s" s="28">
        <f>IF(ISBLANK(F250:F250),E250:E250,F250:F250)</f>
        <v>45</v>
      </c>
    </row>
    <row r="251" ht="14.7" customHeight="1" hidden="1">
      <c r="A251" s="20">
        <v>45433</v>
      </c>
      <c r="B251" t="s" s="21">
        <v>273</v>
      </c>
      <c r="C251" s="22">
        <v>-19.92</v>
      </c>
      <c r="D251" t="s" s="21">
        <v>99</v>
      </c>
      <c r="E251" t="s" s="21">
        <v>3</v>
      </c>
      <c r="F251" s="23"/>
      <c r="G251" t="s" s="24">
        <f>IF(ISBLANK(F251:F251),E251:E251,F251:F251)</f>
        <v>3</v>
      </c>
    </row>
    <row r="252" ht="32.7" customHeight="1" hidden="1">
      <c r="A252" s="25">
        <v>45433</v>
      </c>
      <c r="B252" t="s" s="26">
        <v>274</v>
      </c>
      <c r="C252" s="27">
        <v>-134.1</v>
      </c>
      <c r="D252" t="s" s="28">
        <v>99</v>
      </c>
      <c r="E252" t="s" s="28">
        <v>18</v>
      </c>
      <c r="F252" t="s" s="28">
        <v>14</v>
      </c>
      <c r="G252" t="s" s="28">
        <f>IF(ISBLANK(F252:F252),E252:E252,F252:F252)</f>
        <v>14</v>
      </c>
    </row>
    <row r="253" ht="14.7" customHeight="1" hidden="1">
      <c r="A253" s="20">
        <v>45436</v>
      </c>
      <c r="B253" t="s" s="21">
        <v>275</v>
      </c>
      <c r="C253" s="22">
        <v>-16</v>
      </c>
      <c r="D253" t="s" s="21">
        <v>167</v>
      </c>
      <c r="E253" t="s" s="21">
        <v>52</v>
      </c>
      <c r="F253" s="23"/>
      <c r="G253" t="s" s="24">
        <f>IF(ISBLANK(F253:F253),E253:E253,F253:F253)</f>
        <v>52</v>
      </c>
    </row>
    <row r="254" ht="20.7" customHeight="1" hidden="1">
      <c r="A254" s="25">
        <v>45436</v>
      </c>
      <c r="B254" t="s" s="26">
        <v>276</v>
      </c>
      <c r="C254" s="27">
        <v>-16.61</v>
      </c>
      <c r="D254" t="s" s="28">
        <v>167</v>
      </c>
      <c r="E254" t="s" s="28">
        <v>52</v>
      </c>
      <c r="F254" s="29"/>
      <c r="G254" t="s" s="28">
        <f>IF(ISBLANK(F254:F254),E254:E254,F254:F254)</f>
        <v>52</v>
      </c>
    </row>
    <row r="255" ht="14.7" customHeight="1" hidden="1">
      <c r="A255" s="20">
        <v>45438</v>
      </c>
      <c r="B255" t="s" s="21">
        <v>37</v>
      </c>
      <c r="C255" s="22">
        <v>-62</v>
      </c>
      <c r="D255" t="s" s="21">
        <v>112</v>
      </c>
      <c r="E255" t="s" s="21">
        <v>37</v>
      </c>
      <c r="F255" s="23"/>
      <c r="G255" t="s" s="24">
        <f>IF(ISBLANK(F255:F255),E255:E255,F255:F255)</f>
        <v>37</v>
      </c>
    </row>
    <row r="256" ht="32.7" customHeight="1" hidden="1">
      <c r="A256" s="25">
        <v>45438</v>
      </c>
      <c r="B256" t="s" s="26">
        <v>233</v>
      </c>
      <c r="C256" s="27">
        <v>-25.56</v>
      </c>
      <c r="D256" t="s" s="28">
        <v>103</v>
      </c>
      <c r="E256" t="s" s="28">
        <v>45</v>
      </c>
      <c r="F256" s="29"/>
      <c r="G256" t="s" s="28">
        <f>IF(ISBLANK(F256:F256),E256:E256,F256:F256)</f>
        <v>45</v>
      </c>
    </row>
    <row r="257" ht="14.7" customHeight="1" hidden="1">
      <c r="A257" s="20">
        <v>45438</v>
      </c>
      <c r="B257" t="s" s="21">
        <v>219</v>
      </c>
      <c r="C257" s="22">
        <v>-12.12</v>
      </c>
      <c r="D257" t="s" s="21">
        <v>99</v>
      </c>
      <c r="E257" t="s" s="21">
        <v>22</v>
      </c>
      <c r="F257" t="s" s="21">
        <v>18</v>
      </c>
      <c r="G257" t="s" s="24">
        <f>IF(ISBLANK(F257:F257),E257:E257,F257:F257)</f>
        <v>18</v>
      </c>
    </row>
    <row r="258" ht="32.7" customHeight="1" hidden="1">
      <c r="A258" s="25">
        <v>45438</v>
      </c>
      <c r="B258" t="s" s="26">
        <v>277</v>
      </c>
      <c r="C258" s="27">
        <v>-10.47</v>
      </c>
      <c r="D258" t="s" s="28">
        <v>99</v>
      </c>
      <c r="E258" t="s" s="28">
        <v>18</v>
      </c>
      <c r="F258" s="29"/>
      <c r="G258" t="s" s="28">
        <f>IF(ISBLANK(F258:F258),E258:E258,F258:F258)</f>
        <v>18</v>
      </c>
    </row>
    <row r="259" ht="14.7" customHeight="1" hidden="1">
      <c r="A259" s="20">
        <v>45439</v>
      </c>
      <c r="B259" t="s" s="21">
        <v>278</v>
      </c>
      <c r="C259" s="22">
        <v>-37.76</v>
      </c>
      <c r="D259" t="s" s="21">
        <v>167</v>
      </c>
      <c r="E259" t="s" s="21">
        <v>52</v>
      </c>
      <c r="F259" s="23"/>
      <c r="G259" t="s" s="24">
        <f>IF(ISBLANK(F259:F259),E259:E259,F259:F259)</f>
        <v>52</v>
      </c>
    </row>
    <row r="260" ht="32.7" customHeight="1" hidden="1">
      <c r="A260" s="25">
        <v>45439</v>
      </c>
      <c r="B260" t="s" s="26">
        <v>221</v>
      </c>
      <c r="C260" s="27">
        <v>-9.99</v>
      </c>
      <c r="D260" t="s" s="28">
        <v>103</v>
      </c>
      <c r="E260" t="s" s="28">
        <v>42</v>
      </c>
      <c r="F260" s="29"/>
      <c r="G260" t="s" s="28">
        <f>IF(ISBLANK(F260:F260),E260:E260,F260:F260)</f>
        <v>42</v>
      </c>
    </row>
    <row r="261" ht="14.7" customHeight="1" hidden="1">
      <c r="A261" s="20">
        <v>45439</v>
      </c>
      <c r="B261" t="s" s="21">
        <v>276</v>
      </c>
      <c r="C261" s="22">
        <v>-6.55</v>
      </c>
      <c r="D261" t="s" s="21">
        <v>167</v>
      </c>
      <c r="E261" t="s" s="21">
        <v>52</v>
      </c>
      <c r="F261" s="23"/>
      <c r="G261" t="s" s="24">
        <f>IF(ISBLANK(F261:F261),E261:E261,F261:F261)</f>
        <v>52</v>
      </c>
    </row>
    <row r="262" ht="20.7" customHeight="1" hidden="1">
      <c r="A262" s="25">
        <v>45442</v>
      </c>
      <c r="B262" t="s" s="26">
        <v>12</v>
      </c>
      <c r="C262" s="27">
        <v>-30</v>
      </c>
      <c r="D262" t="s" s="28">
        <v>196</v>
      </c>
      <c r="E262" t="s" s="28">
        <v>12</v>
      </c>
      <c r="F262" s="29"/>
      <c r="G262" t="s" s="28">
        <f>IF(ISBLANK(F262:F262),E262:E262,F262:F262)</f>
        <v>12</v>
      </c>
    </row>
    <row r="263" ht="14.7" customHeight="1" hidden="1">
      <c r="A263" s="20">
        <v>45441</v>
      </c>
      <c r="B263" t="s" s="21">
        <v>197</v>
      </c>
      <c r="C263" s="22">
        <v>-150.56</v>
      </c>
      <c r="D263" t="s" s="21">
        <v>196</v>
      </c>
      <c r="E263" t="s" s="21">
        <v>7</v>
      </c>
      <c r="F263" s="23"/>
      <c r="G263" t="s" s="24">
        <f>IF(ISBLANK(F263:F263),E263:E263,F263:F263)</f>
        <v>7</v>
      </c>
    </row>
    <row r="264" ht="20.7" customHeight="1" hidden="1">
      <c r="A264" s="25">
        <v>45443</v>
      </c>
      <c r="B264" t="s" s="26">
        <v>263</v>
      </c>
      <c r="C264" s="27">
        <v>-5.91</v>
      </c>
      <c r="D264" t="s" s="28">
        <v>196</v>
      </c>
      <c r="E264" t="s" s="28">
        <v>33</v>
      </c>
      <c r="F264" t="s" s="28">
        <v>52</v>
      </c>
      <c r="G264" t="s" s="28">
        <f>IF(ISBLANK(F264:F264),E264:E264,F264:F264)</f>
        <v>52</v>
      </c>
    </row>
    <row r="265" ht="14.7" customHeight="1" hidden="1">
      <c r="A265" s="20">
        <v>45443</v>
      </c>
      <c r="B265" t="s" s="21">
        <v>222</v>
      </c>
      <c r="C265" s="22">
        <v>-10.99</v>
      </c>
      <c r="D265" t="s" s="21">
        <v>103</v>
      </c>
      <c r="E265" t="s" s="21">
        <v>42</v>
      </c>
      <c r="F265" s="23"/>
      <c r="G265" t="s" s="24">
        <f>IF(ISBLANK(F265:F265),E265:E265,F265:F265)</f>
        <v>42</v>
      </c>
    </row>
    <row r="266" ht="20.7" customHeight="1" hidden="1">
      <c r="A266" s="25">
        <v>45444</v>
      </c>
      <c r="B266" t="s" s="26">
        <v>33</v>
      </c>
      <c r="C266" s="27">
        <v>-2766.64</v>
      </c>
      <c r="D266" t="s" s="28">
        <v>196</v>
      </c>
      <c r="E266" t="s" s="28">
        <v>33</v>
      </c>
      <c r="F266" s="29"/>
      <c r="G266" t="s" s="28">
        <f>IF(ISBLANK(F266:F266),E266:E266,F266:F266)</f>
        <v>33</v>
      </c>
    </row>
    <row r="267" ht="14.7" customHeight="1" hidden="1">
      <c r="A267" s="20">
        <v>45444</v>
      </c>
      <c r="B267" t="s" s="21">
        <v>70</v>
      </c>
      <c r="C267" s="22">
        <v>-77</v>
      </c>
      <c r="D267" t="s" s="21">
        <v>171</v>
      </c>
      <c r="E267" t="s" s="21">
        <v>70</v>
      </c>
      <c r="F267" s="23"/>
      <c r="G267" t="s" s="24">
        <f>IF(ISBLANK(F267:F267),E267:E267,F267:F267)</f>
        <v>70</v>
      </c>
    </row>
    <row r="268" ht="32.7" customHeight="1" hidden="1">
      <c r="A268" s="25">
        <v>45443</v>
      </c>
      <c r="B268" t="s" s="26">
        <v>198</v>
      </c>
      <c r="C268" s="27">
        <v>2764.4</v>
      </c>
      <c r="D268" t="s" s="28">
        <v>171</v>
      </c>
      <c r="E268" t="s" s="28">
        <v>9</v>
      </c>
      <c r="F268" s="29"/>
      <c r="G268" t="s" s="28">
        <f>IF(ISBLANK(F268:F268),E268:E268,F268:F268)</f>
        <v>9</v>
      </c>
    </row>
    <row r="269" ht="14.7" customHeight="1" hidden="1">
      <c r="A269" s="20">
        <v>45444</v>
      </c>
      <c r="B269" t="s" s="21">
        <v>279</v>
      </c>
      <c r="C269" s="22">
        <v>-93.72</v>
      </c>
      <c r="D269" t="s" s="21">
        <v>99</v>
      </c>
      <c r="E269" t="s" s="21">
        <v>22</v>
      </c>
      <c r="F269" s="23"/>
      <c r="G269" t="s" s="24">
        <f>IF(ISBLANK(F269:F269),E269:E269,F269:F269)</f>
        <v>22</v>
      </c>
    </row>
    <row r="270" ht="20.7" customHeight="1" hidden="1">
      <c r="A270" s="25">
        <v>45444</v>
      </c>
      <c r="B270" t="s" s="26">
        <v>280</v>
      </c>
      <c r="C270" s="27">
        <v>-192</v>
      </c>
      <c r="D270" t="s" s="28">
        <v>281</v>
      </c>
      <c r="E270" t="s" s="28">
        <v>72</v>
      </c>
      <c r="F270" s="29"/>
      <c r="G270" t="s" s="28">
        <f>IF(ISBLANK(F270:F270),E270:E270,F270:F270)</f>
        <v>72</v>
      </c>
    </row>
    <row r="271" ht="14.7" customHeight="1" hidden="1">
      <c r="A271" s="20">
        <v>45444</v>
      </c>
      <c r="B271" t="s" s="21">
        <v>233</v>
      </c>
      <c r="C271" s="22">
        <v>-66.09</v>
      </c>
      <c r="D271" t="s" s="21">
        <v>103</v>
      </c>
      <c r="E271" t="s" s="21">
        <v>45</v>
      </c>
      <c r="F271" s="23"/>
      <c r="G271" t="s" s="24">
        <f>IF(ISBLANK(F271:F271),E271:E271,F271:F271)</f>
        <v>45</v>
      </c>
    </row>
    <row r="272" ht="20.7" customHeight="1" hidden="1">
      <c r="A272" s="25">
        <v>45444</v>
      </c>
      <c r="B272" t="s" s="26">
        <v>282</v>
      </c>
      <c r="C272" s="27">
        <v>-100</v>
      </c>
      <c r="D272" t="s" s="28">
        <v>167</v>
      </c>
      <c r="E272" t="s" s="28">
        <v>52</v>
      </c>
      <c r="F272" s="29"/>
      <c r="G272" t="s" s="28">
        <f>IF(ISBLANK(F272:F272),E272:E272,F272:F272)</f>
        <v>52</v>
      </c>
    </row>
    <row r="273" ht="14.7" customHeight="1" hidden="1">
      <c r="A273" s="20">
        <v>45444</v>
      </c>
      <c r="B273" t="s" s="21">
        <v>283</v>
      </c>
      <c r="C273" s="22">
        <f>-46.28+26.45</f>
        <v>-19.83</v>
      </c>
      <c r="D273" t="s" s="21">
        <v>99</v>
      </c>
      <c r="E273" t="s" s="21">
        <v>22</v>
      </c>
      <c r="F273" t="s" s="21">
        <v>22</v>
      </c>
      <c r="G273" t="s" s="24">
        <f>IF(ISBLANK(F273:F273),E273:E273,F273:F273)</f>
        <v>22</v>
      </c>
    </row>
    <row r="274" ht="20.7" customHeight="1" hidden="1">
      <c r="A274" s="25">
        <v>45444</v>
      </c>
      <c r="B274" t="s" s="26">
        <v>276</v>
      </c>
      <c r="C274" s="27">
        <f>-16.26+5</f>
        <v>-11.26</v>
      </c>
      <c r="D274" t="s" s="28">
        <v>167</v>
      </c>
      <c r="E274" t="s" s="28">
        <v>52</v>
      </c>
      <c r="F274" s="29"/>
      <c r="G274" t="s" s="28">
        <f>IF(ISBLANK(F274:F274),E274:E274,F274:F274)</f>
        <v>52</v>
      </c>
    </row>
    <row r="275" ht="14.7" customHeight="1" hidden="1">
      <c r="A275" s="20">
        <v>45444</v>
      </c>
      <c r="B275" t="s" s="21">
        <v>284</v>
      </c>
      <c r="C275" s="22">
        <v>-40</v>
      </c>
      <c r="D275" t="s" s="21">
        <v>99</v>
      </c>
      <c r="E275" t="s" s="21">
        <v>18</v>
      </c>
      <c r="F275" t="s" s="21">
        <v>14</v>
      </c>
      <c r="G275" t="s" s="24">
        <f>IF(ISBLANK(F275:F275),E275:E275,F275:F275)</f>
        <v>14</v>
      </c>
    </row>
    <row r="276" ht="32.7" customHeight="1" hidden="1">
      <c r="A276" s="25">
        <v>45450</v>
      </c>
      <c r="B276" t="s" s="26">
        <v>219</v>
      </c>
      <c r="C276" s="27">
        <v>-20.16</v>
      </c>
      <c r="D276" t="s" s="28">
        <v>99</v>
      </c>
      <c r="E276" t="s" s="28">
        <v>22</v>
      </c>
      <c r="F276" s="29"/>
      <c r="G276" t="s" s="28">
        <f>IF(ISBLANK(F276:F276),E276:E276,F276:F276)</f>
        <v>22</v>
      </c>
    </row>
    <row r="277" ht="14.7" customHeight="1" hidden="1">
      <c r="A277" s="20">
        <v>45447</v>
      </c>
      <c r="B277" t="s" s="21">
        <v>285</v>
      </c>
      <c r="C277" s="22">
        <v>-88.14</v>
      </c>
      <c r="D277" t="s" s="21">
        <v>99</v>
      </c>
      <c r="E277" t="s" s="21">
        <v>18</v>
      </c>
      <c r="F277" t="s" s="21">
        <v>14</v>
      </c>
      <c r="G277" t="s" s="24">
        <f>IF(ISBLANK(F277:F277),E277:E277,F277:F277)</f>
        <v>14</v>
      </c>
    </row>
    <row r="278" ht="32.7" customHeight="1" hidden="1">
      <c r="A278" s="25">
        <v>45446</v>
      </c>
      <c r="B278" t="s" s="26">
        <v>202</v>
      </c>
      <c r="C278" s="27">
        <v>-28.74</v>
      </c>
      <c r="D278" t="s" s="28">
        <v>99</v>
      </c>
      <c r="E278" t="s" s="28">
        <v>18</v>
      </c>
      <c r="F278" s="29"/>
      <c r="G278" t="s" s="28">
        <f>IF(ISBLANK(F278:F278),E278:E278,F278:F278)</f>
        <v>18</v>
      </c>
    </row>
    <row r="279" ht="14.7" customHeight="1" hidden="1">
      <c r="A279" s="20">
        <v>45451</v>
      </c>
      <c r="B279" t="s" s="21">
        <v>286</v>
      </c>
      <c r="C279" s="22">
        <f>-45.04-19.79</f>
        <v>-64.83</v>
      </c>
      <c r="D279" t="s" s="21">
        <v>99</v>
      </c>
      <c r="E279" t="s" s="21">
        <v>3</v>
      </c>
      <c r="F279" t="s" s="21">
        <v>22</v>
      </c>
      <c r="G279" t="s" s="24">
        <f>IF(ISBLANK(F279:F279),E279:E279,F279:F279)</f>
        <v>22</v>
      </c>
    </row>
    <row r="280" ht="20.7" customHeight="1" hidden="1">
      <c r="A280" s="25">
        <v>45450</v>
      </c>
      <c r="B280" t="s" s="26">
        <v>37</v>
      </c>
      <c r="C280" s="27">
        <v>-78.89</v>
      </c>
      <c r="D280" t="s" s="28">
        <v>112</v>
      </c>
      <c r="E280" t="s" s="28">
        <v>37</v>
      </c>
      <c r="F280" s="29"/>
      <c r="G280" t="s" s="28">
        <f>IF(ISBLANK(F280:F280),E280:E280,F280:F280)</f>
        <v>37</v>
      </c>
    </row>
    <row r="281" ht="14.7" customHeight="1" hidden="1">
      <c r="A281" s="20">
        <v>45450</v>
      </c>
      <c r="B281" t="s" s="21">
        <v>233</v>
      </c>
      <c r="C281" s="22">
        <v>-27.09</v>
      </c>
      <c r="D281" t="s" s="21">
        <v>103</v>
      </c>
      <c r="E281" t="s" s="21">
        <v>45</v>
      </c>
      <c r="F281" s="23"/>
      <c r="G281" t="s" s="24">
        <f>IF(ISBLANK(F281:F281),E281:E281,F281:F281)</f>
        <v>45</v>
      </c>
    </row>
    <row r="282" ht="32.7" customHeight="1" hidden="1">
      <c r="A282" s="25">
        <v>45452</v>
      </c>
      <c r="B282" t="s" s="26">
        <v>287</v>
      </c>
      <c r="C282" s="27">
        <v>-19.5</v>
      </c>
      <c r="D282" t="s" s="28">
        <v>99</v>
      </c>
      <c r="E282" t="s" s="28">
        <v>18</v>
      </c>
      <c r="F282" t="s" s="28">
        <v>52</v>
      </c>
      <c r="G282" t="s" s="28">
        <f>IF(ISBLANK(F282:F282),E282:E282,F282:F282)</f>
        <v>52</v>
      </c>
    </row>
    <row r="283" ht="14.7" customHeight="1" hidden="1">
      <c r="A283" s="20">
        <v>45452</v>
      </c>
      <c r="B283" t="s" s="21">
        <v>288</v>
      </c>
      <c r="C283" s="22">
        <v>0</v>
      </c>
      <c r="D283" t="s" s="21">
        <v>99</v>
      </c>
      <c r="E283" t="s" s="21">
        <v>18</v>
      </c>
      <c r="F283" t="s" s="21">
        <v>14</v>
      </c>
      <c r="G283" t="s" s="24">
        <f>IF(ISBLANK(F283:F283),E283:E283,F283:F283)</f>
        <v>14</v>
      </c>
    </row>
    <row r="284" ht="32.7" customHeight="1" hidden="1">
      <c r="A284" s="25">
        <v>45452</v>
      </c>
      <c r="B284" t="s" s="26">
        <v>289</v>
      </c>
      <c r="C284" s="27">
        <v>-1</v>
      </c>
      <c r="D284" t="s" s="28">
        <v>99</v>
      </c>
      <c r="E284" t="s" s="28">
        <v>18</v>
      </c>
      <c r="F284" t="s" s="28">
        <v>52</v>
      </c>
      <c r="G284" t="s" s="28">
        <f>IF(ISBLANK(F284:F284),E284:E284,F284:F284)</f>
        <v>52</v>
      </c>
    </row>
    <row r="285" ht="14.7" customHeight="1" hidden="1">
      <c r="A285" s="20">
        <v>45452</v>
      </c>
      <c r="B285" t="s" s="21">
        <v>290</v>
      </c>
      <c r="C285" s="22">
        <v>-115.51</v>
      </c>
      <c r="D285" t="s" s="21">
        <v>167</v>
      </c>
      <c r="E285" t="s" s="21">
        <v>52</v>
      </c>
      <c r="F285" s="23"/>
      <c r="G285" t="s" s="24">
        <f>IF(ISBLANK(F285:F285),E285:E285,F285:F285)</f>
        <v>52</v>
      </c>
    </row>
    <row r="286" ht="32.7" customHeight="1" hidden="1">
      <c r="A286" s="25">
        <v>45452</v>
      </c>
      <c r="B286" t="s" s="26">
        <v>291</v>
      </c>
      <c r="C286" s="27">
        <v>-44.1</v>
      </c>
      <c r="D286" t="s" s="28">
        <v>99</v>
      </c>
      <c r="E286" t="s" s="28">
        <v>22</v>
      </c>
      <c r="F286" s="29"/>
      <c r="G286" t="s" s="28">
        <f>IF(ISBLANK(F286:F286),E286:E286,F286:F286)</f>
        <v>22</v>
      </c>
    </row>
    <row r="287" ht="14.7" customHeight="1" hidden="1">
      <c r="A287" s="20">
        <v>45453</v>
      </c>
      <c r="B287" t="s" s="21">
        <v>292</v>
      </c>
      <c r="C287" s="22">
        <v>-50.8</v>
      </c>
      <c r="D287" t="s" s="21">
        <v>167</v>
      </c>
      <c r="E287" t="s" s="21">
        <v>52</v>
      </c>
      <c r="F287" s="23"/>
      <c r="G287" t="s" s="24">
        <f>IF(ISBLANK(F287:F287),E287:E287,F287:F287)</f>
        <v>52</v>
      </c>
    </row>
    <row r="288" ht="32.7" customHeight="1" hidden="1">
      <c r="A288" s="25">
        <v>45453</v>
      </c>
      <c r="B288" t="s" s="26">
        <v>293</v>
      </c>
      <c r="C288" s="27">
        <v>-4.81</v>
      </c>
      <c r="D288" t="s" s="28">
        <v>99</v>
      </c>
      <c r="E288" t="s" s="28">
        <v>28</v>
      </c>
      <c r="F288" s="29"/>
      <c r="G288" t="s" s="28">
        <f>IF(ISBLANK(F288:F288),E288:E288,F288:F288)</f>
        <v>28</v>
      </c>
    </row>
    <row r="289" ht="14.7" customHeight="1" hidden="1">
      <c r="A289" s="20">
        <v>45453</v>
      </c>
      <c r="B289" t="s" s="21">
        <v>294</v>
      </c>
      <c r="C289" s="22">
        <v>-5.4</v>
      </c>
      <c r="D289" t="s" s="21">
        <v>167</v>
      </c>
      <c r="E289" t="s" s="21">
        <v>52</v>
      </c>
      <c r="F289" s="23"/>
      <c r="G289" t="s" s="24">
        <f>IF(ISBLANK(F289:F289),E289:E289,F289:F289)</f>
        <v>52</v>
      </c>
    </row>
    <row r="290" ht="20.7" customHeight="1" hidden="1">
      <c r="A290" s="25">
        <v>45453</v>
      </c>
      <c r="B290" t="s" s="26">
        <v>295</v>
      </c>
      <c r="C290" s="27">
        <v>-3.27</v>
      </c>
      <c r="D290" t="s" s="28">
        <v>167</v>
      </c>
      <c r="E290" t="s" s="28">
        <v>52</v>
      </c>
      <c r="F290" s="29"/>
      <c r="G290" t="s" s="28">
        <f>IF(ISBLANK(F290:F290),E290:E290,F290:F290)</f>
        <v>52</v>
      </c>
    </row>
    <row r="291" ht="14.7" customHeight="1" hidden="1">
      <c r="A291" s="20">
        <v>45453</v>
      </c>
      <c r="B291" t="s" s="21">
        <v>296</v>
      </c>
      <c r="C291" s="22">
        <v>-11.5</v>
      </c>
      <c r="D291" t="s" s="21">
        <v>167</v>
      </c>
      <c r="E291" t="s" s="21">
        <v>52</v>
      </c>
      <c r="F291" s="23"/>
      <c r="G291" t="s" s="24">
        <f>IF(ISBLANK(F291:F291),E291:E291,F291:F291)</f>
        <v>52</v>
      </c>
    </row>
    <row r="292" ht="20.7" customHeight="1" hidden="1">
      <c r="A292" s="25">
        <v>45454</v>
      </c>
      <c r="B292" t="s" s="26">
        <v>297</v>
      </c>
      <c r="C292" s="27">
        <v>-66.16</v>
      </c>
      <c r="D292" t="s" s="28">
        <v>167</v>
      </c>
      <c r="E292" t="s" s="28">
        <v>52</v>
      </c>
      <c r="F292" s="29"/>
      <c r="G292" t="s" s="28">
        <f>IF(ISBLANK(F292:F292),E292:E292,F292:F292)</f>
        <v>52</v>
      </c>
    </row>
    <row r="293" ht="14.7" customHeight="1" hidden="1">
      <c r="A293" s="20">
        <v>45456</v>
      </c>
      <c r="B293" t="s" s="21">
        <v>298</v>
      </c>
      <c r="C293" s="22">
        <v>-80</v>
      </c>
      <c r="D293" t="s" s="21">
        <v>171</v>
      </c>
      <c r="E293" t="s" s="21">
        <v>18</v>
      </c>
      <c r="F293" s="23"/>
      <c r="G293" t="s" s="24">
        <f>IF(ISBLANK(F293:F293),E293:E293,F293:F293)</f>
        <v>18</v>
      </c>
    </row>
    <row r="294" ht="20.7" customHeight="1" hidden="1">
      <c r="A294" s="25">
        <v>45458</v>
      </c>
      <c r="B294" t="s" s="26">
        <v>299</v>
      </c>
      <c r="C294" s="27">
        <v>-103</v>
      </c>
      <c r="D294" t="s" s="28">
        <v>112</v>
      </c>
      <c r="E294" t="s" s="28">
        <v>52</v>
      </c>
      <c r="F294" s="29"/>
      <c r="G294" t="s" s="28">
        <f>IF(ISBLANK(F294:F294),E294:E294,F294:F294)</f>
        <v>52</v>
      </c>
    </row>
    <row r="295" ht="14.7" customHeight="1" hidden="1">
      <c r="A295" s="20">
        <v>45458</v>
      </c>
      <c r="B295" t="s" s="21">
        <v>300</v>
      </c>
      <c r="C295" s="22">
        <v>-14.99</v>
      </c>
      <c r="D295" t="s" s="21">
        <v>99</v>
      </c>
      <c r="E295" t="s" s="21">
        <v>18</v>
      </c>
      <c r="F295" t="s" s="21">
        <v>52</v>
      </c>
      <c r="G295" t="s" s="24">
        <f>IF(ISBLANK(F295:F295),E295:E295,F295:F295)</f>
        <v>52</v>
      </c>
    </row>
    <row r="296" ht="32.7" customHeight="1" hidden="1">
      <c r="A296" s="25">
        <v>45457</v>
      </c>
      <c r="B296" t="s" s="26">
        <v>301</v>
      </c>
      <c r="C296" s="27">
        <v>-45.73</v>
      </c>
      <c r="D296" t="s" s="28">
        <v>99</v>
      </c>
      <c r="E296" t="s" s="28">
        <v>3</v>
      </c>
      <c r="F296" s="29"/>
      <c r="G296" t="s" s="28">
        <f>IF(ISBLANK(F296:F296),E296:E296,F296:F296)</f>
        <v>3</v>
      </c>
    </row>
    <row r="297" ht="14.7" customHeight="1" hidden="1">
      <c r="A297" s="20">
        <v>45459</v>
      </c>
      <c r="B297" t="s" s="21">
        <v>302</v>
      </c>
      <c r="C297" s="22">
        <v>-29.73</v>
      </c>
      <c r="D297" t="s" s="21">
        <v>99</v>
      </c>
      <c r="E297" t="s" s="21">
        <v>3</v>
      </c>
      <c r="F297" s="23"/>
      <c r="G297" t="s" s="24">
        <f>IF(ISBLANK(F297:F297),E297:E297,F297:F297)</f>
        <v>3</v>
      </c>
    </row>
    <row r="298" ht="32.7" customHeight="1" hidden="1">
      <c r="A298" s="25">
        <v>45459</v>
      </c>
      <c r="B298" t="s" s="26">
        <v>303</v>
      </c>
      <c r="C298" s="27">
        <v>-25.3</v>
      </c>
      <c r="D298" t="s" s="28">
        <v>99</v>
      </c>
      <c r="E298" t="s" s="28">
        <v>3</v>
      </c>
      <c r="F298" s="29"/>
      <c r="G298" t="s" s="28">
        <f>IF(ISBLANK(F298:F298),E298:E298,F298:F298)</f>
        <v>3</v>
      </c>
    </row>
    <row r="299" ht="14.7" customHeight="1" hidden="1">
      <c r="A299" s="20">
        <v>45459</v>
      </c>
      <c r="B299" t="s" s="21">
        <v>215</v>
      </c>
      <c r="C299" s="22">
        <v>-59.79</v>
      </c>
      <c r="D299" t="s" s="21">
        <v>196</v>
      </c>
      <c r="E299" t="s" s="21">
        <v>81</v>
      </c>
      <c r="F299" s="23"/>
      <c r="G299" t="s" s="24">
        <f>IF(ISBLANK(F299:F299),E299:E299,F299:F299)</f>
        <v>81</v>
      </c>
    </row>
    <row r="300" ht="32.7" customHeight="1" hidden="1">
      <c r="A300" s="25">
        <v>45466</v>
      </c>
      <c r="B300" t="s" s="26">
        <v>201</v>
      </c>
      <c r="C300" s="27">
        <v>-64.2</v>
      </c>
      <c r="D300" t="s" s="28">
        <v>103</v>
      </c>
      <c r="E300" t="s" s="28">
        <v>45</v>
      </c>
      <c r="F300" s="29"/>
      <c r="G300" t="s" s="28">
        <f>IF(ISBLANK(F300:F300),E300:E300,F300:F300)</f>
        <v>45</v>
      </c>
    </row>
    <row r="301" ht="14.7" customHeight="1" hidden="1">
      <c r="A301" s="20">
        <v>45464</v>
      </c>
      <c r="B301" t="s" s="21">
        <v>37</v>
      </c>
      <c r="C301" s="22">
        <v>-77.65000000000001</v>
      </c>
      <c r="D301" t="s" s="21">
        <v>112</v>
      </c>
      <c r="E301" t="s" s="21">
        <v>37</v>
      </c>
      <c r="F301" s="23"/>
      <c r="G301" t="s" s="24">
        <f>IF(ISBLANK(F301:F301),E301:E301,F301:F301)</f>
        <v>37</v>
      </c>
    </row>
    <row r="302" ht="32.7" customHeight="1" hidden="1">
      <c r="A302" s="25">
        <v>45460</v>
      </c>
      <c r="B302" t="s" s="26">
        <v>229</v>
      </c>
      <c r="C302" s="27">
        <v>-168.69</v>
      </c>
      <c r="D302" t="s" s="28">
        <v>99</v>
      </c>
      <c r="E302" t="s" s="28">
        <v>14</v>
      </c>
      <c r="F302" s="29"/>
      <c r="G302" t="s" s="28">
        <f>IF(ISBLANK(F302:F302),E302:E302,F302:F302)</f>
        <v>14</v>
      </c>
    </row>
    <row r="303" ht="14.7" customHeight="1" hidden="1">
      <c r="A303" s="20">
        <v>45461</v>
      </c>
      <c r="B303" t="s" s="21">
        <v>304</v>
      </c>
      <c r="C303" s="22">
        <v>-8.050000000000001</v>
      </c>
      <c r="D303" t="s" s="21">
        <v>99</v>
      </c>
      <c r="E303" t="s" s="21">
        <v>22</v>
      </c>
      <c r="F303" s="23"/>
      <c r="G303" t="s" s="24">
        <f>IF(ISBLANK(F303:F303),E303:E303,F303:F303)</f>
        <v>22</v>
      </c>
    </row>
    <row r="304" ht="32.7" customHeight="1" hidden="1">
      <c r="A304" s="25">
        <v>45465</v>
      </c>
      <c r="B304" t="s" s="26">
        <v>279</v>
      </c>
      <c r="C304" s="27">
        <v>-96.98</v>
      </c>
      <c r="D304" t="s" s="28">
        <v>99</v>
      </c>
      <c r="E304" t="s" s="28">
        <v>22</v>
      </c>
      <c r="F304" s="29"/>
      <c r="G304" t="s" s="28">
        <f>IF(ISBLANK(F304:F304),E304:E304,F304:F304)</f>
        <v>22</v>
      </c>
    </row>
    <row r="305" ht="14.7" customHeight="1" hidden="1">
      <c r="A305" s="20">
        <v>45465</v>
      </c>
      <c r="B305" t="s" s="21">
        <v>305</v>
      </c>
      <c r="C305" s="22">
        <v>-4.7</v>
      </c>
      <c r="D305" t="s" s="21">
        <v>99</v>
      </c>
      <c r="E305" t="s" s="21">
        <v>28</v>
      </c>
      <c r="F305" s="23"/>
      <c r="G305" t="s" s="24">
        <f>IF(ISBLANK(F305:F305),E305:E305,F305:F305)</f>
        <v>28</v>
      </c>
    </row>
    <row r="306" ht="32.7" customHeight="1" hidden="1">
      <c r="A306" s="25">
        <v>45466</v>
      </c>
      <c r="B306" t="s" s="26">
        <v>182</v>
      </c>
      <c r="C306" s="27">
        <v>-92.75</v>
      </c>
      <c r="D306" t="s" s="28">
        <v>99</v>
      </c>
      <c r="E306" t="s" s="28">
        <v>22</v>
      </c>
      <c r="F306" s="29"/>
      <c r="G306" t="s" s="28">
        <f>IF(ISBLANK(F306:F306),E306:E306,F306:F306)</f>
        <v>22</v>
      </c>
    </row>
    <row r="307" ht="14.7" customHeight="1" hidden="1">
      <c r="A307" s="20">
        <v>45466</v>
      </c>
      <c r="B307" t="s" s="21">
        <v>306</v>
      </c>
      <c r="C307" s="22">
        <v>-7.71</v>
      </c>
      <c r="D307" t="s" s="21">
        <v>99</v>
      </c>
      <c r="E307" t="s" s="21">
        <v>3</v>
      </c>
      <c r="F307" s="23"/>
      <c r="G307" t="s" s="24">
        <f>IF(ISBLANK(F307:F307),E307:E307,F307:F307)</f>
        <v>3</v>
      </c>
    </row>
    <row r="308" ht="32.7" customHeight="1" hidden="1">
      <c r="A308" s="25">
        <v>45460</v>
      </c>
      <c r="B308" t="s" s="26">
        <v>307</v>
      </c>
      <c r="C308" s="27">
        <v>-310</v>
      </c>
      <c r="D308" t="s" s="28">
        <v>99</v>
      </c>
      <c r="E308" t="s" s="28">
        <v>18</v>
      </c>
      <c r="F308" t="s" s="28">
        <v>20</v>
      </c>
      <c r="G308" t="s" s="28">
        <f>IF(ISBLANK(F308:F308),E308:E308,F308:F308)</f>
        <v>20</v>
      </c>
    </row>
    <row r="309" ht="14.7" customHeight="1" hidden="1">
      <c r="A309" s="20">
        <v>45467</v>
      </c>
      <c r="B309" t="s" s="21">
        <v>294</v>
      </c>
      <c r="C309" s="22">
        <v>-8.699999999999999</v>
      </c>
      <c r="D309" t="s" s="21">
        <v>196</v>
      </c>
      <c r="E309" t="s" s="21">
        <v>52</v>
      </c>
      <c r="F309" t="s" s="21">
        <v>52</v>
      </c>
      <c r="G309" t="s" s="24">
        <f>IF(ISBLANK(F309:F309),E309:E309,F309:F309)</f>
        <v>52</v>
      </c>
    </row>
    <row r="310" ht="20.7" customHeight="1" hidden="1">
      <c r="A310" s="25">
        <v>45467</v>
      </c>
      <c r="B310" t="s" s="26">
        <v>308</v>
      </c>
      <c r="C310" s="27">
        <v>-21.76</v>
      </c>
      <c r="D310" t="s" s="28">
        <v>112</v>
      </c>
      <c r="E310" t="s" s="28">
        <v>52</v>
      </c>
      <c r="F310" s="29"/>
      <c r="G310" t="s" s="28">
        <f>IF(ISBLANK(F310:F310),E310:E310,F310:F310)</f>
        <v>52</v>
      </c>
    </row>
    <row r="311" ht="14.7" customHeight="1" hidden="1">
      <c r="A311" s="20">
        <v>45467</v>
      </c>
      <c r="B311" t="s" s="21">
        <v>309</v>
      </c>
      <c r="C311" s="22">
        <v>-5.25</v>
      </c>
      <c r="D311" t="s" s="21">
        <v>112</v>
      </c>
      <c r="E311" t="s" s="21">
        <v>52</v>
      </c>
      <c r="F311" s="23"/>
      <c r="G311" t="s" s="24">
        <f>IF(ISBLANK(F311:F311),E311:E311,F311:F311)</f>
        <v>52</v>
      </c>
    </row>
    <row r="312" ht="32.7" customHeight="1" hidden="1">
      <c r="A312" s="25">
        <v>45471</v>
      </c>
      <c r="B312" t="s" s="26">
        <v>310</v>
      </c>
      <c r="C312" s="27">
        <v>2954.27</v>
      </c>
      <c r="D312" t="s" s="28">
        <v>171</v>
      </c>
      <c r="E312" t="s" s="28">
        <v>9</v>
      </c>
      <c r="F312" s="29"/>
      <c r="G312" t="s" s="28">
        <f>IF(ISBLANK(F312:F312),E312:E312,F312:F312)</f>
        <v>9</v>
      </c>
    </row>
    <row r="313" ht="14.7" customHeight="1" hidden="1">
      <c r="A313" s="20">
        <v>45468</v>
      </c>
      <c r="B313" t="s" s="21">
        <v>311</v>
      </c>
      <c r="C313" s="22">
        <v>-5</v>
      </c>
      <c r="D313" t="s" s="21">
        <v>99</v>
      </c>
      <c r="E313" t="s" s="21">
        <v>18</v>
      </c>
      <c r="F313" s="23"/>
      <c r="G313" t="s" s="24">
        <f>IF(ISBLANK(F313:F313),E313:E313,F313:F313)</f>
        <v>18</v>
      </c>
    </row>
    <row r="314" ht="32.7" customHeight="1" hidden="1">
      <c r="A314" s="25">
        <v>45471</v>
      </c>
      <c r="B314" t="s" s="26">
        <v>279</v>
      </c>
      <c r="C314" s="27">
        <v>-255.01</v>
      </c>
      <c r="D314" t="s" s="28">
        <v>99</v>
      </c>
      <c r="E314" t="s" s="28">
        <v>22</v>
      </c>
      <c r="F314" s="29"/>
      <c r="G314" t="s" s="28">
        <f>IF(ISBLANK(F314:F314),E314:E314,F314:F314)</f>
        <v>22</v>
      </c>
    </row>
    <row r="315" ht="14.7" customHeight="1" hidden="1">
      <c r="A315" s="20">
        <v>45471</v>
      </c>
      <c r="B315" t="s" s="21">
        <v>312</v>
      </c>
      <c r="C315" s="22">
        <f>-30.62</f>
        <v>-30.62</v>
      </c>
      <c r="D315" t="s" s="21">
        <v>99</v>
      </c>
      <c r="E315" t="s" s="21">
        <v>18</v>
      </c>
      <c r="F315" s="23"/>
      <c r="G315" t="s" s="24">
        <f>IF(ISBLANK(F315:F315),E315:E315,F315:F315)</f>
        <v>18</v>
      </c>
    </row>
    <row r="316" ht="20.7" customHeight="1" hidden="1">
      <c r="A316" s="25">
        <v>45471</v>
      </c>
      <c r="B316" t="s" s="26">
        <v>312</v>
      </c>
      <c r="C316" s="27">
        <v>-40</v>
      </c>
      <c r="D316" t="s" s="28">
        <v>112</v>
      </c>
      <c r="E316" t="s" s="28">
        <v>52</v>
      </c>
      <c r="F316" s="29"/>
      <c r="G316" t="s" s="28">
        <f>IF(ISBLANK(F316:F316),E316:E316,F316:F316)</f>
        <v>52</v>
      </c>
    </row>
    <row r="317" ht="14.7" customHeight="1" hidden="1">
      <c r="A317" s="20">
        <v>45471</v>
      </c>
      <c r="B317" t="s" s="21">
        <v>313</v>
      </c>
      <c r="C317" s="22">
        <v>-3</v>
      </c>
      <c r="D317" t="s" s="21">
        <v>99</v>
      </c>
      <c r="E317" t="s" s="21">
        <v>18</v>
      </c>
      <c r="F317" t="s" s="21">
        <v>28</v>
      </c>
      <c r="G317" t="s" s="24">
        <f>IF(ISBLANK(F317:F317),E317:E317,F317:F317)</f>
        <v>28</v>
      </c>
    </row>
    <row r="318" ht="32.7" customHeight="1" hidden="1">
      <c r="A318" s="25">
        <v>45472</v>
      </c>
      <c r="B318" t="s" s="26">
        <v>314</v>
      </c>
      <c r="C318" s="27">
        <v>-42.18</v>
      </c>
      <c r="D318" t="s" s="28">
        <v>99</v>
      </c>
      <c r="E318" t="s" s="28">
        <v>18</v>
      </c>
      <c r="F318" t="s" s="28">
        <v>3</v>
      </c>
      <c r="G318" t="s" s="28">
        <f>IF(ISBLANK(F318:F318),E318:E318,F318:F318)</f>
        <v>3</v>
      </c>
    </row>
    <row r="319" ht="14.7" customHeight="1" hidden="1">
      <c r="A319" s="20">
        <v>45471</v>
      </c>
      <c r="B319" t="s" s="21">
        <v>12</v>
      </c>
      <c r="C319" s="22">
        <v>-30</v>
      </c>
      <c r="D319" t="s" s="21">
        <v>196</v>
      </c>
      <c r="E319" t="s" s="21">
        <v>12</v>
      </c>
      <c r="F319" s="23"/>
      <c r="G319" t="s" s="24">
        <f>IF(ISBLANK(F319:F319),E319:E319,F319:F319)</f>
        <v>12</v>
      </c>
    </row>
    <row r="320" ht="32.7" customHeight="1" hidden="1">
      <c r="A320" s="25">
        <v>45470</v>
      </c>
      <c r="B320" t="s" s="26">
        <v>222</v>
      </c>
      <c r="C320" s="27">
        <v>-10.99</v>
      </c>
      <c r="D320" t="s" s="28">
        <v>103</v>
      </c>
      <c r="E320" t="s" s="28">
        <v>42</v>
      </c>
      <c r="F320" s="29"/>
      <c r="G320" t="s" s="28">
        <f>IF(ISBLANK(F320:F320),E320:E320,F320:F320)</f>
        <v>42</v>
      </c>
    </row>
    <row r="321" ht="14.7" customHeight="1" hidden="1">
      <c r="A321" s="20">
        <v>45472</v>
      </c>
      <c r="B321" t="s" s="21">
        <v>221</v>
      </c>
      <c r="C321" s="22">
        <v>-9.99</v>
      </c>
      <c r="D321" t="s" s="21">
        <v>103</v>
      </c>
      <c r="E321" t="s" s="21">
        <v>42</v>
      </c>
      <c r="F321" s="23"/>
      <c r="G321" t="s" s="24">
        <f>IF(ISBLANK(F321:F321),E321:E321,F321:F321)</f>
        <v>42</v>
      </c>
    </row>
    <row r="322" ht="20.7" customHeight="1" hidden="1">
      <c r="A322" s="25">
        <v>45470</v>
      </c>
      <c r="B322" t="s" s="26">
        <v>315</v>
      </c>
      <c r="C322" s="27">
        <v>-9.220000000000001</v>
      </c>
      <c r="D322" t="s" s="28">
        <v>281</v>
      </c>
      <c r="E322" t="s" s="28">
        <v>72</v>
      </c>
      <c r="F322" s="29"/>
      <c r="G322" t="s" s="28">
        <f>IF(ISBLANK(F322:F322),E322:E322,F322:F322)</f>
        <v>72</v>
      </c>
    </row>
    <row r="323" ht="14.7" customHeight="1" hidden="1">
      <c r="A323" s="20">
        <v>45457</v>
      </c>
      <c r="B323" t="s" s="21">
        <v>198</v>
      </c>
      <c r="C323" s="22">
        <v>2764.41</v>
      </c>
      <c r="D323" t="s" s="21">
        <v>171</v>
      </c>
      <c r="E323" t="s" s="21">
        <v>9</v>
      </c>
      <c r="F323" s="23"/>
      <c r="G323" t="s" s="24">
        <f>IF(ISBLANK(F323:F323),E323:E323,F323:F323)</f>
        <v>9</v>
      </c>
    </row>
    <row r="324" ht="20.7" customHeight="1" hidden="1">
      <c r="A324" s="25">
        <v>45473</v>
      </c>
      <c r="B324" t="s" s="26">
        <v>197</v>
      </c>
      <c r="C324" s="27">
        <v>-150.56</v>
      </c>
      <c r="D324" t="s" s="28">
        <v>196</v>
      </c>
      <c r="E324" t="s" s="28">
        <v>7</v>
      </c>
      <c r="F324" s="29"/>
      <c r="G324" t="s" s="28">
        <f>IF(ISBLANK(F324:F324),E324:E324,F324:F324)</f>
        <v>7</v>
      </c>
    </row>
    <row r="325" ht="14.7" customHeight="1" hidden="1">
      <c r="A325" s="20">
        <v>45474</v>
      </c>
      <c r="B325" t="s" s="21">
        <v>33</v>
      </c>
      <c r="C325" s="22">
        <v>-2766.57</v>
      </c>
      <c r="D325" t="s" s="21">
        <v>196</v>
      </c>
      <c r="E325" t="s" s="21">
        <v>33</v>
      </c>
      <c r="F325" s="23"/>
      <c r="G325" t="s" s="24">
        <f>IF(ISBLANK(F325:F325),E325:E325,F325:F325)</f>
        <v>33</v>
      </c>
    </row>
    <row r="326" ht="32.7" customHeight="1" hidden="1">
      <c r="A326" s="25">
        <v>45474</v>
      </c>
      <c r="B326" t="s" s="26">
        <v>70</v>
      </c>
      <c r="C326" s="27">
        <v>-77</v>
      </c>
      <c r="D326" t="s" s="28">
        <v>171</v>
      </c>
      <c r="E326" t="s" s="28">
        <v>70</v>
      </c>
      <c r="F326" s="29"/>
      <c r="G326" t="s" s="28">
        <f>IF(ISBLANK(F326:F326),E326:E326,F326:F326)</f>
        <v>70</v>
      </c>
    </row>
    <row r="327" ht="14.7" customHeight="1" hidden="1">
      <c r="A327" s="20">
        <v>45476</v>
      </c>
      <c r="B327" t="s" s="21">
        <v>316</v>
      </c>
      <c r="C327" s="22">
        <v>-7.96</v>
      </c>
      <c r="D327" t="s" s="21">
        <v>196</v>
      </c>
      <c r="E327" t="s" s="21">
        <v>33</v>
      </c>
      <c r="F327" t="s" s="21">
        <v>52</v>
      </c>
      <c r="G327" t="s" s="24">
        <f>IF(ISBLANK(F327:F327),E327:E327,F327:F327)</f>
        <v>52</v>
      </c>
    </row>
    <row r="328" ht="32.7" customHeight="1" hidden="1">
      <c r="A328" s="25">
        <v>45476</v>
      </c>
      <c r="B328" t="s" s="26">
        <v>317</v>
      </c>
      <c r="C328" s="27">
        <v>-45</v>
      </c>
      <c r="D328" t="s" s="28">
        <v>171</v>
      </c>
      <c r="E328" t="s" s="28">
        <v>37</v>
      </c>
      <c r="F328" t="s" s="28">
        <v>52</v>
      </c>
      <c r="G328" t="s" s="28">
        <f>IF(ISBLANK(F328:F328),E328:E328,F328:F328)</f>
        <v>52</v>
      </c>
    </row>
    <row r="329" ht="14.7" customHeight="1" hidden="1">
      <c r="A329" s="20">
        <v>45477</v>
      </c>
      <c r="B329" t="s" s="21">
        <v>318</v>
      </c>
      <c r="C329" s="22">
        <v>-17.54</v>
      </c>
      <c r="D329" t="s" s="21">
        <v>171</v>
      </c>
      <c r="E329" t="s" s="21">
        <v>18</v>
      </c>
      <c r="F329" t="s" s="21">
        <v>52</v>
      </c>
      <c r="G329" t="s" s="24">
        <f>IF(ISBLANK(F329:F329),E329:E329,F329:F329)</f>
        <v>52</v>
      </c>
    </row>
    <row r="330" ht="32.7" customHeight="1" hidden="1">
      <c r="A330" s="25">
        <v>45477</v>
      </c>
      <c r="B330" t="s" s="26">
        <v>294</v>
      </c>
      <c r="C330" s="27">
        <v>-17.38</v>
      </c>
      <c r="D330" t="s" s="28">
        <v>171</v>
      </c>
      <c r="E330" t="s" s="28">
        <v>52</v>
      </c>
      <c r="F330" t="s" s="28">
        <v>52</v>
      </c>
      <c r="G330" t="s" s="28">
        <f>IF(ISBLANK(F330:F330),E330:E330,F330:F330)</f>
        <v>52</v>
      </c>
    </row>
    <row r="331" ht="14.7" customHeight="1" hidden="1">
      <c r="A331" s="20">
        <v>45477</v>
      </c>
      <c r="B331" t="s" s="21">
        <v>319</v>
      </c>
      <c r="C331" s="22">
        <v>-48.51</v>
      </c>
      <c r="D331" t="s" s="21">
        <v>171</v>
      </c>
      <c r="E331" t="s" s="21">
        <v>18</v>
      </c>
      <c r="F331" t="s" s="21">
        <v>20</v>
      </c>
      <c r="G331" t="s" s="24">
        <f>IF(ISBLANK(F331:F331),E331:E331,F331:F331)</f>
        <v>20</v>
      </c>
    </row>
    <row r="332" ht="20.7" customHeight="1" hidden="1">
      <c r="A332" s="25">
        <v>45477</v>
      </c>
      <c r="B332" t="s" s="26">
        <v>320</v>
      </c>
      <c r="C332" s="27">
        <v>-8.5</v>
      </c>
      <c r="D332" t="s" s="28">
        <v>112</v>
      </c>
      <c r="E332" t="s" s="28">
        <v>52</v>
      </c>
      <c r="F332" t="s" s="28">
        <v>52</v>
      </c>
      <c r="G332" t="s" s="28">
        <f>IF(ISBLANK(F332:F332),E332:E332,F332:F332)</f>
        <v>52</v>
      </c>
    </row>
    <row r="333" ht="14.7" customHeight="1" hidden="1">
      <c r="A333" s="20">
        <v>45477</v>
      </c>
      <c r="B333" t="s" s="21">
        <v>321</v>
      </c>
      <c r="C333" s="22">
        <v>-25.12</v>
      </c>
      <c r="D333" t="s" s="21">
        <v>171</v>
      </c>
      <c r="E333" t="s" s="21">
        <v>18</v>
      </c>
      <c r="F333" t="s" s="21">
        <v>52</v>
      </c>
      <c r="G333" t="s" s="24">
        <f>IF(ISBLANK(F333:F333),E333:E333,F333:F333)</f>
        <v>52</v>
      </c>
    </row>
    <row r="334" ht="32.7" customHeight="1" hidden="1">
      <c r="A334" s="25">
        <v>45477</v>
      </c>
      <c r="B334" t="s" s="26">
        <v>322</v>
      </c>
      <c r="C334" s="27">
        <v>-46</v>
      </c>
      <c r="D334" t="s" s="28">
        <v>171</v>
      </c>
      <c r="E334" t="s" s="28">
        <v>18</v>
      </c>
      <c r="F334" t="s" s="28">
        <v>20</v>
      </c>
      <c r="G334" t="s" s="28">
        <f>IF(ISBLANK(F334:F334),E334:E334,F334:F334)</f>
        <v>20</v>
      </c>
    </row>
    <row r="335" ht="14.7" customHeight="1" hidden="1">
      <c r="A335" s="20">
        <v>45478</v>
      </c>
      <c r="B335" t="s" s="21">
        <v>323</v>
      </c>
      <c r="C335" s="22">
        <v>-53.16</v>
      </c>
      <c r="D335" t="s" s="21">
        <v>99</v>
      </c>
      <c r="E335" t="s" s="21">
        <v>18</v>
      </c>
      <c r="F335" s="23"/>
      <c r="G335" t="s" s="24">
        <f>IF(ISBLANK(F335:F335),E335:E335,F335:F335)</f>
        <v>18</v>
      </c>
    </row>
    <row r="336" ht="20.7" customHeight="1" hidden="1">
      <c r="A336" s="25">
        <v>45478</v>
      </c>
      <c r="B336" t="s" s="26">
        <v>324</v>
      </c>
      <c r="C336" s="27">
        <v>-32.4</v>
      </c>
      <c r="D336" t="s" s="28">
        <v>112</v>
      </c>
      <c r="E336" t="s" s="28">
        <v>52</v>
      </c>
      <c r="F336" s="29"/>
      <c r="G336" t="s" s="28">
        <f>IF(ISBLANK(F336:F336),E336:E336,F336:F336)</f>
        <v>52</v>
      </c>
    </row>
    <row r="337" ht="14.7" customHeight="1" hidden="1">
      <c r="A337" s="20">
        <v>45478</v>
      </c>
      <c r="B337" t="s" s="21">
        <v>325</v>
      </c>
      <c r="C337" s="22">
        <v>-11.2</v>
      </c>
      <c r="D337" t="s" s="21">
        <v>99</v>
      </c>
      <c r="E337" t="s" s="21">
        <v>22</v>
      </c>
      <c r="F337" s="23"/>
      <c r="G337" t="s" s="24">
        <f>IF(ISBLANK(F337:F337),E337:E337,F337:F337)</f>
        <v>22</v>
      </c>
    </row>
    <row r="338" ht="32.7" customHeight="1" hidden="1">
      <c r="A338" s="25">
        <v>45478</v>
      </c>
      <c r="B338" t="s" s="26">
        <v>326</v>
      </c>
      <c r="C338" s="27">
        <v>-31.25</v>
      </c>
      <c r="D338" t="s" s="28">
        <v>171</v>
      </c>
      <c r="E338" t="s" s="28">
        <v>52</v>
      </c>
      <c r="F338" s="29"/>
      <c r="G338" t="s" s="28">
        <f>IF(ISBLANK(F338:F338),E338:E338,F338:F338)</f>
        <v>52</v>
      </c>
    </row>
    <row r="339" ht="14.7" customHeight="1" hidden="1">
      <c r="A339" s="20">
        <v>45478</v>
      </c>
      <c r="B339" t="s" s="21">
        <v>327</v>
      </c>
      <c r="C339" s="22">
        <v>-15</v>
      </c>
      <c r="D339" t="s" s="21">
        <v>171</v>
      </c>
      <c r="E339" t="s" s="21">
        <v>18</v>
      </c>
      <c r="F339" t="s" s="21">
        <v>52</v>
      </c>
      <c r="G339" t="s" s="24">
        <f>IF(ISBLANK(F339:F339),E339:E339,F339:F339)</f>
        <v>52</v>
      </c>
    </row>
    <row r="340" ht="32.7" customHeight="1" hidden="1">
      <c r="A340" s="25">
        <v>45479</v>
      </c>
      <c r="B340" t="s" s="26">
        <v>328</v>
      </c>
      <c r="C340" s="27">
        <v>-27.57</v>
      </c>
      <c r="D340" t="s" s="28">
        <v>171</v>
      </c>
      <c r="E340" t="s" s="28">
        <v>18</v>
      </c>
      <c r="F340" t="s" s="28">
        <v>52</v>
      </c>
      <c r="G340" t="s" s="28">
        <f>IF(ISBLANK(F340:F340),E340:E340,F340:F340)</f>
        <v>52</v>
      </c>
    </row>
    <row r="341" ht="14.7" customHeight="1" hidden="1">
      <c r="A341" s="20">
        <v>45479</v>
      </c>
      <c r="B341" t="s" s="21">
        <v>329</v>
      </c>
      <c r="C341" s="22">
        <v>-57.36</v>
      </c>
      <c r="D341" t="s" s="21">
        <v>99</v>
      </c>
      <c r="E341" t="s" s="21">
        <v>18</v>
      </c>
      <c r="F341" t="s" s="21">
        <v>20</v>
      </c>
      <c r="G341" t="s" s="24">
        <f>IF(ISBLANK(F341:F341),E341:E341,F341:F341)</f>
        <v>20</v>
      </c>
    </row>
    <row r="342" ht="32.7" customHeight="1" hidden="1">
      <c r="A342" s="25">
        <v>45479</v>
      </c>
      <c r="B342" t="s" s="26">
        <v>330</v>
      </c>
      <c r="C342" s="27">
        <v>-24.5</v>
      </c>
      <c r="D342" t="s" s="28">
        <v>103</v>
      </c>
      <c r="E342" t="s" s="28">
        <v>18</v>
      </c>
      <c r="F342" t="s" s="28">
        <v>45</v>
      </c>
      <c r="G342" t="s" s="28">
        <f>IF(ISBLANK(F342:F342),E342:E342,F342:F342)</f>
        <v>45</v>
      </c>
    </row>
    <row r="343" ht="14.7" customHeight="1" hidden="1">
      <c r="A343" s="20">
        <v>45479</v>
      </c>
      <c r="B343" t="s" s="21">
        <v>331</v>
      </c>
      <c r="C343" s="22">
        <v>-33.72</v>
      </c>
      <c r="D343" t="s" s="21">
        <v>171</v>
      </c>
      <c r="E343" t="s" s="21">
        <v>18</v>
      </c>
      <c r="F343" t="s" s="21">
        <v>52</v>
      </c>
      <c r="G343" t="s" s="24">
        <f>IF(ISBLANK(F343:F343),E343:E343,F343:F343)</f>
        <v>52</v>
      </c>
    </row>
    <row r="344" ht="32.7" customHeight="1" hidden="1">
      <c r="A344" s="25">
        <v>45480</v>
      </c>
      <c r="B344" t="s" s="26">
        <v>332</v>
      </c>
      <c r="C344" s="27">
        <v>-22.23</v>
      </c>
      <c r="D344" t="s" s="28">
        <v>99</v>
      </c>
      <c r="E344" t="s" s="28">
        <v>3</v>
      </c>
      <c r="F344" s="29"/>
      <c r="G344" t="s" s="28">
        <f>IF(ISBLANK(F344:F344),E344:E344,F344:F344)</f>
        <v>3</v>
      </c>
    </row>
    <row r="345" ht="14.7" customHeight="1" hidden="1">
      <c r="A345" s="20">
        <v>45480</v>
      </c>
      <c r="B345" t="s" s="21">
        <v>333</v>
      </c>
      <c r="C345" s="22">
        <f>-91.99-34.05</f>
        <v>-126.04</v>
      </c>
      <c r="D345" t="s" s="21">
        <v>99</v>
      </c>
      <c r="E345" t="s" s="21">
        <v>14</v>
      </c>
      <c r="F345" s="23"/>
      <c r="G345" t="s" s="24">
        <f>IF(ISBLANK(F345:F345),E345:E345,F345:F345)</f>
        <v>14</v>
      </c>
    </row>
    <row r="346" ht="32.7" customHeight="1" hidden="1">
      <c r="A346" s="25">
        <v>45480</v>
      </c>
      <c r="B346" t="s" s="26">
        <v>194</v>
      </c>
      <c r="C346" s="27">
        <v>-83.28</v>
      </c>
      <c r="D346" t="s" s="28">
        <v>103</v>
      </c>
      <c r="E346" t="s" s="28">
        <v>45</v>
      </c>
      <c r="F346" s="29"/>
      <c r="G346" t="s" s="28">
        <f>IF(ISBLANK(F346:F346),E346:E346,F346:F346)</f>
        <v>45</v>
      </c>
    </row>
    <row r="347" ht="14.7" customHeight="1" hidden="1">
      <c r="A347" s="20">
        <v>45480</v>
      </c>
      <c r="B347" t="s" s="21">
        <v>334</v>
      </c>
      <c r="C347" s="22">
        <v>-28.1</v>
      </c>
      <c r="D347" t="s" s="21">
        <v>99</v>
      </c>
      <c r="E347" t="s" s="21">
        <v>3</v>
      </c>
      <c r="F347" s="23"/>
      <c r="G347" t="s" s="24">
        <f>IF(ISBLANK(F347:F347),E347:E347,F347:F347)</f>
        <v>3</v>
      </c>
    </row>
    <row r="348" ht="32.7" customHeight="1" hidden="1">
      <c r="A348" s="25">
        <v>45480</v>
      </c>
      <c r="B348" t="s" s="26">
        <v>335</v>
      </c>
      <c r="C348" s="27">
        <v>-47.88</v>
      </c>
      <c r="D348" t="s" s="28">
        <v>99</v>
      </c>
      <c r="E348" t="s" s="28">
        <v>3</v>
      </c>
      <c r="F348" s="29"/>
      <c r="G348" t="s" s="28">
        <f>IF(ISBLANK(F348:F348),E348:E348,F348:F348)</f>
        <v>3</v>
      </c>
    </row>
    <row r="349" ht="14.7" customHeight="1" hidden="1">
      <c r="A349" s="20">
        <v>45480</v>
      </c>
      <c r="B349" t="s" s="21">
        <v>336</v>
      </c>
      <c r="C349" s="22">
        <v>-35.27</v>
      </c>
      <c r="D349" t="s" s="21">
        <v>99</v>
      </c>
      <c r="E349" t="s" s="21">
        <v>3</v>
      </c>
      <c r="F349" s="23"/>
      <c r="G349" t="s" s="24">
        <f>IF(ISBLANK(F349:F349),E349:E349,F349:F349)</f>
        <v>3</v>
      </c>
    </row>
    <row r="350" ht="32.7" customHeight="1" hidden="1">
      <c r="A350" s="25">
        <v>45480</v>
      </c>
      <c r="B350" t="s" s="26">
        <v>229</v>
      </c>
      <c r="C350" s="27">
        <v>-44.67</v>
      </c>
      <c r="D350" t="s" s="28">
        <v>99</v>
      </c>
      <c r="E350" t="s" s="28">
        <v>14</v>
      </c>
      <c r="F350" t="s" s="28">
        <v>22</v>
      </c>
      <c r="G350" t="s" s="28">
        <f>IF(ISBLANK(F350:F350),E350:E350,F350:F350)</f>
        <v>22</v>
      </c>
    </row>
    <row r="351" ht="14.7" customHeight="1" hidden="1">
      <c r="A351" s="20">
        <v>45482</v>
      </c>
      <c r="B351" t="s" s="21">
        <v>337</v>
      </c>
      <c r="C351" s="22">
        <v>-21</v>
      </c>
      <c r="D351" t="s" s="21">
        <v>171</v>
      </c>
      <c r="E351" t="s" s="21">
        <v>18</v>
      </c>
      <c r="F351" t="s" s="21">
        <v>52</v>
      </c>
      <c r="G351" t="s" s="24">
        <f>IF(ISBLANK(F351:F351),E351:E351,F351:F351)</f>
        <v>52</v>
      </c>
    </row>
    <row r="352" ht="32.7" customHeight="1" hidden="1">
      <c r="A352" s="25">
        <v>45482</v>
      </c>
      <c r="B352" t="s" s="26">
        <v>338</v>
      </c>
      <c r="C352" s="27">
        <v>-43.65</v>
      </c>
      <c r="D352" t="s" s="28">
        <v>99</v>
      </c>
      <c r="E352" t="s" s="28">
        <v>18</v>
      </c>
      <c r="F352" t="s" s="28">
        <v>22</v>
      </c>
      <c r="G352" t="s" s="28">
        <f>IF(ISBLANK(F352:F352),E352:E352,F352:F352)</f>
        <v>22</v>
      </c>
    </row>
    <row r="353" ht="14.7" customHeight="1" hidden="1">
      <c r="A353" s="20">
        <v>45483</v>
      </c>
      <c r="B353" t="s" s="21">
        <v>339</v>
      </c>
      <c r="C353" s="22">
        <v>-154</v>
      </c>
      <c r="D353" t="s" s="21">
        <v>281</v>
      </c>
      <c r="E353" t="s" s="21">
        <v>72</v>
      </c>
      <c r="F353" s="23"/>
      <c r="G353" t="s" s="24">
        <f>IF(ISBLANK(F353:F353),E353:E353,F353:F353)</f>
        <v>72</v>
      </c>
    </row>
    <row r="354" ht="32.7" customHeight="1" hidden="1">
      <c r="A354" s="25">
        <v>45485</v>
      </c>
      <c r="B354" t="s" s="26">
        <v>219</v>
      </c>
      <c r="C354" s="27">
        <f>-69.16</f>
        <v>-69.16</v>
      </c>
      <c r="D354" t="s" s="28">
        <v>103</v>
      </c>
      <c r="E354" t="s" s="28">
        <v>22</v>
      </c>
      <c r="F354" s="29"/>
      <c r="G354" t="s" s="28">
        <f>IF(ISBLANK(F354:F354),E354:E354,F354:F354)</f>
        <v>22</v>
      </c>
    </row>
    <row r="355" ht="14.7" customHeight="1" hidden="1">
      <c r="A355" s="20">
        <v>45485</v>
      </c>
      <c r="B355" t="s" s="21">
        <v>37</v>
      </c>
      <c r="C355" s="22">
        <f>-86.5</f>
        <v>-86.5</v>
      </c>
      <c r="D355" t="s" s="21">
        <v>112</v>
      </c>
      <c r="E355" t="s" s="21">
        <v>37</v>
      </c>
      <c r="F355" s="23"/>
      <c r="G355" t="s" s="24">
        <f>IF(ISBLANK(F355:F355),E355:E355,F355:F355)</f>
        <v>37</v>
      </c>
    </row>
    <row r="356" ht="32.7" customHeight="1" hidden="1">
      <c r="A356" s="25">
        <v>45485</v>
      </c>
      <c r="B356" t="s" s="26">
        <v>194</v>
      </c>
      <c r="C356" s="27">
        <v>-35.48</v>
      </c>
      <c r="D356" t="s" s="28">
        <v>103</v>
      </c>
      <c r="E356" t="s" s="28">
        <v>45</v>
      </c>
      <c r="F356" s="29"/>
      <c r="G356" t="s" s="28">
        <f>IF(ISBLANK(F356:F356),E356:E356,F356:F356)</f>
        <v>45</v>
      </c>
    </row>
    <row r="357" ht="14.7" customHeight="1" hidden="1">
      <c r="A357" s="20">
        <v>45485</v>
      </c>
      <c r="B357" t="s" s="21">
        <v>220</v>
      </c>
      <c r="C357" s="22">
        <f>-41.7</f>
        <v>-41.7</v>
      </c>
      <c r="D357" t="s" s="21">
        <v>103</v>
      </c>
      <c r="E357" t="s" s="21">
        <v>45</v>
      </c>
      <c r="F357" s="23"/>
      <c r="G357" t="s" s="24">
        <f>IF(ISBLANK(F357:F357),E357:E357,F357:F357)</f>
        <v>45</v>
      </c>
    </row>
    <row r="358" ht="20.7" customHeight="1" hidden="1">
      <c r="A358" s="25">
        <v>45486</v>
      </c>
      <c r="B358" t="s" s="26">
        <v>215</v>
      </c>
      <c r="C358" s="27">
        <v>-74.44</v>
      </c>
      <c r="D358" t="s" s="28">
        <v>196</v>
      </c>
      <c r="E358" t="s" s="28">
        <v>81</v>
      </c>
      <c r="F358" s="29"/>
      <c r="G358" t="s" s="28">
        <f>IF(ISBLANK(F358:F358),E358:E358,F358:F358)</f>
        <v>81</v>
      </c>
    </row>
    <row r="359" ht="14.7" customHeight="1" hidden="1">
      <c r="A359" s="20">
        <v>45486</v>
      </c>
      <c r="B359" t="s" s="21">
        <v>182</v>
      </c>
      <c r="C359" s="22">
        <v>-63.07</v>
      </c>
      <c r="D359" t="s" s="21">
        <v>99</v>
      </c>
      <c r="E359" t="s" s="21">
        <v>22</v>
      </c>
      <c r="F359" t="s" s="21">
        <v>14</v>
      </c>
      <c r="G359" t="s" s="24">
        <f>IF(ISBLANK(F359:F359),E359:E359,F359:F359)</f>
        <v>14</v>
      </c>
    </row>
    <row r="360" ht="32.7" customHeight="1" hidden="1">
      <c r="A360" s="25">
        <v>45485</v>
      </c>
      <c r="B360" t="s" s="26">
        <v>198</v>
      </c>
      <c r="C360" s="27">
        <v>414.66</v>
      </c>
      <c r="D360" t="s" s="28">
        <v>171</v>
      </c>
      <c r="E360" t="s" s="28">
        <v>9</v>
      </c>
      <c r="F360" s="29"/>
      <c r="G360" t="s" s="28">
        <f>IF(ISBLANK(F360:F360),E360:E360,F360:F360)</f>
        <v>9</v>
      </c>
    </row>
    <row r="361" ht="14.7" customHeight="1" hidden="1">
      <c r="A361" s="20">
        <v>45485</v>
      </c>
      <c r="B361" t="s" s="21">
        <v>198</v>
      </c>
      <c r="C361" s="22">
        <v>2349.76</v>
      </c>
      <c r="D361" t="s" s="21">
        <v>340</v>
      </c>
      <c r="E361" t="s" s="21">
        <v>9</v>
      </c>
      <c r="F361" s="23"/>
      <c r="G361" t="s" s="24">
        <f>IF(ISBLANK(F361:F361),E361:E361,F361:F361)</f>
        <v>9</v>
      </c>
    </row>
    <row r="362" ht="32.7" customHeight="1" hidden="1">
      <c r="A362" s="25">
        <v>45471</v>
      </c>
      <c r="B362" t="s" s="26">
        <v>341</v>
      </c>
      <c r="C362" s="27">
        <v>255.01</v>
      </c>
      <c r="D362" t="s" s="28">
        <v>99</v>
      </c>
      <c r="E362" t="s" s="28">
        <v>22</v>
      </c>
      <c r="F362" s="29"/>
      <c r="G362" t="s" s="28">
        <f>IF(ISBLANK(F362:F362),E362:E362,F362:F362)</f>
        <v>22</v>
      </c>
    </row>
    <row r="363" ht="14.7" customHeight="1" hidden="1">
      <c r="A363" s="20">
        <v>45489</v>
      </c>
      <c r="B363" t="s" s="21">
        <v>342</v>
      </c>
      <c r="C363" s="22">
        <v>-285.52</v>
      </c>
      <c r="D363" t="s" s="21">
        <v>99</v>
      </c>
      <c r="E363" t="s" s="21">
        <v>18</v>
      </c>
      <c r="F363" t="s" s="21">
        <v>3</v>
      </c>
      <c r="G363" t="s" s="24">
        <f>IF(ISBLANK(F363:F363),E363:E363,F363:F363)</f>
        <v>3</v>
      </c>
    </row>
    <row r="364" ht="32.7" customHeight="1" hidden="1">
      <c r="A364" s="25">
        <v>45490</v>
      </c>
      <c r="B364" t="s" s="26">
        <v>343</v>
      </c>
      <c r="C364" s="27">
        <v>-26.38</v>
      </c>
      <c r="D364" t="s" s="28">
        <v>99</v>
      </c>
      <c r="E364" t="s" s="28">
        <v>3</v>
      </c>
      <c r="F364" s="29"/>
      <c r="G364" t="s" s="28">
        <f>IF(ISBLANK(F364:F364),E364:E364,F364:F364)</f>
        <v>3</v>
      </c>
    </row>
    <row r="365" ht="14.7" customHeight="1" hidden="1">
      <c r="A365" s="20">
        <v>45490</v>
      </c>
      <c r="B365" t="s" s="21">
        <v>344</v>
      </c>
      <c r="C365" s="22">
        <v>-11.44</v>
      </c>
      <c r="D365" t="s" s="21">
        <v>99</v>
      </c>
      <c r="E365" t="s" s="21">
        <v>3</v>
      </c>
      <c r="F365" s="23"/>
      <c r="G365" t="s" s="24">
        <f>IF(ISBLANK(F365:F365),E365:E365,F365:F365)</f>
        <v>3</v>
      </c>
    </row>
    <row r="366" ht="20.7" customHeight="1" hidden="1">
      <c r="A366" s="25">
        <v>45493</v>
      </c>
      <c r="B366" t="s" s="26">
        <v>345</v>
      </c>
      <c r="C366" s="27">
        <v>-7.46</v>
      </c>
      <c r="D366" t="s" s="28">
        <v>167</v>
      </c>
      <c r="E366" t="s" s="28">
        <v>52</v>
      </c>
      <c r="F366" s="29"/>
      <c r="G366" t="s" s="28">
        <f>IF(ISBLANK(F366:F366),E366:E366,F366:F366)</f>
        <v>52</v>
      </c>
    </row>
    <row r="367" ht="14.7" customHeight="1" hidden="1">
      <c r="A367" s="20">
        <v>45493</v>
      </c>
      <c r="B367" t="s" s="21">
        <v>346</v>
      </c>
      <c r="C367" s="22">
        <v>-53.53</v>
      </c>
      <c r="D367" t="s" s="21">
        <v>167</v>
      </c>
      <c r="E367" t="s" s="21">
        <v>52</v>
      </c>
      <c r="F367" s="23"/>
      <c r="G367" t="s" s="24">
        <f>IF(ISBLANK(F367:F367),E367:E367,F367:F367)</f>
        <v>52</v>
      </c>
    </row>
    <row r="368" ht="32.7" customHeight="1" hidden="1">
      <c r="A368" s="25">
        <v>45491</v>
      </c>
      <c r="B368" t="s" s="26">
        <v>347</v>
      </c>
      <c r="C368" s="27">
        <v>-41</v>
      </c>
      <c r="D368" t="s" s="28">
        <v>171</v>
      </c>
      <c r="E368" t="s" s="28">
        <v>18</v>
      </c>
      <c r="F368" t="s" s="28">
        <v>52</v>
      </c>
      <c r="G368" t="s" s="28">
        <f>IF(ISBLANK(F368:F368),E368:E368,F368:F368)</f>
        <v>52</v>
      </c>
    </row>
    <row r="369" ht="14.7" customHeight="1" hidden="1">
      <c r="A369" s="20">
        <v>45492</v>
      </c>
      <c r="B369" t="s" s="21">
        <v>348</v>
      </c>
      <c r="C369" s="22">
        <v>-24.94</v>
      </c>
      <c r="D369" t="s" s="21">
        <v>167</v>
      </c>
      <c r="E369" t="s" s="21">
        <v>52</v>
      </c>
      <c r="F369" s="23"/>
      <c r="G369" t="s" s="24">
        <f>IF(ISBLANK(F369:F369),E369:E369,F369:F369)</f>
        <v>52</v>
      </c>
    </row>
    <row r="370" ht="20.7" customHeight="1" hidden="1">
      <c r="A370" s="25">
        <v>45491</v>
      </c>
      <c r="B370" t="s" s="26">
        <v>349</v>
      </c>
      <c r="C370" s="27">
        <v>-13.64</v>
      </c>
      <c r="D370" t="s" s="28">
        <v>167</v>
      </c>
      <c r="E370" t="s" s="28">
        <v>52</v>
      </c>
      <c r="F370" s="29"/>
      <c r="G370" t="s" s="28">
        <f>IF(ISBLANK(F370:F370),E370:E370,F370:F370)</f>
        <v>52</v>
      </c>
    </row>
    <row r="371" ht="14.7" customHeight="1" hidden="1">
      <c r="A371" s="20">
        <v>45492</v>
      </c>
      <c r="B371" t="s" s="21">
        <v>350</v>
      </c>
      <c r="C371" s="22">
        <v>-18.59</v>
      </c>
      <c r="D371" t="s" s="21">
        <v>167</v>
      </c>
      <c r="E371" t="s" s="21">
        <v>52</v>
      </c>
      <c r="F371" s="23"/>
      <c r="G371" t="s" s="24">
        <f>IF(ISBLANK(F371:F371),E371:E371,F371:F371)</f>
        <v>52</v>
      </c>
    </row>
    <row r="372" ht="32.7" customHeight="1" hidden="1">
      <c r="A372" s="25">
        <v>45497</v>
      </c>
      <c r="B372" t="s" s="26">
        <v>351</v>
      </c>
      <c r="C372" s="27">
        <v>-77.18000000000001</v>
      </c>
      <c r="D372" t="s" s="28">
        <v>99</v>
      </c>
      <c r="E372" t="s" s="28">
        <v>14</v>
      </c>
      <c r="F372" s="29"/>
      <c r="G372" t="s" s="28">
        <f>IF(ISBLANK(F372:F372),E372:E372,F372:F372)</f>
        <v>14</v>
      </c>
    </row>
    <row r="373" ht="14.7" customHeight="1" hidden="1">
      <c r="A373" s="20">
        <v>45498</v>
      </c>
      <c r="B373" t="s" s="21">
        <v>352</v>
      </c>
      <c r="C373" s="22">
        <v>-136.71</v>
      </c>
      <c r="D373" t="s" s="21">
        <v>99</v>
      </c>
      <c r="E373" t="s" s="21">
        <v>18</v>
      </c>
      <c r="F373" t="s" s="21">
        <v>3</v>
      </c>
      <c r="G373" t="s" s="24">
        <f>IF(ISBLANK(F373:F373),E373:E373,F373:F373)</f>
        <v>3</v>
      </c>
    </row>
    <row r="374" ht="32.7" customHeight="1" hidden="1">
      <c r="A374" s="25">
        <v>45495</v>
      </c>
      <c r="B374" t="s" s="26">
        <v>353</v>
      </c>
      <c r="C374" s="27">
        <v>-34</v>
      </c>
      <c r="D374" t="s" s="28">
        <v>171</v>
      </c>
      <c r="E374" t="s" s="28">
        <v>18</v>
      </c>
      <c r="F374" t="s" s="28">
        <v>52</v>
      </c>
      <c r="G374" t="s" s="28">
        <f>IF(ISBLANK(F374:F374),E374:E374,F374:F374)</f>
        <v>52</v>
      </c>
    </row>
    <row r="375" ht="14.7" customHeight="1" hidden="1">
      <c r="A375" s="20">
        <v>45494</v>
      </c>
      <c r="B375" t="s" s="21">
        <v>219</v>
      </c>
      <c r="C375" s="22">
        <v>-98.08</v>
      </c>
      <c r="D375" t="s" s="21">
        <v>171</v>
      </c>
      <c r="E375" t="s" s="21">
        <v>22</v>
      </c>
      <c r="F375" s="23"/>
      <c r="G375" t="s" s="24">
        <f>IF(ISBLANK(F375:F375),E375:E375,F375:F375)</f>
        <v>22</v>
      </c>
    </row>
    <row r="376" ht="20.7" customHeight="1" hidden="1">
      <c r="A376" s="25">
        <v>45494</v>
      </c>
      <c r="B376" t="s" s="26">
        <v>354</v>
      </c>
      <c r="C376" s="27">
        <v>-7.09</v>
      </c>
      <c r="D376" t="s" s="28">
        <v>167</v>
      </c>
      <c r="E376" t="s" s="28">
        <v>52</v>
      </c>
      <c r="F376" s="29"/>
      <c r="G376" t="s" s="28">
        <f>IF(ISBLANK(F376:F376),E376:E376,F376:F376)</f>
        <v>52</v>
      </c>
    </row>
    <row r="377" ht="14.7" customHeight="1" hidden="1">
      <c r="A377" s="20">
        <v>45494</v>
      </c>
      <c r="B377" t="s" s="21">
        <v>194</v>
      </c>
      <c r="C377" s="22">
        <v>-34.32</v>
      </c>
      <c r="D377" t="s" s="21">
        <v>103</v>
      </c>
      <c r="E377" t="s" s="21">
        <v>45</v>
      </c>
      <c r="F377" s="23"/>
      <c r="G377" t="s" s="24">
        <f>IF(ISBLANK(F377:F377),E377:E377,F377:F377)</f>
        <v>45</v>
      </c>
    </row>
    <row r="378" ht="32.7" customHeight="1" hidden="1">
      <c r="A378" s="25">
        <v>45494</v>
      </c>
      <c r="B378" t="s" s="26">
        <v>355</v>
      </c>
      <c r="C378" s="27">
        <v>-20</v>
      </c>
      <c r="D378" t="s" s="28">
        <v>103</v>
      </c>
      <c r="E378" t="s" s="28">
        <v>7</v>
      </c>
      <c r="F378" s="29"/>
      <c r="G378" t="s" s="28">
        <f>IF(ISBLANK(F378:F378),E378:E378,F378:F378)</f>
        <v>7</v>
      </c>
    </row>
    <row r="379" ht="14.7" customHeight="1" hidden="1">
      <c r="A379" s="20">
        <v>45498</v>
      </c>
      <c r="B379" t="s" s="21">
        <v>356</v>
      </c>
      <c r="C379" s="22">
        <f>-99/2</f>
        <v>-49.5</v>
      </c>
      <c r="D379" t="s" s="21">
        <v>99</v>
      </c>
      <c r="E379" t="s" s="21">
        <v>18</v>
      </c>
      <c r="F379" s="23"/>
      <c r="G379" t="s" s="24">
        <f>IF(ISBLANK(F379:F379),E379:E379,F379:F379)</f>
        <v>18</v>
      </c>
    </row>
    <row r="380" ht="32.7" customHeight="1" hidden="1">
      <c r="A380" s="25">
        <v>45501</v>
      </c>
      <c r="B380" t="s" s="26">
        <v>357</v>
      </c>
      <c r="C380" s="27">
        <v>-98</v>
      </c>
      <c r="D380" t="s" s="28">
        <v>171</v>
      </c>
      <c r="E380" t="s" s="28">
        <v>18</v>
      </c>
      <c r="F380" t="s" s="28">
        <v>22</v>
      </c>
      <c r="G380" t="s" s="28">
        <f>IF(ISBLANK(F380:F380),E380:E380,F380:F380)</f>
        <v>22</v>
      </c>
    </row>
    <row r="381" ht="14.7" customHeight="1" hidden="1">
      <c r="A381" s="20">
        <v>45501</v>
      </c>
      <c r="B381" t="s" s="21">
        <v>358</v>
      </c>
      <c r="C381" s="22">
        <v>-91</v>
      </c>
      <c r="D381" t="s" s="21">
        <v>171</v>
      </c>
      <c r="E381" t="s" s="21">
        <v>18</v>
      </c>
      <c r="F381" t="s" s="21">
        <v>3</v>
      </c>
      <c r="G381" t="s" s="24">
        <f>IF(ISBLANK(F381:F381),E381:E381,F381:F381)</f>
        <v>3</v>
      </c>
    </row>
    <row r="382" ht="32.7" customHeight="1" hidden="1">
      <c r="A382" s="25">
        <v>45480</v>
      </c>
      <c r="B382" t="s" s="26">
        <v>359</v>
      </c>
      <c r="C382" s="27">
        <v>-30</v>
      </c>
      <c r="D382" t="s" s="28">
        <v>171</v>
      </c>
      <c r="E382" t="s" s="28">
        <v>14</v>
      </c>
      <c r="F382" s="29"/>
      <c r="G382" t="s" s="28">
        <f>IF(ISBLANK(F382:F382),E382:E382,F382:F382)</f>
        <v>14</v>
      </c>
    </row>
    <row r="383" ht="14.7" customHeight="1" hidden="1">
      <c r="A383" s="20">
        <v>45501</v>
      </c>
      <c r="B383" t="s" s="21">
        <v>360</v>
      </c>
      <c r="C383" s="22">
        <v>-24.75</v>
      </c>
      <c r="D383" t="s" s="21">
        <v>171</v>
      </c>
      <c r="E383" t="s" s="21">
        <v>18</v>
      </c>
      <c r="F383" s="23"/>
      <c r="G383" t="s" s="24">
        <f>IF(ISBLANK(F383:F383),E383:E383,F383:F383)</f>
        <v>18</v>
      </c>
    </row>
    <row r="384" ht="32.7" customHeight="1" hidden="1">
      <c r="A384" s="25">
        <v>45480</v>
      </c>
      <c r="B384" t="s" s="26">
        <v>361</v>
      </c>
      <c r="C384" s="27">
        <v>38.59</v>
      </c>
      <c r="D384" t="s" s="28">
        <v>99</v>
      </c>
      <c r="E384" t="s" s="28">
        <v>14</v>
      </c>
      <c r="F384" s="29"/>
      <c r="G384" t="s" s="28">
        <f>IF(ISBLANK(F384:F384),E384:E384,F384:F384)</f>
        <v>14</v>
      </c>
    </row>
    <row r="385" ht="14.7" customHeight="1" hidden="1">
      <c r="A385" s="20">
        <v>45489</v>
      </c>
      <c r="B385" t="s" s="21">
        <v>362</v>
      </c>
      <c r="C385" s="22">
        <f>-38.5-91.2</f>
        <v>-129.7</v>
      </c>
      <c r="D385" t="s" s="21">
        <v>99</v>
      </c>
      <c r="E385" t="s" s="21">
        <v>18</v>
      </c>
      <c r="F385" s="23"/>
      <c r="G385" t="s" s="24">
        <f>IF(ISBLANK(F385:F385),E385:E385,F385:F385)</f>
        <v>18</v>
      </c>
    </row>
    <row r="386" ht="20.7" customHeight="1" hidden="1">
      <c r="A386" s="25">
        <v>45498</v>
      </c>
      <c r="B386" t="s" s="26">
        <v>363</v>
      </c>
      <c r="C386" s="27">
        <v>-15</v>
      </c>
      <c r="D386" t="s" s="28">
        <v>167</v>
      </c>
      <c r="E386" t="s" s="28">
        <v>52</v>
      </c>
      <c r="F386" s="29"/>
      <c r="G386" t="s" s="28">
        <f>IF(ISBLANK(F386:F386),E386:E386,F386:F386)</f>
        <v>52</v>
      </c>
    </row>
    <row r="387" ht="14.7" customHeight="1" hidden="1">
      <c r="A387" s="20">
        <v>45501</v>
      </c>
      <c r="B387" t="s" s="21">
        <v>194</v>
      </c>
      <c r="C387" s="22">
        <v>-12.65</v>
      </c>
      <c r="D387" t="s" s="21">
        <v>103</v>
      </c>
      <c r="E387" t="s" s="21">
        <v>45</v>
      </c>
      <c r="F387" s="23"/>
      <c r="G387" t="s" s="24">
        <f>IF(ISBLANK(F387:F387),E387:E387,F387:F387)</f>
        <v>45</v>
      </c>
    </row>
    <row r="388" ht="32.7" customHeight="1" hidden="1">
      <c r="A388" s="25">
        <v>45500</v>
      </c>
      <c r="B388" t="s" s="26">
        <v>364</v>
      </c>
      <c r="C388" s="27">
        <v>-50.85</v>
      </c>
      <c r="D388" t="s" s="28">
        <v>103</v>
      </c>
      <c r="E388" t="s" s="28">
        <v>18</v>
      </c>
      <c r="F388" t="s" s="28">
        <v>45</v>
      </c>
      <c r="G388" t="s" s="28">
        <f>IF(ISBLANK(F388:F388),E388:E388,F388:F388)</f>
        <v>45</v>
      </c>
    </row>
    <row r="389" ht="14.7" customHeight="1" hidden="1">
      <c r="A389" s="20">
        <v>45501</v>
      </c>
      <c r="B389" t="s" s="21">
        <v>37</v>
      </c>
      <c r="C389" s="22">
        <v>-132.51</v>
      </c>
      <c r="D389" t="s" s="21">
        <v>112</v>
      </c>
      <c r="E389" t="s" s="21">
        <v>37</v>
      </c>
      <c r="F389" s="23"/>
      <c r="G389" t="s" s="24">
        <f>IF(ISBLANK(F389:F389),E389:E389,F389:F389)</f>
        <v>37</v>
      </c>
    </row>
    <row r="390" ht="20.7" customHeight="1" hidden="1">
      <c r="A390" s="25">
        <v>45500</v>
      </c>
      <c r="B390" t="s" s="26">
        <v>365</v>
      </c>
      <c r="C390" s="27">
        <f>-(82.36+17-45+12)</f>
        <v>-66.36</v>
      </c>
      <c r="D390" t="s" s="28">
        <v>112</v>
      </c>
      <c r="E390" t="s" s="28">
        <v>52</v>
      </c>
      <c r="F390" s="29"/>
      <c r="G390" t="s" s="28">
        <f>IF(ISBLANK(F390:F390),E390:E390,F390:F390)</f>
        <v>52</v>
      </c>
    </row>
    <row r="391" ht="14.7" customHeight="1" hidden="1">
      <c r="A391" s="20">
        <v>45501</v>
      </c>
      <c r="B391" t="s" s="21">
        <v>366</v>
      </c>
      <c r="C391" s="22">
        <f>1.1*(25.36)</f>
        <v>27.896</v>
      </c>
      <c r="D391" t="s" s="21">
        <v>112</v>
      </c>
      <c r="E391" t="s" s="21">
        <v>52</v>
      </c>
      <c r="F391" s="23"/>
      <c r="G391" t="s" s="24">
        <f>IF(ISBLANK(F391:F391),E391:E391,F391:F391)</f>
        <v>52</v>
      </c>
    </row>
    <row r="392" ht="32.7" customHeight="1" hidden="1">
      <c r="A392" s="25">
        <v>45500</v>
      </c>
      <c r="B392" t="s" s="26">
        <v>221</v>
      </c>
      <c r="C392" s="27">
        <v>-9.99</v>
      </c>
      <c r="D392" t="s" s="28">
        <v>103</v>
      </c>
      <c r="E392" t="s" s="28">
        <v>42</v>
      </c>
      <c r="F392" s="29"/>
      <c r="G392" t="s" s="28">
        <f>IF(ISBLANK(F392:F392),E392:E392,F392:F392)</f>
        <v>42</v>
      </c>
    </row>
    <row r="393" ht="14.7" customHeight="1" hidden="1">
      <c r="A393" s="20">
        <v>45500</v>
      </c>
      <c r="B393" t="s" s="21">
        <v>367</v>
      </c>
      <c r="C393" s="22">
        <v>-20.61</v>
      </c>
      <c r="D393" t="s" s="21">
        <v>99</v>
      </c>
      <c r="E393" t="s" s="21">
        <v>22</v>
      </c>
      <c r="F393" t="s" s="21">
        <v>18</v>
      </c>
      <c r="G393" t="s" s="24">
        <f>IF(ISBLANK(F393:F393),E393:E393,F393:F393)</f>
        <v>18</v>
      </c>
    </row>
    <row r="394" ht="20.7" customHeight="1" hidden="1">
      <c r="A394" s="25">
        <v>45499</v>
      </c>
      <c r="B394" t="s" s="26">
        <v>197</v>
      </c>
      <c r="C394" s="27">
        <v>-168.91</v>
      </c>
      <c r="D394" t="s" s="28">
        <v>196</v>
      </c>
      <c r="E394" t="s" s="28">
        <v>7</v>
      </c>
      <c r="F394" s="29"/>
      <c r="G394" t="s" s="28">
        <f>IF(ISBLANK(F394:F394),E394:E394,F394:F394)</f>
        <v>7</v>
      </c>
    </row>
    <row r="395" ht="14.7" customHeight="1" hidden="1">
      <c r="A395" s="20">
        <v>45501</v>
      </c>
      <c r="B395" t="s" s="21">
        <v>12</v>
      </c>
      <c r="C395" s="22">
        <v>-30</v>
      </c>
      <c r="D395" t="s" s="21">
        <v>196</v>
      </c>
      <c r="E395" t="s" s="21">
        <v>12</v>
      </c>
      <c r="F395" s="23"/>
      <c r="G395" t="s" s="24">
        <f>IF(ISBLANK(F395:F395),E395:E395,F395:F395)</f>
        <v>12</v>
      </c>
    </row>
    <row r="396" ht="20.7" customHeight="1" hidden="1">
      <c r="A396" s="25">
        <v>45501</v>
      </c>
      <c r="B396" t="s" s="26">
        <v>368</v>
      </c>
      <c r="C396" s="27">
        <v>-2</v>
      </c>
      <c r="D396" t="s" s="28">
        <v>196</v>
      </c>
      <c r="E396" t="s" s="28">
        <v>33</v>
      </c>
      <c r="F396" t="s" s="28">
        <v>18</v>
      </c>
      <c r="G396" t="s" s="28">
        <f>IF(ISBLANK(F396:F396),E396:E396,F396:F396)</f>
        <v>18</v>
      </c>
    </row>
    <row r="397" ht="14.7" customHeight="1" hidden="1">
      <c r="A397" s="20">
        <v>45499</v>
      </c>
      <c r="B397" t="s" s="21">
        <v>198</v>
      </c>
      <c r="C397" s="22">
        <v>2468.66</v>
      </c>
      <c r="D397" t="s" s="21">
        <v>340</v>
      </c>
      <c r="E397" t="s" s="21">
        <v>9</v>
      </c>
      <c r="F397" s="23"/>
      <c r="G397" t="s" s="24">
        <f>IF(ISBLANK(F397:F397),E397:E397,F397:F397)</f>
        <v>9</v>
      </c>
    </row>
    <row r="398" ht="32.7" customHeight="1" hidden="1">
      <c r="A398" s="25">
        <v>45499</v>
      </c>
      <c r="B398" t="s" s="26">
        <v>198</v>
      </c>
      <c r="C398" s="27">
        <v>435.65</v>
      </c>
      <c r="D398" t="s" s="28">
        <v>171</v>
      </c>
      <c r="E398" t="s" s="28">
        <v>9</v>
      </c>
      <c r="F398" s="29"/>
      <c r="G398" t="s" s="28">
        <f>IF(ISBLANK(F398:F398),E398:E398,F398:F398)</f>
        <v>9</v>
      </c>
    </row>
    <row r="399" ht="14.7" customHeight="1" hidden="1">
      <c r="A399" s="20">
        <v>45503</v>
      </c>
      <c r="B399" t="s" s="21">
        <v>360</v>
      </c>
      <c r="C399" s="22">
        <v>-131</v>
      </c>
      <c r="D399" t="s" s="21">
        <v>171</v>
      </c>
      <c r="E399" t="s" s="21">
        <v>18</v>
      </c>
      <c r="F399" s="23"/>
      <c r="G399" t="s" s="24">
        <f>IF(ISBLANK(F399:F399),E399:E399,F399:F399)</f>
        <v>18</v>
      </c>
    </row>
    <row r="400" ht="20.7" customHeight="1" hidden="1">
      <c r="A400" s="25">
        <v>45505</v>
      </c>
      <c r="B400" t="s" s="26">
        <v>33</v>
      </c>
      <c r="C400" s="27">
        <v>-2848</v>
      </c>
      <c r="D400" t="s" s="28">
        <v>196</v>
      </c>
      <c r="E400" t="s" s="28">
        <v>33</v>
      </c>
      <c r="F400" s="29"/>
      <c r="G400" t="s" s="28">
        <f>IF(ISBLANK(F400:F400),E400:E400,F400:F400)</f>
        <v>33</v>
      </c>
    </row>
    <row r="401" ht="14.7" customHeight="1" hidden="1">
      <c r="A401" s="20">
        <v>45505</v>
      </c>
      <c r="B401" t="s" s="21">
        <v>70</v>
      </c>
      <c r="C401" s="22">
        <v>-77</v>
      </c>
      <c r="D401" t="s" s="21">
        <v>171</v>
      </c>
      <c r="E401" t="s" s="21">
        <v>70</v>
      </c>
      <c r="F401" s="23"/>
      <c r="G401" t="s" s="24">
        <f>IF(ISBLANK(F401:F401),E401:E401,F401:F401)</f>
        <v>70</v>
      </c>
    </row>
    <row r="402" ht="32.7" customHeight="1" hidden="1">
      <c r="A402" s="25">
        <v>45501</v>
      </c>
      <c r="B402" t="s" s="26">
        <v>222</v>
      </c>
      <c r="C402" s="27">
        <v>-11.99</v>
      </c>
      <c r="D402" t="s" s="28">
        <v>103</v>
      </c>
      <c r="E402" t="s" s="28">
        <v>42</v>
      </c>
      <c r="F402" s="29"/>
      <c r="G402" t="s" s="28">
        <f>IF(ISBLANK(F402:F402),E402:E402,F402:F402)</f>
        <v>42</v>
      </c>
    </row>
    <row r="403" ht="14.7" customHeight="1" hidden="1">
      <c r="A403" s="20">
        <v>45502</v>
      </c>
      <c r="B403" t="s" s="21">
        <v>220</v>
      </c>
      <c r="C403" s="22">
        <v>-12.86</v>
      </c>
      <c r="D403" t="s" s="21">
        <v>103</v>
      </c>
      <c r="E403" t="s" s="21">
        <v>45</v>
      </c>
      <c r="F403" s="23"/>
      <c r="G403" t="s" s="24">
        <f>IF(ISBLANK(F403:F403),E403:E403,F403:F403)</f>
        <v>45</v>
      </c>
    </row>
    <row r="404" ht="32.7" customHeight="1" hidden="1">
      <c r="A404" s="25">
        <v>45507</v>
      </c>
      <c r="B404" t="s" s="26">
        <v>369</v>
      </c>
      <c r="C404" s="27">
        <v>-25</v>
      </c>
      <c r="D404" t="s" s="28">
        <v>171</v>
      </c>
      <c r="E404" t="s" s="28">
        <v>18</v>
      </c>
      <c r="F404" t="s" s="28">
        <v>52</v>
      </c>
      <c r="G404" t="s" s="28">
        <f>IF(ISBLANK(F404:F404),E404:E404,F404:F404)</f>
        <v>52</v>
      </c>
    </row>
    <row r="405" ht="14.7" customHeight="1" hidden="1">
      <c r="A405" s="20">
        <v>45507</v>
      </c>
      <c r="B405" t="s" s="21">
        <v>370</v>
      </c>
      <c r="C405" s="22">
        <v>-25</v>
      </c>
      <c r="D405" t="s" s="21">
        <v>167</v>
      </c>
      <c r="E405" t="s" s="21">
        <v>52</v>
      </c>
      <c r="F405" s="23"/>
      <c r="G405" t="s" s="24">
        <f>IF(ISBLANK(F405:F405),E405:E405,F405:F405)</f>
        <v>52</v>
      </c>
    </row>
    <row r="406" ht="32.7" customHeight="1" hidden="1">
      <c r="A406" s="25">
        <v>45507</v>
      </c>
      <c r="B406" t="s" s="26">
        <v>371</v>
      </c>
      <c r="C406" s="27">
        <v>-30</v>
      </c>
      <c r="D406" t="s" s="28">
        <v>171</v>
      </c>
      <c r="E406" t="s" s="28">
        <v>18</v>
      </c>
      <c r="F406" t="s" s="28">
        <v>52</v>
      </c>
      <c r="G406" t="s" s="28">
        <f>IF(ISBLANK(F406:F406),E406:E406,F406:F406)</f>
        <v>52</v>
      </c>
    </row>
    <row r="407" ht="14.7" customHeight="1" hidden="1">
      <c r="A407" s="20">
        <v>45508</v>
      </c>
      <c r="B407" t="s" s="21">
        <v>220</v>
      </c>
      <c r="C407" s="22">
        <v>-29.29</v>
      </c>
      <c r="D407" t="s" s="21">
        <v>103</v>
      </c>
      <c r="E407" t="s" s="21">
        <v>45</v>
      </c>
      <c r="F407" s="23"/>
      <c r="G407" t="s" s="24">
        <f>IF(ISBLANK(F407:F407),E407:E407,F407:F407)</f>
        <v>45</v>
      </c>
    </row>
    <row r="408" ht="32.7" customHeight="1" hidden="1">
      <c r="A408" s="25">
        <v>45506</v>
      </c>
      <c r="B408" t="s" s="26">
        <v>372</v>
      </c>
      <c r="C408" s="27">
        <f>-6.6-8.8</f>
        <v>-15.4</v>
      </c>
      <c r="D408" t="s" s="28">
        <v>99</v>
      </c>
      <c r="E408" t="s" s="28">
        <v>3</v>
      </c>
      <c r="F408" s="29"/>
      <c r="G408" t="s" s="28">
        <f>IF(ISBLANK(F408:F408),E408:E408,F408:F408)</f>
        <v>3</v>
      </c>
    </row>
    <row r="409" ht="14.7" customHeight="1" hidden="1">
      <c r="A409" s="20">
        <v>45508</v>
      </c>
      <c r="B409" t="s" s="21">
        <v>373</v>
      </c>
      <c r="C409" s="22">
        <v>-38.58</v>
      </c>
      <c r="D409" t="s" s="21">
        <v>99</v>
      </c>
      <c r="E409" t="s" s="21">
        <v>3</v>
      </c>
      <c r="F409" s="23"/>
      <c r="G409" t="s" s="24">
        <f>IF(ISBLANK(F409:F409),E409:E409,F409:F409)</f>
        <v>3</v>
      </c>
    </row>
    <row r="410" ht="32.7" customHeight="1" hidden="1">
      <c r="A410" s="25">
        <v>45509</v>
      </c>
      <c r="B410" t="s" s="26">
        <v>374</v>
      </c>
      <c r="C410" s="27">
        <v>-3</v>
      </c>
      <c r="D410" t="s" s="28">
        <v>103</v>
      </c>
      <c r="E410" t="s" s="28">
        <v>18</v>
      </c>
      <c r="F410" t="s" s="28">
        <v>28</v>
      </c>
      <c r="G410" t="s" s="28">
        <f>IF(ISBLANK(F410:F410),E410:E410,F410:F410)</f>
        <v>28</v>
      </c>
    </row>
    <row r="411" ht="14.7" customHeight="1" hidden="1">
      <c r="A411" s="20">
        <v>45510</v>
      </c>
      <c r="B411" t="s" s="21">
        <v>375</v>
      </c>
      <c r="C411" s="22">
        <v>-31</v>
      </c>
      <c r="D411" t="s" s="21">
        <v>281</v>
      </c>
      <c r="E411" t="s" s="21">
        <v>72</v>
      </c>
      <c r="F411" s="23"/>
      <c r="G411" t="s" s="24">
        <f>IF(ISBLANK(F411:F411),E411:E411,F411:F411)</f>
        <v>72</v>
      </c>
    </row>
    <row r="412" ht="20.7" customHeight="1" hidden="1">
      <c r="A412" s="25">
        <v>45510</v>
      </c>
      <c r="B412" t="s" s="26">
        <v>337</v>
      </c>
      <c r="C412" s="27">
        <v>-22.49</v>
      </c>
      <c r="D412" t="s" s="28">
        <v>167</v>
      </c>
      <c r="E412" t="s" s="28">
        <v>52</v>
      </c>
      <c r="F412" s="29"/>
      <c r="G412" t="s" s="28">
        <f>IF(ISBLANK(F412:F412),E412:E412,F412:F412)</f>
        <v>52</v>
      </c>
    </row>
    <row r="413" ht="14.7" customHeight="1" hidden="1">
      <c r="A413" s="20">
        <v>45511</v>
      </c>
      <c r="B413" t="s" s="21">
        <v>376</v>
      </c>
      <c r="C413" s="22">
        <v>-11.32</v>
      </c>
      <c r="D413" t="s" s="21">
        <v>167</v>
      </c>
      <c r="E413" t="s" s="21">
        <v>52</v>
      </c>
      <c r="F413" s="23"/>
      <c r="G413" t="s" s="24">
        <f>IF(ISBLANK(F413:F413),E413:E413,F413:F413)</f>
        <v>52</v>
      </c>
    </row>
    <row r="414" ht="32.7" customHeight="1" hidden="1">
      <c r="A414" s="25">
        <v>45513</v>
      </c>
      <c r="B414" t="s" s="26">
        <v>377</v>
      </c>
      <c r="C414" s="27">
        <v>-65</v>
      </c>
      <c r="D414" t="s" s="28">
        <v>171</v>
      </c>
      <c r="E414" t="s" s="28">
        <v>18</v>
      </c>
      <c r="F414" t="s" s="28">
        <v>14</v>
      </c>
      <c r="G414" t="s" s="28">
        <f>IF(ISBLANK(F414:F414),E414:E414,F414:F414)</f>
        <v>14</v>
      </c>
    </row>
    <row r="415" ht="14.7" customHeight="1" hidden="1">
      <c r="A415" s="20">
        <v>45513</v>
      </c>
      <c r="B415" t="s" s="21">
        <v>378</v>
      </c>
      <c r="C415" s="22">
        <f>-63.38*1.2</f>
        <v>-76.056</v>
      </c>
      <c r="D415" t="s" s="21">
        <v>112</v>
      </c>
      <c r="E415" t="s" s="21">
        <v>52</v>
      </c>
      <c r="F415" s="23"/>
      <c r="G415" t="s" s="24">
        <f>IF(ISBLANK(F415:F415),E415:E415,F415:F415)</f>
        <v>52</v>
      </c>
    </row>
    <row r="416" ht="20.7" customHeight="1" hidden="1">
      <c r="A416" s="25">
        <v>45514</v>
      </c>
      <c r="B416" t="s" s="26">
        <v>366</v>
      </c>
      <c r="C416" s="27">
        <v>-18.74</v>
      </c>
      <c r="D416" t="s" s="28">
        <v>112</v>
      </c>
      <c r="E416" t="s" s="28">
        <v>52</v>
      </c>
      <c r="F416" s="29"/>
      <c r="G416" t="s" s="28">
        <f>IF(ISBLANK(F416:F416),E416:E416,F416:F416)</f>
        <v>52</v>
      </c>
    </row>
    <row r="417" ht="14.7" customHeight="1" hidden="1">
      <c r="A417" s="20">
        <v>45515</v>
      </c>
      <c r="B417" t="s" s="21">
        <v>379</v>
      </c>
      <c r="C417" s="22">
        <v>-99</v>
      </c>
      <c r="D417" t="s" s="21">
        <v>112</v>
      </c>
      <c r="E417" t="s" s="21">
        <v>52</v>
      </c>
      <c r="F417" s="23"/>
      <c r="G417" t="s" s="24">
        <f>IF(ISBLANK(F417:F417),E417:E417,F417:F417)</f>
        <v>52</v>
      </c>
    </row>
    <row r="418" ht="20.7" customHeight="1" hidden="1">
      <c r="A418" s="25">
        <v>45515</v>
      </c>
      <c r="B418" t="s" s="26">
        <v>213</v>
      </c>
      <c r="C418" s="27">
        <v>-30</v>
      </c>
      <c r="D418" t="s" s="28">
        <v>112</v>
      </c>
      <c r="E418" t="s" s="28">
        <v>52</v>
      </c>
      <c r="F418" s="29"/>
      <c r="G418" t="s" s="28">
        <f>IF(ISBLANK(F418:F418),E418:E418,F418:F418)</f>
        <v>52</v>
      </c>
    </row>
    <row r="419" ht="14.7" customHeight="1" hidden="1">
      <c r="A419" s="20">
        <v>45515</v>
      </c>
      <c r="B419" t="s" s="21">
        <v>380</v>
      </c>
      <c r="C419" s="22">
        <v>-1</v>
      </c>
      <c r="D419" t="s" s="21">
        <v>112</v>
      </c>
      <c r="E419" t="s" s="21">
        <v>28</v>
      </c>
      <c r="F419" s="23"/>
      <c r="G419" t="s" s="24">
        <f>IF(ISBLANK(F419:F419),E419:E419,F419:F419)</f>
        <v>28</v>
      </c>
    </row>
    <row r="420" ht="32.7" customHeight="1" hidden="1">
      <c r="A420" s="25">
        <v>45515</v>
      </c>
      <c r="B420" t="s" s="26">
        <v>381</v>
      </c>
      <c r="C420" s="27">
        <v>-170.24</v>
      </c>
      <c r="D420" t="s" s="28">
        <v>103</v>
      </c>
      <c r="E420" t="s" s="28">
        <v>18</v>
      </c>
      <c r="F420" t="s" s="28">
        <v>22</v>
      </c>
      <c r="G420" t="s" s="28">
        <f>IF(ISBLANK(F420:F420),E420:E420,F420:F420)</f>
        <v>22</v>
      </c>
    </row>
    <row r="421" ht="14.7" customHeight="1" hidden="1">
      <c r="A421" s="20">
        <v>45515</v>
      </c>
      <c r="B421" t="s" s="21">
        <v>37</v>
      </c>
      <c r="C421" s="22">
        <v>-224</v>
      </c>
      <c r="D421" t="s" s="21">
        <v>112</v>
      </c>
      <c r="E421" t="s" s="21">
        <v>37</v>
      </c>
      <c r="F421" s="23"/>
      <c r="G421" t="s" s="24">
        <f>IF(ISBLANK(F421:F421),E421:E421,F421:F421)</f>
        <v>37</v>
      </c>
    </row>
    <row r="422" ht="32.7" customHeight="1" hidden="1">
      <c r="A422" s="25">
        <v>45515</v>
      </c>
      <c r="B422" t="s" s="26">
        <v>382</v>
      </c>
      <c r="C422" s="27">
        <v>-17.52</v>
      </c>
      <c r="D422" t="s" s="28">
        <v>103</v>
      </c>
      <c r="E422" t="s" s="28">
        <v>18</v>
      </c>
      <c r="F422" s="29"/>
      <c r="G422" t="s" s="28">
        <f>IF(ISBLANK(F422:F422),E422:E422,F422:F422)</f>
        <v>18</v>
      </c>
    </row>
    <row r="423" ht="14.7" customHeight="1" hidden="1">
      <c r="A423" s="20">
        <v>45515</v>
      </c>
      <c r="B423" t="s" s="21">
        <v>383</v>
      </c>
      <c r="C423" s="22">
        <f>-11.1-84.33</f>
        <v>-95.43000000000001</v>
      </c>
      <c r="D423" t="s" s="21">
        <v>99</v>
      </c>
      <c r="E423" t="s" s="21">
        <v>3</v>
      </c>
      <c r="F423" s="23"/>
      <c r="G423" t="s" s="24">
        <f>IF(ISBLANK(F423:F423),E423:E423,F423:F423)</f>
        <v>3</v>
      </c>
    </row>
    <row r="424" ht="32.7" customHeight="1" hidden="1">
      <c r="A424" s="25">
        <v>45515</v>
      </c>
      <c r="B424" t="s" s="26">
        <v>384</v>
      </c>
      <c r="C424" s="27">
        <v>-41.53</v>
      </c>
      <c r="D424" t="s" s="28">
        <v>99</v>
      </c>
      <c r="E424" t="s" s="28">
        <v>22</v>
      </c>
      <c r="F424" s="29"/>
      <c r="G424" t="s" s="28">
        <f>IF(ISBLANK(F424:F424),E424:E424,F424:F424)</f>
        <v>22</v>
      </c>
    </row>
    <row r="425" ht="14.7" customHeight="1" hidden="1">
      <c r="A425" s="20">
        <v>45521</v>
      </c>
      <c r="B425" t="s" s="21">
        <v>215</v>
      </c>
      <c r="C425" s="22">
        <v>-66.51000000000001</v>
      </c>
      <c r="D425" t="s" s="21">
        <v>196</v>
      </c>
      <c r="E425" t="s" s="21">
        <v>81</v>
      </c>
      <c r="F425" s="23"/>
      <c r="G425" t="s" s="24">
        <f>IF(ISBLANK(F425:F425),E425:E425,F425:F425)</f>
        <v>81</v>
      </c>
    </row>
    <row r="426" ht="32.7" customHeight="1" hidden="1">
      <c r="A426" s="25">
        <v>45517</v>
      </c>
      <c r="B426" t="s" s="26">
        <v>385</v>
      </c>
      <c r="C426" s="27">
        <v>-400</v>
      </c>
      <c r="D426" t="s" s="28">
        <v>99</v>
      </c>
      <c r="E426" t="s" s="28">
        <v>18</v>
      </c>
      <c r="F426" s="29"/>
      <c r="G426" t="s" s="28">
        <f>IF(ISBLANK(F426:F426),E426:E426,F426:F426)</f>
        <v>18</v>
      </c>
    </row>
    <row r="427" ht="14.7" customHeight="1" hidden="1">
      <c r="A427" s="20">
        <v>45526</v>
      </c>
      <c r="B427" t="s" s="21">
        <v>37</v>
      </c>
      <c r="C427" s="22">
        <v>-158.07</v>
      </c>
      <c r="D427" t="s" s="21">
        <v>112</v>
      </c>
      <c r="E427" t="s" s="21">
        <v>37</v>
      </c>
      <c r="F427" s="23"/>
      <c r="G427" t="s" s="24">
        <f>IF(ISBLANK(F427:F427),E427:E427,F427:F427)</f>
        <v>37</v>
      </c>
    </row>
    <row r="428" ht="32.7" customHeight="1" hidden="1">
      <c r="A428" s="25">
        <v>45526</v>
      </c>
      <c r="B428" t="s" s="26">
        <v>219</v>
      </c>
      <c r="C428" s="27">
        <v>-55.64</v>
      </c>
      <c r="D428" t="s" s="28">
        <v>99</v>
      </c>
      <c r="E428" t="s" s="28">
        <v>22</v>
      </c>
      <c r="F428" s="29"/>
      <c r="G428" t="s" s="28">
        <f>IF(ISBLANK(F428:F428),E428:E428,F428:F428)</f>
        <v>22</v>
      </c>
    </row>
    <row r="429" ht="14.7" customHeight="1" hidden="1">
      <c r="A429" s="20">
        <v>45526</v>
      </c>
      <c r="B429" t="s" s="21">
        <v>194</v>
      </c>
      <c r="C429" s="22">
        <v>-19.12</v>
      </c>
      <c r="D429" t="s" s="21">
        <v>103</v>
      </c>
      <c r="E429" t="s" s="21">
        <v>45</v>
      </c>
      <c r="F429" s="23"/>
      <c r="G429" t="s" s="24">
        <f>IF(ISBLANK(F429:F429),E429:E429,F429:F429)</f>
        <v>45</v>
      </c>
    </row>
    <row r="430" ht="32.7" customHeight="1" hidden="1">
      <c r="A430" s="25">
        <v>45526</v>
      </c>
      <c r="B430" t="s" s="26">
        <v>386</v>
      </c>
      <c r="C430" s="27">
        <v>-120</v>
      </c>
      <c r="D430" t="s" s="28">
        <v>171</v>
      </c>
      <c r="E430" t="s" s="28">
        <v>18</v>
      </c>
      <c r="F430" t="s" s="28">
        <v>3</v>
      </c>
      <c r="G430" t="s" s="28">
        <f>IF(ISBLANK(F430:F430),E430:E430,F430:F430)</f>
        <v>3</v>
      </c>
    </row>
    <row r="431" ht="14.7" customHeight="1" hidden="1">
      <c r="A431" s="20">
        <v>45528</v>
      </c>
      <c r="B431" t="s" s="21">
        <v>387</v>
      </c>
      <c r="C431" s="22">
        <v>-10</v>
      </c>
      <c r="D431" t="s" s="21">
        <v>171</v>
      </c>
      <c r="E431" t="s" s="21">
        <v>18</v>
      </c>
      <c r="F431" t="s" s="21">
        <v>52</v>
      </c>
      <c r="G431" t="s" s="24">
        <f>IF(ISBLANK(F431:F431),E431:E431,F431:F431)</f>
        <v>52</v>
      </c>
    </row>
    <row r="432" ht="32.7" customHeight="1" hidden="1">
      <c r="A432" s="25">
        <v>45529</v>
      </c>
      <c r="B432" t="s" s="26">
        <v>219</v>
      </c>
      <c r="C432" s="27">
        <v>-35.91</v>
      </c>
      <c r="D432" t="s" s="28">
        <v>171</v>
      </c>
      <c r="E432" t="s" s="28">
        <v>22</v>
      </c>
      <c r="F432" s="29"/>
      <c r="G432" t="s" s="28">
        <f>IF(ISBLANK(F432:F432),E432:E432,F432:F432)</f>
        <v>22</v>
      </c>
    </row>
    <row r="433" ht="14.7" customHeight="1" hidden="1">
      <c r="A433" s="20">
        <v>45527</v>
      </c>
      <c r="B433" t="s" s="21">
        <v>198</v>
      </c>
      <c r="C433" s="22">
        <v>440.14</v>
      </c>
      <c r="D433" t="s" s="21">
        <v>171</v>
      </c>
      <c r="E433" t="s" s="21">
        <v>9</v>
      </c>
      <c r="F433" s="23"/>
      <c r="G433" t="s" s="24">
        <f>IF(ISBLANK(F433:F433),E433:E433,F433:F433)</f>
        <v>9</v>
      </c>
    </row>
    <row r="434" ht="20.7" customHeight="1" hidden="1">
      <c r="A434" s="25">
        <v>45527</v>
      </c>
      <c r="B434" t="s" s="26">
        <v>198</v>
      </c>
      <c r="C434" s="27">
        <v>2494.15</v>
      </c>
      <c r="D434" t="s" s="28">
        <v>340</v>
      </c>
      <c r="E434" t="s" s="28">
        <v>9</v>
      </c>
      <c r="F434" s="29"/>
      <c r="G434" t="s" s="28">
        <f>IF(ISBLANK(F434:F434),E434:E434,F434:F434)</f>
        <v>9</v>
      </c>
    </row>
    <row r="435" ht="14.7" customHeight="1" hidden="1">
      <c r="A435" s="20">
        <v>45513</v>
      </c>
      <c r="B435" t="s" s="21">
        <v>198</v>
      </c>
      <c r="C435" s="22">
        <v>414.66</v>
      </c>
      <c r="D435" t="s" s="21">
        <v>171</v>
      </c>
      <c r="E435" t="s" s="21">
        <v>9</v>
      </c>
      <c r="F435" s="23"/>
      <c r="G435" t="s" s="24">
        <f>IF(ISBLANK(F435:F435),E435:E435,F435:F435)</f>
        <v>9</v>
      </c>
    </row>
    <row r="436" ht="20.7" customHeight="1" hidden="1">
      <c r="A436" s="25">
        <v>45513</v>
      </c>
      <c r="B436" t="s" s="26">
        <v>198</v>
      </c>
      <c r="C436" s="27">
        <v>2349.74</v>
      </c>
      <c r="D436" t="s" s="28">
        <v>340</v>
      </c>
      <c r="E436" t="s" s="28">
        <v>9</v>
      </c>
      <c r="F436" s="29"/>
      <c r="G436" t="s" s="28">
        <f>IF(ISBLANK(F436:F436),E436:E436,F436:F436)</f>
        <v>9</v>
      </c>
    </row>
    <row r="437" ht="14.7" customHeight="1" hidden="1">
      <c r="A437" s="20">
        <v>45526</v>
      </c>
      <c r="B437" t="s" s="21">
        <v>388</v>
      </c>
      <c r="C437" s="22">
        <v>-46.5</v>
      </c>
      <c r="D437" t="s" s="21">
        <v>99</v>
      </c>
      <c r="E437" t="s" s="21">
        <v>18</v>
      </c>
      <c r="F437" t="s" s="21">
        <v>14</v>
      </c>
      <c r="G437" t="s" s="24">
        <f>IF(ISBLANK(F437:F437),E437:E437,F437:F437)</f>
        <v>14</v>
      </c>
    </row>
    <row r="438" ht="32.7" customHeight="1" hidden="1">
      <c r="A438" s="25">
        <v>45530</v>
      </c>
      <c r="B438" t="s" s="26">
        <v>389</v>
      </c>
      <c r="C438" s="27">
        <v>-21.03</v>
      </c>
      <c r="D438" t="s" s="28">
        <v>99</v>
      </c>
      <c r="E438" t="s" s="28">
        <v>3</v>
      </c>
      <c r="F438" s="29"/>
      <c r="G438" t="s" s="28">
        <f>IF(ISBLANK(F438:F438),E438:E438,F438:F438)</f>
        <v>3</v>
      </c>
    </row>
    <row r="439" ht="14.7" customHeight="1" hidden="1">
      <c r="A439" s="20">
        <v>45537</v>
      </c>
      <c r="B439" t="s" s="21">
        <v>390</v>
      </c>
      <c r="C439" s="22">
        <v>-11.01</v>
      </c>
      <c r="D439" t="s" s="21">
        <v>99</v>
      </c>
      <c r="E439" t="s" s="21">
        <v>3</v>
      </c>
      <c r="F439" s="23"/>
      <c r="G439" t="s" s="24">
        <f>IF(ISBLANK(F439:F439),E439:E439,F439:F439)</f>
        <v>3</v>
      </c>
    </row>
    <row r="440" ht="32.7" customHeight="1" hidden="1">
      <c r="A440" s="25">
        <v>45537</v>
      </c>
      <c r="B440" t="s" s="26">
        <v>391</v>
      </c>
      <c r="C440" s="27">
        <v>-42.96</v>
      </c>
      <c r="D440" t="s" s="28">
        <v>99</v>
      </c>
      <c r="E440" t="s" s="28">
        <v>3</v>
      </c>
      <c r="F440" s="29"/>
      <c r="G440" t="s" s="28">
        <f>IF(ISBLANK(F440:F440),E440:E440,F440:F440)</f>
        <v>3</v>
      </c>
    </row>
    <row r="441" ht="14.7" customHeight="1" hidden="1">
      <c r="A441" s="20">
        <v>45537</v>
      </c>
      <c r="B441" t="s" s="21">
        <v>392</v>
      </c>
      <c r="C441" s="22">
        <v>-7.71</v>
      </c>
      <c r="D441" t="s" s="21">
        <v>99</v>
      </c>
      <c r="E441" t="s" s="21">
        <v>3</v>
      </c>
      <c r="F441" s="23"/>
      <c r="G441" t="s" s="24">
        <f>IF(ISBLANK(F441:F441),E441:E441,F441:F441)</f>
        <v>3</v>
      </c>
    </row>
    <row r="442" ht="32.7" customHeight="1" hidden="1">
      <c r="A442" s="25">
        <v>45540</v>
      </c>
      <c r="B442" t="s" s="26">
        <v>393</v>
      </c>
      <c r="C442" s="27">
        <v>-91.22</v>
      </c>
      <c r="D442" t="s" s="28">
        <v>99</v>
      </c>
      <c r="E442" t="s" s="28">
        <v>3</v>
      </c>
      <c r="F442" s="29"/>
      <c r="G442" t="s" s="28">
        <f>IF(ISBLANK(F442:F442),E442:E442,F442:F442)</f>
        <v>3</v>
      </c>
    </row>
    <row r="443" ht="14.7" customHeight="1" hidden="1">
      <c r="A443" s="20">
        <v>45541</v>
      </c>
      <c r="B443" t="s" s="21">
        <v>394</v>
      </c>
      <c r="C443" s="22">
        <v>-36.27</v>
      </c>
      <c r="D443" t="s" s="21">
        <v>99</v>
      </c>
      <c r="E443" t="s" s="21">
        <v>3</v>
      </c>
      <c r="F443" s="23"/>
      <c r="G443" t="s" s="24">
        <f>IF(ISBLANK(F443:F443),E443:E443,F443:F443)</f>
        <v>3</v>
      </c>
    </row>
    <row r="444" ht="32.7" customHeight="1" hidden="1">
      <c r="A444" s="25">
        <v>45535</v>
      </c>
      <c r="B444" t="s" s="26">
        <v>194</v>
      </c>
      <c r="C444" s="27">
        <v>-21.2</v>
      </c>
      <c r="D444" t="s" s="28">
        <v>171</v>
      </c>
      <c r="E444" t="s" s="28">
        <v>45</v>
      </c>
      <c r="F444" s="29"/>
      <c r="G444" t="s" s="30">
        <f>IF(ISBLANK(F444:F444),E444:E444,F444:F444)</f>
        <v>45</v>
      </c>
    </row>
    <row r="445" ht="14.7" customHeight="1" hidden="1">
      <c r="A445" s="20">
        <v>45541</v>
      </c>
      <c r="B445" t="s" s="21">
        <v>395</v>
      </c>
      <c r="C445" s="22">
        <v>-44.1</v>
      </c>
      <c r="D445" t="s" s="21">
        <v>99</v>
      </c>
      <c r="E445" t="s" s="21">
        <v>18</v>
      </c>
      <c r="F445" s="23"/>
      <c r="G445" t="s" s="24">
        <f>IF(ISBLANK(F445:F445),E445:E445,F445:F445)</f>
        <v>18</v>
      </c>
    </row>
    <row r="446" ht="32.7" customHeight="1" hidden="1">
      <c r="A446" s="25">
        <v>45536</v>
      </c>
      <c r="B446" t="s" s="26">
        <v>396</v>
      </c>
      <c r="C446" s="27">
        <f>-24.34*0.95</f>
        <v>-23.123</v>
      </c>
      <c r="D446" t="s" s="28">
        <v>171</v>
      </c>
      <c r="E446" t="s" s="28">
        <v>18</v>
      </c>
      <c r="F446" t="s" s="28">
        <v>52</v>
      </c>
      <c r="G446" t="s" s="28">
        <f>IF(ISBLANK(F446:F446),E446:E446,F446:F446)</f>
        <v>52</v>
      </c>
    </row>
    <row r="447" ht="14.7" customHeight="1" hidden="1">
      <c r="A447" s="20">
        <v>45535</v>
      </c>
      <c r="B447" t="s" s="21">
        <v>397</v>
      </c>
      <c r="C447" s="22">
        <f>-63.22*0.95</f>
        <v>-60.059</v>
      </c>
      <c r="D447" t="s" s="21">
        <v>171</v>
      </c>
      <c r="E447" t="s" s="21">
        <v>18</v>
      </c>
      <c r="F447" t="s" s="21">
        <v>52</v>
      </c>
      <c r="G447" t="s" s="24">
        <f>IF(ISBLANK(F447:F447),E447:E447,F447:F447)</f>
        <v>52</v>
      </c>
    </row>
    <row r="448" ht="32.7" customHeight="1" hidden="1">
      <c r="A448" s="25">
        <v>45536</v>
      </c>
      <c r="B448" t="s" s="26">
        <v>398</v>
      </c>
      <c r="C448" s="27">
        <f>-6.5*0.95</f>
        <v>-6.175</v>
      </c>
      <c r="D448" t="s" s="28">
        <v>171</v>
      </c>
      <c r="E448" t="s" s="28">
        <v>52</v>
      </c>
      <c r="F448" s="29"/>
      <c r="G448" t="s" s="28">
        <f>IF(ISBLANK(F448:F448),E448:E448,F448:F448)</f>
        <v>52</v>
      </c>
    </row>
    <row r="449" ht="14.7" customHeight="1" hidden="1">
      <c r="A449" s="20">
        <v>45537</v>
      </c>
      <c r="B449" t="s" s="21">
        <v>399</v>
      </c>
      <c r="C449" s="22">
        <f>-43.3*0.95</f>
        <v>-41.135</v>
      </c>
      <c r="D449" t="s" s="21">
        <v>171</v>
      </c>
      <c r="E449" t="s" s="21">
        <v>18</v>
      </c>
      <c r="F449" t="s" s="21">
        <v>52</v>
      </c>
      <c r="G449" t="s" s="24">
        <f>IF(ISBLANK(F449:F449),E449:E449,F449:F449)</f>
        <v>52</v>
      </c>
    </row>
    <row r="450" ht="32.7" customHeight="1" hidden="1">
      <c r="A450" s="25">
        <v>45535</v>
      </c>
      <c r="B450" t="s" s="26">
        <v>400</v>
      </c>
      <c r="C450" s="27">
        <f>(-8.3-5)*0.95</f>
        <v>-12.635</v>
      </c>
      <c r="D450" t="s" s="28">
        <v>171</v>
      </c>
      <c r="E450" t="s" s="28">
        <v>33</v>
      </c>
      <c r="F450" t="s" s="28">
        <v>18</v>
      </c>
      <c r="G450" t="s" s="28">
        <f>IF(ISBLANK(F450:F450),E450:E450,F450:F450)</f>
        <v>18</v>
      </c>
    </row>
    <row r="451" ht="14.7" customHeight="1" hidden="1">
      <c r="A451" s="20">
        <v>45538</v>
      </c>
      <c r="B451" t="s" s="21">
        <v>37</v>
      </c>
      <c r="C451" s="22">
        <v>-87</v>
      </c>
      <c r="D451" t="s" s="21">
        <v>171</v>
      </c>
      <c r="E451" t="s" s="21">
        <v>37</v>
      </c>
      <c r="F451" s="23"/>
      <c r="G451" t="s" s="24">
        <f>IF(ISBLANK(F451:F451),E451:E451,F451:F451)</f>
        <v>37</v>
      </c>
    </row>
    <row r="452" ht="32.7" customHeight="1" hidden="1">
      <c r="A452" s="25">
        <v>45535</v>
      </c>
      <c r="B452" t="s" s="26">
        <v>401</v>
      </c>
      <c r="C452" s="27">
        <f>-55*0.95</f>
        <v>-52.25</v>
      </c>
      <c r="D452" t="s" s="28">
        <v>171</v>
      </c>
      <c r="E452" t="s" s="28">
        <v>22</v>
      </c>
      <c r="F452" t="s" s="28">
        <v>18</v>
      </c>
      <c r="G452" t="s" s="28">
        <f>IF(ISBLANK(F452:F452),E452:E452,F452:F452)</f>
        <v>18</v>
      </c>
    </row>
    <row r="453" ht="14.7" customHeight="1" hidden="1">
      <c r="A453" s="20">
        <v>45536</v>
      </c>
      <c r="B453" t="s" s="21">
        <v>402</v>
      </c>
      <c r="C453" s="22">
        <f>-75*0.95</f>
        <v>-71.25</v>
      </c>
      <c r="D453" t="s" s="21">
        <v>171</v>
      </c>
      <c r="E453" t="s" s="21">
        <v>28</v>
      </c>
      <c r="F453" s="23"/>
      <c r="G453" t="s" s="24">
        <f>IF(ISBLANK(F453:F453),E453:E453,F453:F453)</f>
        <v>28</v>
      </c>
    </row>
    <row r="454" ht="32.7" customHeight="1" hidden="1">
      <c r="A454" s="25">
        <v>45532</v>
      </c>
      <c r="B454" t="s" s="26">
        <v>309</v>
      </c>
      <c r="C454" s="27">
        <f>-9.57*0.95</f>
        <v>-9.0915</v>
      </c>
      <c r="D454" t="s" s="28">
        <v>171</v>
      </c>
      <c r="E454" t="s" s="28">
        <v>18</v>
      </c>
      <c r="F454" t="s" s="28">
        <v>52</v>
      </c>
      <c r="G454" t="s" s="28">
        <f>IF(ISBLANK(F454:F454),E454:E454,F454:F454)</f>
        <v>52</v>
      </c>
    </row>
    <row r="455" ht="14.7" customHeight="1" hidden="1">
      <c r="A455" s="20">
        <v>45540</v>
      </c>
      <c r="B455" t="s" s="21">
        <v>214</v>
      </c>
      <c r="C455" s="22">
        <f>-25*0.95</f>
        <v>-23.75</v>
      </c>
      <c r="D455" t="s" s="21">
        <v>171</v>
      </c>
      <c r="E455" t="s" s="21">
        <v>18</v>
      </c>
      <c r="F455" t="s" s="21">
        <v>52</v>
      </c>
      <c r="G455" t="s" s="24">
        <f>IF(ISBLANK(F455:F455),E455:E455,F455:F455)</f>
        <v>52</v>
      </c>
    </row>
    <row r="456" ht="32.7" customHeight="1" hidden="1">
      <c r="A456" s="25">
        <v>45541</v>
      </c>
      <c r="B456" t="s" s="26">
        <v>403</v>
      </c>
      <c r="C456" s="27">
        <f>-265.8*0.95</f>
        <v>-252.51</v>
      </c>
      <c r="D456" t="s" s="28">
        <v>171</v>
      </c>
      <c r="E456" t="s" s="28">
        <v>18</v>
      </c>
      <c r="F456" t="s" s="28">
        <v>20</v>
      </c>
      <c r="G456" t="s" s="28">
        <f>IF(ISBLANK(F456:F456),E456:E456,F456:F456)</f>
        <v>20</v>
      </c>
    </row>
    <row r="457" ht="14.7" customHeight="1" hidden="1">
      <c r="A457" s="20">
        <v>45542</v>
      </c>
      <c r="B457" t="s" s="21">
        <v>404</v>
      </c>
      <c r="C457" s="22">
        <f>-43.99*0.95</f>
        <v>-41.7905</v>
      </c>
      <c r="D457" t="s" s="21">
        <v>171</v>
      </c>
      <c r="E457" t="s" s="21">
        <v>18</v>
      </c>
      <c r="F457" t="s" s="21">
        <v>20</v>
      </c>
      <c r="G457" t="s" s="24">
        <f>IF(ISBLANK(F457:F457),E457:E457,F457:F457)</f>
        <v>20</v>
      </c>
    </row>
    <row r="458" ht="32.7" customHeight="1" hidden="1">
      <c r="A458" s="25">
        <v>45542</v>
      </c>
      <c r="B458" t="s" s="26">
        <v>405</v>
      </c>
      <c r="C458" s="27">
        <f>-268.5*0.95</f>
        <v>-255.075</v>
      </c>
      <c r="D458" t="s" s="28">
        <v>171</v>
      </c>
      <c r="E458" t="s" s="28">
        <v>18</v>
      </c>
      <c r="F458" t="s" s="28">
        <v>20</v>
      </c>
      <c r="G458" t="s" s="28">
        <f>IF(ISBLANK(F458:F458),E458:E458,F458:F458)</f>
        <v>20</v>
      </c>
    </row>
    <row r="459" ht="14.7" customHeight="1" hidden="1">
      <c r="A459" s="20">
        <v>45542</v>
      </c>
      <c r="B459" t="s" s="21">
        <v>406</v>
      </c>
      <c r="C459" s="22">
        <f>-152*0.95</f>
        <v>-144.4</v>
      </c>
      <c r="D459" t="s" s="21">
        <v>171</v>
      </c>
      <c r="E459" t="s" s="21">
        <v>18</v>
      </c>
      <c r="F459" t="s" s="21">
        <v>20</v>
      </c>
      <c r="G459" t="s" s="24">
        <f>IF(ISBLANK(F459:F459),E459:E459,F459:F459)</f>
        <v>20</v>
      </c>
    </row>
    <row r="460" ht="32.7" customHeight="1" hidden="1">
      <c r="A460" s="25">
        <v>45542</v>
      </c>
      <c r="B460" t="s" s="26">
        <v>407</v>
      </c>
      <c r="C460" s="27">
        <f>-521.98*0.95</f>
        <v>-495.881</v>
      </c>
      <c r="D460" t="s" s="28">
        <v>171</v>
      </c>
      <c r="E460" t="s" s="28">
        <v>18</v>
      </c>
      <c r="F460" t="s" s="28">
        <v>20</v>
      </c>
      <c r="G460" t="s" s="28">
        <f>IF(ISBLANK(F460:F460),E460:E460,F460:F460)</f>
        <v>20</v>
      </c>
    </row>
    <row r="461" ht="14.7" customHeight="1" hidden="1">
      <c r="A461" s="20">
        <v>45542</v>
      </c>
      <c r="B461" t="s" s="21">
        <v>408</v>
      </c>
      <c r="C461" s="22">
        <f>-446.39*0.95</f>
        <v>-424.0705</v>
      </c>
      <c r="D461" t="s" s="21">
        <v>171</v>
      </c>
      <c r="E461" t="s" s="21">
        <v>18</v>
      </c>
      <c r="F461" t="s" s="21">
        <v>20</v>
      </c>
      <c r="G461" t="s" s="24">
        <f>IF(ISBLANK(F461:F461),E461:E461,F461:F461)</f>
        <v>20</v>
      </c>
    </row>
    <row r="462" ht="32.7" customHeight="1" hidden="1">
      <c r="A462" s="25">
        <v>45542</v>
      </c>
      <c r="B462" t="s" s="26">
        <v>409</v>
      </c>
      <c r="C462" s="27">
        <f>-51.75*0.95</f>
        <v>-49.1625</v>
      </c>
      <c r="D462" t="s" s="28">
        <v>171</v>
      </c>
      <c r="E462" t="s" s="28">
        <v>18</v>
      </c>
      <c r="F462" t="s" s="28">
        <v>20</v>
      </c>
      <c r="G462" t="s" s="28">
        <f>IF(ISBLANK(F462:F462),E462:E462,F462:F462)</f>
        <v>20</v>
      </c>
    </row>
    <row r="463" ht="14.7" customHeight="1" hidden="1">
      <c r="A463" s="20">
        <v>45542</v>
      </c>
      <c r="B463" t="s" s="21">
        <v>410</v>
      </c>
      <c r="C463" s="22">
        <f>-941.37*0.95</f>
        <v>-894.3015</v>
      </c>
      <c r="D463" t="s" s="21">
        <v>171</v>
      </c>
      <c r="E463" t="s" s="21">
        <v>18</v>
      </c>
      <c r="F463" t="s" s="21">
        <v>20</v>
      </c>
      <c r="G463" t="s" s="24">
        <f>IF(ISBLANK(F463:F463),E463:E463,F463:F463)</f>
        <v>20</v>
      </c>
    </row>
    <row r="464" ht="32.7" customHeight="1" hidden="1">
      <c r="A464" s="25">
        <v>45543</v>
      </c>
      <c r="B464" t="s" s="26">
        <v>411</v>
      </c>
      <c r="C464" s="27">
        <f>-40.82</f>
        <v>-40.82</v>
      </c>
      <c r="D464" t="s" s="28">
        <v>171</v>
      </c>
      <c r="E464" t="s" s="28">
        <v>18</v>
      </c>
      <c r="F464" t="s" s="28">
        <v>20</v>
      </c>
      <c r="G464" t="s" s="28">
        <f>IF(ISBLANK(F464:F464),E464:E464,F464:F464)</f>
        <v>20</v>
      </c>
    </row>
    <row r="465" ht="14.7" customHeight="1" hidden="1">
      <c r="A465" s="20">
        <v>45544</v>
      </c>
      <c r="B465" t="s" s="21">
        <v>37</v>
      </c>
      <c r="C465" s="22">
        <f>-96.9*0.96</f>
        <v>-93.024</v>
      </c>
      <c r="D465" t="s" s="21">
        <v>112</v>
      </c>
      <c r="E465" t="s" s="21">
        <v>37</v>
      </c>
      <c r="F465" s="23"/>
      <c r="G465" t="s" s="24">
        <f>IF(ISBLANK(F465:F465),E465:E465,F465:F465)</f>
        <v>37</v>
      </c>
    </row>
    <row r="466" ht="20.7" customHeight="1" hidden="1">
      <c r="A466" s="25">
        <v>45536</v>
      </c>
      <c r="B466" t="s" s="26">
        <v>33</v>
      </c>
      <c r="C466" s="27">
        <f>-4319.1/2</f>
        <v>-2159.55</v>
      </c>
      <c r="D466" t="s" s="28">
        <v>196</v>
      </c>
      <c r="E466" t="s" s="28">
        <v>33</v>
      </c>
      <c r="F466" s="29"/>
      <c r="G466" t="s" s="28">
        <f>IF(ISBLANK(F466:F466),E466:E466,F466:F466)</f>
        <v>33</v>
      </c>
    </row>
    <row r="467" ht="14.7" customHeight="1" hidden="1">
      <c r="A467" s="20">
        <v>45541</v>
      </c>
      <c r="B467" t="s" s="21">
        <v>198</v>
      </c>
      <c r="C467" s="22">
        <v>1957.43</v>
      </c>
      <c r="D467" t="s" s="21">
        <v>340</v>
      </c>
      <c r="E467" t="s" s="21">
        <v>9</v>
      </c>
      <c r="F467" s="23"/>
      <c r="G467" t="s" s="24">
        <f>IF(ISBLANK(F467:F467),E467:E467,F467:F467)</f>
        <v>9</v>
      </c>
    </row>
    <row r="468" ht="20.7" customHeight="1" hidden="1">
      <c r="A468" s="25">
        <v>45546</v>
      </c>
      <c r="B468" t="s" s="26">
        <v>412</v>
      </c>
      <c r="C468" s="27">
        <v>-140</v>
      </c>
      <c r="D468" t="s" s="28">
        <v>340</v>
      </c>
      <c r="E468" t="s" s="28">
        <v>72</v>
      </c>
      <c r="F468" s="29"/>
      <c r="G468" t="s" s="28">
        <f>IF(ISBLANK(F468:F468),E468:E468,F468:F468)</f>
        <v>72</v>
      </c>
    </row>
    <row r="469" ht="14.7" customHeight="1" hidden="1">
      <c r="A469" s="20">
        <v>45547</v>
      </c>
      <c r="B469" t="s" s="21">
        <v>363</v>
      </c>
      <c r="C469" s="22">
        <f>-10.94</f>
        <v>-10.94</v>
      </c>
      <c r="D469" t="s" s="21">
        <v>167</v>
      </c>
      <c r="E469" t="s" s="21">
        <v>52</v>
      </c>
      <c r="F469" s="23"/>
      <c r="G469" t="s" s="24">
        <f>IF(ISBLANK(F469:F469),E469:E469,F469:F469)</f>
        <v>52</v>
      </c>
    </row>
    <row r="470" ht="20.7" customHeight="1" hidden="1">
      <c r="A470" s="25">
        <v>45548</v>
      </c>
      <c r="B470" t="s" s="26">
        <v>413</v>
      </c>
      <c r="C470" s="27">
        <v>-7</v>
      </c>
      <c r="D470" t="s" s="28">
        <v>167</v>
      </c>
      <c r="E470" t="s" s="28">
        <v>52</v>
      </c>
      <c r="F470" s="29"/>
      <c r="G470" t="s" s="28">
        <f>IF(ISBLANK(F470:F470),E470:E470,F470:F470)</f>
        <v>52</v>
      </c>
    </row>
    <row r="471" ht="14.7" customHeight="1" hidden="1">
      <c r="A471" s="20">
        <v>45549</v>
      </c>
      <c r="B471" t="s" s="21">
        <v>414</v>
      </c>
      <c r="C471" s="22">
        <f>-(46.75/2)*0.97</f>
        <v>-22.67375</v>
      </c>
      <c r="D471" t="s" s="21">
        <v>340</v>
      </c>
      <c r="E471" t="s" s="21">
        <v>18</v>
      </c>
      <c r="F471" t="s" s="21">
        <v>52</v>
      </c>
      <c r="G471" t="s" s="24">
        <f>IF(ISBLANK(F471:F471),E471:E471,F471:F471)</f>
        <v>52</v>
      </c>
    </row>
    <row r="472" ht="20.7" customHeight="1" hidden="1">
      <c r="A472" s="25">
        <v>45549</v>
      </c>
      <c r="B472" t="s" s="26">
        <v>415</v>
      </c>
      <c r="C472" s="27">
        <f>-30</f>
        <v>-30</v>
      </c>
      <c r="D472" t="s" s="28">
        <v>340</v>
      </c>
      <c r="E472" t="s" s="28">
        <v>18</v>
      </c>
      <c r="F472" t="s" s="28">
        <v>52</v>
      </c>
      <c r="G472" t="s" s="28">
        <f>IF(ISBLANK(F472:F472),E472:E472,F472:F472)</f>
        <v>52</v>
      </c>
    </row>
    <row r="473" ht="14.7" customHeight="1" hidden="1">
      <c r="A473" s="20">
        <v>45550</v>
      </c>
      <c r="B473" t="s" s="21">
        <v>37</v>
      </c>
      <c r="C473" s="22">
        <f>-(47.64/2)*0.96</f>
        <v>-22.8672</v>
      </c>
      <c r="D473" t="s" s="21">
        <v>340</v>
      </c>
      <c r="E473" t="s" s="21">
        <v>37</v>
      </c>
      <c r="F473" s="23"/>
      <c r="G473" t="s" s="24">
        <f>IF(ISBLANK(F473:F473),E473:E473,F473:F473)</f>
        <v>37</v>
      </c>
    </row>
    <row r="474" ht="32.7" customHeight="1" hidden="1">
      <c r="A474" s="25">
        <v>45550</v>
      </c>
      <c r="B474" t="s" s="26">
        <v>219</v>
      </c>
      <c r="C474" s="27">
        <f>-174.91/2</f>
        <v>-87.455</v>
      </c>
      <c r="D474" t="s" s="28">
        <v>99</v>
      </c>
      <c r="E474" t="s" s="28">
        <v>22</v>
      </c>
      <c r="F474" t="s" s="28">
        <v>3</v>
      </c>
      <c r="G474" t="s" s="28">
        <f>IF(ISBLANK(F474:F474),E474:E474,F474:F474)</f>
        <v>3</v>
      </c>
    </row>
    <row r="475" ht="14.7" customHeight="1" hidden="1">
      <c r="A475" s="20">
        <v>45550</v>
      </c>
      <c r="B475" t="s" s="21">
        <v>182</v>
      </c>
      <c r="C475" s="22">
        <v>-136.71</v>
      </c>
      <c r="D475" t="s" s="21">
        <v>196</v>
      </c>
      <c r="E475" t="s" s="21">
        <v>22</v>
      </c>
      <c r="F475" s="23"/>
      <c r="G475" t="s" s="24">
        <f>IF(ISBLANK(F475:F475),E475:E475,F475:F475)</f>
        <v>22</v>
      </c>
    </row>
    <row r="476" ht="20.7" customHeight="1" hidden="1">
      <c r="A476" s="25">
        <v>45550</v>
      </c>
      <c r="B476" t="s" s="26">
        <v>194</v>
      </c>
      <c r="C476" s="27">
        <f>(-24.42/2)*0.94</f>
        <v>-11.4774</v>
      </c>
      <c r="D476" t="s" s="28">
        <v>340</v>
      </c>
      <c r="E476" t="s" s="28">
        <v>45</v>
      </c>
      <c r="F476" s="29"/>
      <c r="G476" t="s" s="28">
        <f>IF(ISBLANK(F476:F476),E476:E476,F476:F476)</f>
        <v>45</v>
      </c>
    </row>
    <row r="477" ht="14.7" customHeight="1" hidden="1">
      <c r="A477" s="20">
        <v>45550</v>
      </c>
      <c r="B477" t="s" s="21">
        <v>416</v>
      </c>
      <c r="C477" s="22">
        <f>-35.27-(197*0.97)</f>
        <v>-226.36</v>
      </c>
      <c r="D477" t="s" s="21">
        <v>340</v>
      </c>
      <c r="E477" t="s" s="21">
        <v>3</v>
      </c>
      <c r="F477" s="23"/>
      <c r="G477" t="s" s="24">
        <f>IF(ISBLANK(F477:F477),E477:E477,F477:F477)</f>
        <v>3</v>
      </c>
    </row>
    <row r="478" ht="20.7" customHeight="1" hidden="1">
      <c r="A478" s="25">
        <v>45550</v>
      </c>
      <c r="B478" t="s" s="26">
        <v>215</v>
      </c>
      <c r="C478" s="27">
        <v>-85.01000000000001</v>
      </c>
      <c r="D478" t="s" s="28">
        <v>196</v>
      </c>
      <c r="E478" t="s" s="28">
        <v>81</v>
      </c>
      <c r="F478" s="29"/>
      <c r="G478" t="s" s="28">
        <f>IF(ISBLANK(F478:F478),E478:E478,F478:F478)</f>
        <v>81</v>
      </c>
    </row>
    <row r="479" ht="14.7" customHeight="1" hidden="1">
      <c r="A479" s="20">
        <v>45535</v>
      </c>
      <c r="B479" t="s" s="21">
        <v>417</v>
      </c>
      <c r="C479" s="22">
        <v>-0.99</v>
      </c>
      <c r="D479" t="s" s="21">
        <v>196</v>
      </c>
      <c r="E479" t="s" s="21">
        <v>33</v>
      </c>
      <c r="F479" t="s" s="21">
        <v>18</v>
      </c>
      <c r="G479" t="s" s="24">
        <f>IF(ISBLANK(F479:F479),E479:E479,F479:F479)</f>
        <v>18</v>
      </c>
    </row>
    <row r="480" ht="20.7" customHeight="1" hidden="1">
      <c r="A480" s="25">
        <v>45550</v>
      </c>
      <c r="B480" t="s" s="26">
        <v>309</v>
      </c>
      <c r="C480" s="27">
        <f>-11.96/2</f>
        <v>-5.98</v>
      </c>
      <c r="D480" t="s" s="28">
        <v>340</v>
      </c>
      <c r="E480" t="s" s="28">
        <v>18</v>
      </c>
      <c r="F480" t="s" s="28">
        <v>52</v>
      </c>
      <c r="G480" t="s" s="28">
        <f>IF(ISBLANK(F480:F480),E480:E480,F480:F480)</f>
        <v>52</v>
      </c>
    </row>
    <row r="481" ht="14.7" customHeight="1" hidden="1">
      <c r="A481" s="20">
        <v>45534</v>
      </c>
      <c r="B481" t="s" s="21">
        <v>222</v>
      </c>
      <c r="C481" s="22">
        <v>-11.99</v>
      </c>
      <c r="D481" t="s" s="21">
        <v>103</v>
      </c>
      <c r="E481" t="s" s="21">
        <v>42</v>
      </c>
      <c r="F481" s="23"/>
      <c r="G481" t="s" s="24">
        <f>IF(ISBLANK(F481:F481),E481:E481,F481:F481)</f>
        <v>42</v>
      </c>
    </row>
    <row r="482" ht="32.7" customHeight="1" hidden="1">
      <c r="A482" s="25">
        <v>45531</v>
      </c>
      <c r="B482" t="s" s="26">
        <v>221</v>
      </c>
      <c r="C482" s="27">
        <v>-9.99</v>
      </c>
      <c r="D482" t="s" s="28">
        <v>103</v>
      </c>
      <c r="E482" t="s" s="28">
        <v>42</v>
      </c>
      <c r="F482" s="29"/>
      <c r="G482" t="s" s="28">
        <f>IF(ISBLANK(F482:F482),E482:E482,F482:F482)</f>
        <v>42</v>
      </c>
    </row>
    <row r="483" ht="14.7" customHeight="1" hidden="1">
      <c r="A483" s="20">
        <v>45541</v>
      </c>
      <c r="B483" t="s" s="21">
        <v>418</v>
      </c>
      <c r="C483" s="22">
        <v>44.1</v>
      </c>
      <c r="D483" t="s" s="21">
        <v>99</v>
      </c>
      <c r="E483" t="s" s="21">
        <v>18</v>
      </c>
      <c r="F483" s="23"/>
      <c r="G483" t="s" s="24">
        <f>IF(ISBLANK(F483:F483),E483:E483,F483:F483)</f>
        <v>18</v>
      </c>
    </row>
    <row r="484" ht="32.7" customHeight="1" hidden="1">
      <c r="A484" s="25">
        <v>45546</v>
      </c>
      <c r="B484" t="s" s="26">
        <v>419</v>
      </c>
      <c r="C484" s="27">
        <v>-22.52</v>
      </c>
      <c r="D484" t="s" s="28">
        <v>99</v>
      </c>
      <c r="E484" t="s" s="28">
        <v>18</v>
      </c>
      <c r="F484" s="29"/>
      <c r="G484" t="s" s="28">
        <f>IF(ISBLANK(F484:F484),E484:E484,F484:F484)</f>
        <v>18</v>
      </c>
    </row>
    <row r="485" ht="14.7" customHeight="1" hidden="1">
      <c r="A485" s="20">
        <v>45543</v>
      </c>
      <c r="B485" t="s" s="21">
        <v>420</v>
      </c>
      <c r="C485" s="22">
        <f>-389.3*0.97</f>
        <v>-377.621</v>
      </c>
      <c r="D485" t="s" s="21">
        <v>340</v>
      </c>
      <c r="E485" t="s" s="21">
        <v>18</v>
      </c>
      <c r="F485" t="s" s="21">
        <v>20</v>
      </c>
      <c r="G485" t="s" s="24">
        <f>IF(ISBLANK(F485:F485),E485:E485,F485:F485)</f>
        <v>20</v>
      </c>
    </row>
    <row r="486" ht="20.7" customHeight="1" hidden="1">
      <c r="A486" s="25">
        <v>45550</v>
      </c>
      <c r="B486" t="s" s="26">
        <v>355</v>
      </c>
      <c r="C486" s="27">
        <v>-15</v>
      </c>
      <c r="D486" t="s" s="28">
        <v>340</v>
      </c>
      <c r="E486" t="s" s="28">
        <v>7</v>
      </c>
      <c r="F486" s="29"/>
      <c r="G486" t="s" s="28">
        <f>IF(ISBLANK(F486:F486),E486:E486,F486:F486)</f>
        <v>7</v>
      </c>
    </row>
    <row r="487" ht="14.7" customHeight="1" hidden="1">
      <c r="A487" s="20">
        <v>45547</v>
      </c>
      <c r="B487" t="s" s="21">
        <v>421</v>
      </c>
      <c r="C487" s="22">
        <v>-25</v>
      </c>
      <c r="D487" t="s" s="21">
        <v>103</v>
      </c>
      <c r="E487" t="s" s="21">
        <v>28</v>
      </c>
      <c r="F487" s="23"/>
      <c r="G487" t="s" s="24">
        <f>IF(ISBLANK(F487:F487),E487:E487,F487:F487)</f>
        <v>28</v>
      </c>
    </row>
    <row r="488" ht="32.7" customHeight="1" hidden="1">
      <c r="A488" s="25">
        <v>45541</v>
      </c>
      <c r="B488" t="s" s="26">
        <v>198</v>
      </c>
      <c r="C488" s="27">
        <v>345.43</v>
      </c>
      <c r="D488" t="s" s="28">
        <v>171</v>
      </c>
      <c r="E488" t="s" s="28">
        <v>9</v>
      </c>
      <c r="F488" s="29"/>
      <c r="G488" t="s" s="28">
        <f>IF(ISBLANK(F488:F488),E488:E488,F488:F488)</f>
        <v>9</v>
      </c>
    </row>
    <row r="489" ht="14.7" customHeight="1" hidden="1">
      <c r="A489" s="20">
        <v>45540</v>
      </c>
      <c r="B489" t="s" s="21">
        <v>422</v>
      </c>
      <c r="C489" s="22">
        <v>-5</v>
      </c>
      <c r="D489" t="s" s="21">
        <v>171</v>
      </c>
      <c r="E489" t="s" s="21">
        <v>18</v>
      </c>
      <c r="F489" s="23"/>
      <c r="G489" t="s" s="24">
        <f>IF(ISBLANK(F489:F489),E489:E489,F489:F489)</f>
        <v>18</v>
      </c>
    </row>
    <row r="490" ht="20.7" customHeight="1" hidden="1">
      <c r="A490" s="25">
        <v>45555</v>
      </c>
      <c r="B490" t="s" s="26">
        <v>423</v>
      </c>
      <c r="C490" s="27">
        <v>-243.31</v>
      </c>
      <c r="D490" t="s" s="28">
        <v>167</v>
      </c>
      <c r="E490" t="s" s="28">
        <v>52</v>
      </c>
      <c r="F490" s="29"/>
      <c r="G490" t="s" s="28">
        <f>IF(ISBLANK(F490:F490),E490:E490,F490:F490)</f>
        <v>52</v>
      </c>
    </row>
    <row r="491" ht="14.7" customHeight="1" hidden="1">
      <c r="A491" s="20">
        <v>45556</v>
      </c>
      <c r="B491" t="s" s="21">
        <v>424</v>
      </c>
      <c r="C491" s="22">
        <f>-(93.12/2)*0.97</f>
        <v>-45.1632</v>
      </c>
      <c r="D491" t="s" s="21">
        <v>171</v>
      </c>
      <c r="E491" t="s" s="21">
        <v>3</v>
      </c>
      <c r="F491" s="23"/>
      <c r="G491" t="s" s="24">
        <f>IF(ISBLANK(F491:F491),E491:E491,F491:F491)</f>
        <v>3</v>
      </c>
    </row>
    <row r="492" ht="32.7" customHeight="1" hidden="1">
      <c r="A492" s="25">
        <v>45554</v>
      </c>
      <c r="B492" t="s" s="26">
        <v>421</v>
      </c>
      <c r="C492" s="27">
        <v>-25</v>
      </c>
      <c r="D492" t="s" s="28">
        <v>103</v>
      </c>
      <c r="E492" t="s" s="28">
        <v>28</v>
      </c>
      <c r="F492" s="29"/>
      <c r="G492" t="s" s="28">
        <f>IF(ISBLANK(F492:F492),E492:E492,F492:F492)</f>
        <v>28</v>
      </c>
    </row>
    <row r="493" ht="14.7" customHeight="1" hidden="1">
      <c r="A493" s="20">
        <v>45555</v>
      </c>
      <c r="B493" t="s" s="21">
        <v>198</v>
      </c>
      <c r="C493" s="22">
        <v>2093.35</v>
      </c>
      <c r="D493" t="s" s="21">
        <v>340</v>
      </c>
      <c r="E493" t="s" s="21">
        <v>9</v>
      </c>
      <c r="F493" s="23"/>
      <c r="G493" t="s" s="24">
        <f>IF(ISBLANK(F493:F493),E493:E493,F493:F493)</f>
        <v>9</v>
      </c>
    </row>
    <row r="494" ht="32.7" customHeight="1" hidden="1">
      <c r="A494" s="25">
        <v>45555</v>
      </c>
      <c r="B494" t="s" s="26">
        <v>198</v>
      </c>
      <c r="C494" s="27">
        <f>369.42+142.71+71.86</f>
        <v>583.99</v>
      </c>
      <c r="D494" t="s" s="28">
        <v>171</v>
      </c>
      <c r="E494" t="s" s="28">
        <v>9</v>
      </c>
      <c r="F494" s="29"/>
      <c r="G494" t="s" s="28">
        <f>IF(ISBLANK(F494:F494),E494:E494,F494:F494)</f>
        <v>9</v>
      </c>
    </row>
    <row r="495" ht="14.7" customHeight="1" hidden="1">
      <c r="A495" s="20">
        <v>45535</v>
      </c>
      <c r="B495" t="s" s="21">
        <v>425</v>
      </c>
      <c r="C495" s="22">
        <v>-0.99</v>
      </c>
      <c r="D495" t="s" s="21">
        <v>196</v>
      </c>
      <c r="E495" t="s" s="21">
        <v>33</v>
      </c>
      <c r="F495" s="23"/>
      <c r="G495" t="s" s="24">
        <f>IF(ISBLANK(F495:F495),E495:E495,F495:F495)</f>
        <v>33</v>
      </c>
    </row>
    <row r="496" ht="32.7" customHeight="1" hidden="1">
      <c r="A496" s="25">
        <v>45556</v>
      </c>
      <c r="B496" t="s" s="26">
        <v>426</v>
      </c>
      <c r="C496" s="27">
        <v>-107.81</v>
      </c>
      <c r="D496" t="s" s="28">
        <v>99</v>
      </c>
      <c r="E496" t="s" s="28">
        <v>3</v>
      </c>
      <c r="F496" s="29"/>
      <c r="G496" t="s" s="28">
        <f>IF(ISBLANK(F496:F496),E496:E496,F496:F496)</f>
        <v>3</v>
      </c>
    </row>
    <row r="497" ht="14.7" customHeight="1" hidden="1">
      <c r="A497" s="20">
        <v>45556</v>
      </c>
      <c r="B497" t="s" s="21">
        <v>427</v>
      </c>
      <c r="C497" s="22">
        <f>-47/2</f>
        <v>-23.5</v>
      </c>
      <c r="D497" t="s" s="21">
        <v>171</v>
      </c>
      <c r="E497" t="s" s="21">
        <v>18</v>
      </c>
      <c r="F497" t="s" s="21">
        <v>52</v>
      </c>
      <c r="G497" t="s" s="24">
        <f>IF(ISBLANK(F497:F497),E497:E497,F497:F497)</f>
        <v>52</v>
      </c>
    </row>
    <row r="498" ht="20.7" customHeight="1" hidden="1">
      <c r="A498" s="25">
        <v>45557</v>
      </c>
      <c r="B498" t="s" s="26">
        <v>37</v>
      </c>
      <c r="C498" s="27">
        <v>-57.96</v>
      </c>
      <c r="D498" t="s" s="28">
        <v>112</v>
      </c>
      <c r="E498" t="s" s="28">
        <v>37</v>
      </c>
      <c r="F498" s="29"/>
      <c r="G498" t="s" s="28">
        <f>IF(ISBLANK(F498:F498),E498:E498,F498:F498)</f>
        <v>37</v>
      </c>
    </row>
    <row r="499" ht="14.7" customHeight="1" hidden="1">
      <c r="A499" s="20">
        <v>45557</v>
      </c>
      <c r="B499" t="s" s="21">
        <v>220</v>
      </c>
      <c r="C499" s="22">
        <v>-14</v>
      </c>
      <c r="D499" t="s" s="21">
        <v>103</v>
      </c>
      <c r="E499" t="s" s="21">
        <v>45</v>
      </c>
      <c r="F499" s="23"/>
      <c r="G499" t="s" s="24">
        <f>IF(ISBLANK(F499:F499),E499:E499,F499:F499)</f>
        <v>45</v>
      </c>
    </row>
    <row r="500" ht="32.7" customHeight="1" hidden="1">
      <c r="A500" s="25">
        <v>45557</v>
      </c>
      <c r="B500" t="s" s="26">
        <v>428</v>
      </c>
      <c r="C500" s="27">
        <v>-15</v>
      </c>
      <c r="D500" t="s" s="28">
        <v>171</v>
      </c>
      <c r="E500" t="s" s="28">
        <v>52</v>
      </c>
      <c r="F500" s="29"/>
      <c r="G500" t="s" s="28">
        <f>IF(ISBLANK(F500:F500),E500:E500,F500:F500)</f>
        <v>52</v>
      </c>
    </row>
    <row r="501" ht="14.7" customHeight="1" hidden="1">
      <c r="A501" s="20">
        <v>45558</v>
      </c>
      <c r="B501" t="s" s="21">
        <v>279</v>
      </c>
      <c r="C501" s="22">
        <f>-196.47+108.16</f>
        <v>-88.31</v>
      </c>
      <c r="D501" t="s" s="21">
        <v>99</v>
      </c>
      <c r="E501" t="s" s="21">
        <v>22</v>
      </c>
      <c r="F501" s="23"/>
      <c r="G501" t="s" s="24">
        <f>IF(ISBLANK(F501:F501),E501:E501,F501:F501)</f>
        <v>22</v>
      </c>
    </row>
    <row r="502" ht="32.7" customHeight="1" hidden="1">
      <c r="A502" s="25">
        <v>45558</v>
      </c>
      <c r="B502" t="s" s="26">
        <v>429</v>
      </c>
      <c r="C502" s="27">
        <v>-329</v>
      </c>
      <c r="D502" t="s" s="28">
        <v>99</v>
      </c>
      <c r="E502" t="s" s="28">
        <v>18</v>
      </c>
      <c r="F502" s="29"/>
      <c r="G502" t="s" s="28">
        <f>IF(ISBLANK(F502:F502),E502:E502,F502:F502)</f>
        <v>18</v>
      </c>
    </row>
    <row r="503" ht="14.7" customHeight="1" hidden="1">
      <c r="A503" s="20">
        <v>45558</v>
      </c>
      <c r="B503" t="s" s="21">
        <v>430</v>
      </c>
      <c r="C503" s="22">
        <v>-23.22</v>
      </c>
      <c r="D503" t="s" s="21">
        <v>196</v>
      </c>
      <c r="E503" t="s" s="21">
        <v>12</v>
      </c>
      <c r="F503" s="23"/>
      <c r="G503" t="s" s="24">
        <f>IF(ISBLANK(F503:F503),E503:E503,F503:F503)</f>
        <v>12</v>
      </c>
    </row>
    <row r="504" ht="20.7" customHeight="1" hidden="1">
      <c r="A504" s="25">
        <v>45563</v>
      </c>
      <c r="B504" t="s" s="26">
        <v>431</v>
      </c>
      <c r="C504" s="27">
        <v>-83.68000000000001</v>
      </c>
      <c r="D504" t="s" s="28">
        <v>167</v>
      </c>
      <c r="E504" t="s" s="28">
        <v>52</v>
      </c>
      <c r="F504" s="29"/>
      <c r="G504" t="s" s="28">
        <f>IF(ISBLANK(F504:F504),E504:E504,F504:F504)</f>
        <v>52</v>
      </c>
    </row>
    <row r="505" ht="14.7" customHeight="1" hidden="1">
      <c r="A505" s="20">
        <v>45563</v>
      </c>
      <c r="B505" t="s" s="21">
        <v>194</v>
      </c>
      <c r="C505" s="22">
        <v>-50.71</v>
      </c>
      <c r="D505" t="s" s="21">
        <v>103</v>
      </c>
      <c r="E505" t="s" s="21">
        <v>45</v>
      </c>
      <c r="F505" s="23"/>
      <c r="G505" t="s" s="24">
        <f>IF(ISBLANK(F505:F505),E505:E505,F505:F505)</f>
        <v>45</v>
      </c>
    </row>
    <row r="506" ht="20.7" customHeight="1" hidden="1">
      <c r="A506" s="25">
        <v>45564</v>
      </c>
      <c r="B506" t="s" s="26">
        <v>37</v>
      </c>
      <c r="C506" s="27">
        <v>-86.68000000000001</v>
      </c>
      <c r="D506" t="s" s="28">
        <v>112</v>
      </c>
      <c r="E506" t="s" s="28">
        <v>37</v>
      </c>
      <c r="F506" s="29"/>
      <c r="G506" t="s" s="28">
        <f>IF(ISBLANK(F506:F506),E506:E506,F506:F506)</f>
        <v>37</v>
      </c>
    </row>
    <row r="507" ht="14.7" customHeight="1" hidden="1">
      <c r="A507" s="20">
        <v>45564</v>
      </c>
      <c r="B507" t="s" s="21">
        <v>432</v>
      </c>
      <c r="C507" s="22">
        <v>-1568.82</v>
      </c>
      <c r="D507" t="s" s="21">
        <v>340</v>
      </c>
      <c r="E507" t="s" s="21">
        <v>18</v>
      </c>
      <c r="F507" t="s" s="21">
        <v>20</v>
      </c>
      <c r="G507" t="s" s="24">
        <f>IF(ISBLANK(F507:F507),E507:E507,F507:F507)</f>
        <v>20</v>
      </c>
    </row>
    <row r="508" ht="32.7" customHeight="1" hidden="1">
      <c r="A508" s="25">
        <v>45562</v>
      </c>
      <c r="B508" t="s" s="26">
        <v>221</v>
      </c>
      <c r="C508" s="27">
        <v>-9.99</v>
      </c>
      <c r="D508" t="s" s="28">
        <v>103</v>
      </c>
      <c r="E508" t="s" s="28">
        <v>42</v>
      </c>
      <c r="F508" s="29"/>
      <c r="G508" t="s" s="28">
        <f>IF(ISBLANK(F508:F508),E508:E508,F508:F508)</f>
        <v>42</v>
      </c>
    </row>
    <row r="509" ht="14.7" customHeight="1" hidden="1">
      <c r="A509" s="20">
        <v>45564</v>
      </c>
      <c r="B509" t="s" s="21">
        <v>197</v>
      </c>
      <c r="C509" s="22">
        <v>-168.91</v>
      </c>
      <c r="D509" t="s" s="21">
        <v>196</v>
      </c>
      <c r="E509" t="s" s="21">
        <v>7</v>
      </c>
      <c r="F509" s="23"/>
      <c r="G509" t="s" s="24">
        <f>IF(ISBLANK(F509:F509),E509:E509,F509:F509)</f>
        <v>7</v>
      </c>
    </row>
    <row r="510" ht="20.7" customHeight="1" hidden="1">
      <c r="A510" s="25">
        <v>45566</v>
      </c>
      <c r="B510" t="s" s="26">
        <v>33</v>
      </c>
      <c r="C510" s="27">
        <v>-1790.75</v>
      </c>
      <c r="D510" t="s" s="28">
        <v>196</v>
      </c>
      <c r="E510" t="s" s="28">
        <v>33</v>
      </c>
      <c r="F510" s="29"/>
      <c r="G510" t="s" s="28">
        <f>IF(ISBLANK(F510:F510),E510:E510,F510:F510)</f>
        <v>33</v>
      </c>
    </row>
    <row r="511" ht="14.7" customHeight="1" hidden="1">
      <c r="A511" s="20">
        <v>45566</v>
      </c>
      <c r="B511" t="s" s="21">
        <v>70</v>
      </c>
      <c r="C511" s="22">
        <v>-77</v>
      </c>
      <c r="D511" t="s" s="21">
        <v>171</v>
      </c>
      <c r="E511" t="s" s="21">
        <v>70</v>
      </c>
      <c r="F511" s="23"/>
      <c r="G511" t="s" s="24">
        <f>IF(ISBLANK(F511:F511),E511:E511,F511:F511)</f>
        <v>70</v>
      </c>
    </row>
    <row r="512" ht="20.7" customHeight="1" hidden="1">
      <c r="A512" s="25">
        <v>45572</v>
      </c>
      <c r="B512" t="s" s="26">
        <v>37</v>
      </c>
      <c r="C512" s="27">
        <v>-21</v>
      </c>
      <c r="D512" t="s" s="28">
        <v>340</v>
      </c>
      <c r="E512" t="s" s="28">
        <v>37</v>
      </c>
      <c r="F512" s="29"/>
      <c r="G512" t="s" s="28">
        <f>IF(ISBLANK(F512:F512),E512:E512,F512:F512)</f>
        <v>37</v>
      </c>
    </row>
    <row r="513" ht="14.7" customHeight="1" hidden="1">
      <c r="A513" s="20">
        <v>45578</v>
      </c>
      <c r="B513" t="s" s="21">
        <v>215</v>
      </c>
      <c r="C513" s="22">
        <f>-48.6/2</f>
        <v>-24.3</v>
      </c>
      <c r="D513" t="s" s="21">
        <v>196</v>
      </c>
      <c r="E513" t="s" s="21">
        <v>81</v>
      </c>
      <c r="F513" s="23"/>
      <c r="G513" t="s" s="24">
        <f>IF(ISBLANK(F513:F513),E513:E513,F513:F513)</f>
        <v>81</v>
      </c>
    </row>
    <row r="514" ht="20.7" customHeight="1" hidden="1">
      <c r="A514" s="25">
        <v>45578</v>
      </c>
      <c r="B514" t="s" s="26">
        <v>37</v>
      </c>
      <c r="C514" s="27">
        <f>-62.14*0.96</f>
        <v>-59.6544</v>
      </c>
      <c r="D514" t="s" s="28">
        <v>340</v>
      </c>
      <c r="E514" t="s" s="28">
        <v>37</v>
      </c>
      <c r="F514" s="29"/>
      <c r="G514" t="s" s="28">
        <f>IF(ISBLANK(F514:F514),E514:E514,F514:F514)</f>
        <v>37</v>
      </c>
    </row>
    <row r="515" ht="14.7" customHeight="1" hidden="1">
      <c r="A515" s="20">
        <v>45578</v>
      </c>
      <c r="B515" t="s" s="21">
        <v>433</v>
      </c>
      <c r="C515" s="22">
        <v>-26.46</v>
      </c>
      <c r="D515" t="s" s="21">
        <v>340</v>
      </c>
      <c r="E515" t="s" s="21">
        <v>22</v>
      </c>
      <c r="F515" s="23"/>
      <c r="G515" t="s" s="24">
        <f>IF(ISBLANK(F515:F515),E515:E515,F515:F515)</f>
        <v>22</v>
      </c>
    </row>
    <row r="516" ht="20.7" customHeight="1" hidden="1">
      <c r="A516" s="25">
        <v>45572</v>
      </c>
      <c r="B516" t="s" s="26">
        <v>434</v>
      </c>
      <c r="C516" s="27">
        <v>-60</v>
      </c>
      <c r="D516" t="s" s="28">
        <v>340</v>
      </c>
      <c r="E516" t="s" s="28">
        <v>18</v>
      </c>
      <c r="F516" t="s" s="28">
        <v>52</v>
      </c>
      <c r="G516" t="s" s="28">
        <f>IF(ISBLANK(F516:F516),E516:E516,F516:F516)</f>
        <v>52</v>
      </c>
    </row>
    <row r="517" ht="14.7" customHeight="1" hidden="1">
      <c r="A517" s="20">
        <v>45572</v>
      </c>
      <c r="B517" t="s" s="21">
        <v>435</v>
      </c>
      <c r="C517" s="22">
        <v>-17.5</v>
      </c>
      <c r="D517" t="s" s="21">
        <v>340</v>
      </c>
      <c r="E517" t="s" s="21">
        <v>22</v>
      </c>
      <c r="F517" s="23"/>
      <c r="G517" t="s" s="24">
        <f>IF(ISBLANK(F517:F517),E517:E517,F517:F517)</f>
        <v>22</v>
      </c>
    </row>
    <row r="518" ht="32.7" customHeight="1" hidden="1">
      <c r="A518" s="25">
        <v>45565</v>
      </c>
      <c r="B518" t="s" s="26">
        <v>222</v>
      </c>
      <c r="C518" s="27">
        <v>-11.99</v>
      </c>
      <c r="D518" t="s" s="28">
        <v>103</v>
      </c>
      <c r="E518" t="s" s="28">
        <v>42</v>
      </c>
      <c r="F518" s="29"/>
      <c r="G518" t="s" s="28">
        <f>IF(ISBLANK(F518:F518),E518:E518,F518:F518)</f>
        <v>42</v>
      </c>
    </row>
    <row r="519" ht="14.7" customHeight="1" hidden="1">
      <c r="A519" s="20">
        <v>45569</v>
      </c>
      <c r="B519" t="s" s="21">
        <v>198</v>
      </c>
      <c r="C519" s="22">
        <v>293.78</v>
      </c>
      <c r="D519" t="s" s="21">
        <v>171</v>
      </c>
      <c r="E519" t="s" s="21">
        <v>9</v>
      </c>
      <c r="F519" s="23"/>
      <c r="G519" t="s" s="24">
        <f>IF(ISBLANK(F519:F519),E519:E519,F519:F519)</f>
        <v>9</v>
      </c>
    </row>
    <row r="520" ht="32.7" customHeight="1" hidden="1">
      <c r="A520" s="25">
        <v>45575</v>
      </c>
      <c r="B520" t="s" s="26">
        <v>182</v>
      </c>
      <c r="C520" s="27">
        <v>-52.92</v>
      </c>
      <c r="D520" t="s" s="28">
        <v>99</v>
      </c>
      <c r="E520" t="s" s="28">
        <v>22</v>
      </c>
      <c r="F520" s="29"/>
      <c r="G520" t="s" s="28">
        <f>IF(ISBLANK(F520:F520),E520:E520,F520:F520)</f>
        <v>22</v>
      </c>
    </row>
    <row r="521" ht="14.7" customHeight="1" hidden="1">
      <c r="A521" s="20">
        <v>45561</v>
      </c>
      <c r="B521" t="s" s="21">
        <v>229</v>
      </c>
      <c r="C521" s="22">
        <v>-65.06999999999999</v>
      </c>
      <c r="D521" t="s" s="21">
        <v>99</v>
      </c>
      <c r="E521" t="s" s="21">
        <v>14</v>
      </c>
      <c r="F521" s="23"/>
      <c r="G521" t="s" s="24">
        <f>IF(ISBLANK(F521:F521),E521:E521,F521:F521)</f>
        <v>14</v>
      </c>
    </row>
    <row r="522" ht="32.7" customHeight="1" hidden="1">
      <c r="A522" s="25">
        <v>45562</v>
      </c>
      <c r="B522" t="s" s="26">
        <v>436</v>
      </c>
      <c r="C522" s="27">
        <v>-15.42</v>
      </c>
      <c r="D522" t="s" s="28">
        <v>99</v>
      </c>
      <c r="E522" t="s" s="28">
        <v>3</v>
      </c>
      <c r="F522" s="29"/>
      <c r="G522" t="s" s="28">
        <f>IF(ISBLANK(F522:F522),E522:E522,F522:F522)</f>
        <v>3</v>
      </c>
    </row>
    <row r="523" ht="14.7" customHeight="1" hidden="1">
      <c r="A523" s="20">
        <v>45573</v>
      </c>
      <c r="B523" t="s" s="21">
        <v>437</v>
      </c>
      <c r="C523" s="22">
        <v>-12.56</v>
      </c>
      <c r="D523" t="s" s="21">
        <v>99</v>
      </c>
      <c r="E523" t="s" s="21">
        <v>3</v>
      </c>
      <c r="F523" s="23"/>
      <c r="G523" t="s" s="24">
        <f>IF(ISBLANK(F523:F523),E523:E523,F523:F523)</f>
        <v>3</v>
      </c>
    </row>
    <row r="524" ht="20.7" customHeight="1" hidden="1">
      <c r="A524" s="25">
        <v>45569</v>
      </c>
      <c r="B524" t="s" s="26">
        <v>198</v>
      </c>
      <c r="C524" s="27">
        <v>1664.78</v>
      </c>
      <c r="D524" t="s" s="28">
        <v>340</v>
      </c>
      <c r="E524" t="s" s="28">
        <v>9</v>
      </c>
      <c r="F524" s="29"/>
      <c r="G524" t="s" s="28">
        <f>IF(ISBLANK(F524:F524),E524:E524,F524:F524)</f>
        <v>9</v>
      </c>
    </row>
    <row r="525" ht="14.7" customHeight="1" hidden="1">
      <c r="A525" s="20">
        <v>45571</v>
      </c>
      <c r="B525" t="s" s="21">
        <v>438</v>
      </c>
      <c r="C525" s="22">
        <v>-13.97</v>
      </c>
      <c r="D525" t="s" s="21">
        <v>167</v>
      </c>
      <c r="E525" t="s" s="21">
        <v>52</v>
      </c>
      <c r="F525" s="23"/>
      <c r="G525" t="s" s="24">
        <f>IF(ISBLANK(F525:F525),E525:E525,F525:F525)</f>
        <v>52</v>
      </c>
    </row>
    <row r="526" ht="20.7" customHeight="1" hidden="1">
      <c r="A526" s="25">
        <v>45569</v>
      </c>
      <c r="B526" t="s" s="26">
        <v>439</v>
      </c>
      <c r="C526" s="27">
        <v>-5.86</v>
      </c>
      <c r="D526" t="s" s="28">
        <v>167</v>
      </c>
      <c r="E526" t="s" s="28">
        <v>52</v>
      </c>
      <c r="F526" s="29"/>
      <c r="G526" t="s" s="28">
        <f>IF(ISBLANK(F526:F526),E526:E526,F526:F526)</f>
        <v>52</v>
      </c>
    </row>
    <row r="527" ht="14.7" customHeight="1" hidden="1">
      <c r="A527" s="20">
        <v>45581</v>
      </c>
      <c r="B527" t="s" s="21">
        <v>338</v>
      </c>
      <c r="C527" s="22">
        <v>-21.17</v>
      </c>
      <c r="D527" t="s" s="21">
        <v>99</v>
      </c>
      <c r="E527" t="s" s="21">
        <v>18</v>
      </c>
      <c r="F527" t="s" s="21">
        <v>3</v>
      </c>
      <c r="G527" t="s" s="24">
        <f>IF(ISBLANK(F527:F527),E527:E527,F527:F527)</f>
        <v>3</v>
      </c>
    </row>
    <row r="528" ht="20.7" customHeight="1" hidden="1">
      <c r="A528" s="25">
        <v>45581</v>
      </c>
      <c r="B528" t="s" s="26">
        <v>37</v>
      </c>
      <c r="C528" s="27">
        <v>-1</v>
      </c>
      <c r="D528" t="s" s="28">
        <v>112</v>
      </c>
      <c r="E528" t="s" s="28">
        <v>37</v>
      </c>
      <c r="F528" s="29"/>
      <c r="G528" t="s" s="28">
        <f>IF(ISBLANK(F528:F528),E528:E528,F528:F528)</f>
        <v>37</v>
      </c>
    </row>
    <row r="529" ht="14.7" customHeight="1" hidden="1">
      <c r="A529" s="20">
        <v>45578</v>
      </c>
      <c r="B529" t="s" s="21">
        <v>440</v>
      </c>
      <c r="C529" s="22">
        <v>-25.62</v>
      </c>
      <c r="D529" t="s" s="21">
        <v>340</v>
      </c>
      <c r="E529" t="s" s="21">
        <v>3</v>
      </c>
      <c r="F529" s="23"/>
      <c r="G529" t="s" s="24">
        <f>IF(ISBLANK(F529:F529),E529:E529,F529:F529)</f>
        <v>3</v>
      </c>
    </row>
    <row r="530" ht="20.7" customHeight="1" hidden="1">
      <c r="A530" s="25">
        <v>45581</v>
      </c>
      <c r="B530" t="s" s="26">
        <v>441</v>
      </c>
      <c r="C530" s="27">
        <v>-5</v>
      </c>
      <c r="D530" t="s" s="28">
        <v>340</v>
      </c>
      <c r="E530" t="s" s="28">
        <v>18</v>
      </c>
      <c r="F530" t="s" s="28">
        <v>52</v>
      </c>
      <c r="G530" t="s" s="28">
        <f>IF(ISBLANK(F530:F530),E530:E530,F530:F530)</f>
        <v>52</v>
      </c>
    </row>
  </sheetData>
  <mergeCells count="1">
    <mergeCell ref="A1:G1"/>
  </mergeCells>
  <dataValidations count="2">
    <dataValidation type="list" allowBlank="1" showInputMessage="1" showErrorMessage="1" sqref="D3:D530">
      <formula1>"Bank of America Checking,Bilt Rewards,Bank of America Custom Cash,Citi Costco,AMEX Blue Cash Preferred,Citi Custom Cash,HSA,AMEX Checking"</formula1>
    </dataValidation>
    <dataValidation type="list" allowBlank="1" showInputMessage="1" showErrorMessage="1" sqref="E3:F530">
      <formula1>"Car Maintenance,Costco,Fun,Groceries,Income,Medical,Michelle,Miscellaneous,Online Shopping,Personal Care,Phone Bill,Rent,Restaurant &amp; Drinks,Savings,Subscriptions,Transportation,Travel,Utility,Wifi"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