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baranilgun/Desktop/"/>
    </mc:Choice>
  </mc:AlternateContent>
  <xr:revisionPtr revIDLastSave="0" documentId="13_ncr:1_{4CE77A01-EC2F-E641-96C1-DFF9D6C49DAB}" xr6:coauthVersionLast="47" xr6:coauthVersionMax="47" xr10:uidLastSave="{00000000-0000-0000-0000-000000000000}"/>
  <bookViews>
    <workbookView xWindow="0" yWindow="500" windowWidth="28800" windowHeight="16100" activeTab="1" xr2:uid="{B380C144-0EEA-0E42-9322-D78E30A34115}"/>
  </bookViews>
  <sheets>
    <sheet name="1.Ay" sheetId="1" r:id="rId1"/>
    <sheet name="Kişi Saat Rapor" sheetId="5" r:id="rId2"/>
    <sheet name="1. Ay Konu " sheetId="3" r:id="rId3"/>
    <sheet name="Konu Bazlı Süre" sheetId="4" r:id="rId4"/>
  </sheets>
  <calcPr calcId="191029"/>
  <pivotCaches>
    <pivotCache cacheId="4" r:id="rId5"/>
    <pivotCache cacheId="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6" i="1"/>
  <c r="K5" i="1"/>
  <c r="K4" i="1"/>
  <c r="K3" i="1"/>
  <c r="K8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B35" i="1" s="1" a="1"/>
  <c r="B35" i="1" s="1"/>
  <c r="K10" i="1"/>
  <c r="K9" i="1"/>
  <c r="K7" i="1"/>
  <c r="E37" i="1" l="1" a="1"/>
  <c r="E37" i="1" s="1"/>
  <c r="E39" i="1" a="1"/>
  <c r="E39" i="1" s="1"/>
  <c r="C35" i="1" a="1"/>
  <c r="C35" i="1" s="1"/>
  <c r="B36" i="1" a="1"/>
  <c r="B36" i="1" s="1"/>
  <c r="D36" i="1" a="1"/>
  <c r="D36" i="1" s="1"/>
  <c r="B39" i="1" a="1"/>
  <c r="B39" i="1" s="1"/>
  <c r="B40" i="1" a="1"/>
  <c r="B40" i="1" s="1"/>
  <c r="D35" i="1" a="1"/>
  <c r="D35" i="1" s="1"/>
  <c r="C40" i="1" a="1"/>
  <c r="C40" i="1" s="1"/>
  <c r="D40" i="1" a="1"/>
  <c r="D40" i="1" s="1"/>
  <c r="E40" i="1" a="1"/>
  <c r="E40" i="1" s="1"/>
  <c r="C36" i="1" a="1"/>
  <c r="C36" i="1" s="1"/>
  <c r="C39" i="1" a="1"/>
  <c r="C39" i="1" s="1"/>
  <c r="B37" i="1" a="1"/>
  <c r="B37" i="1" s="1"/>
  <c r="D39" i="1" a="1"/>
  <c r="D39" i="1" s="1"/>
  <c r="B38" i="1" a="1"/>
  <c r="B38" i="1" s="1"/>
  <c r="E36" i="1" a="1"/>
  <c r="E36" i="1" s="1"/>
  <c r="C37" i="1" a="1"/>
  <c r="C37" i="1" s="1"/>
  <c r="E35" i="1" a="1"/>
  <c r="E35" i="1" s="1"/>
  <c r="D37" i="1" a="1"/>
  <c r="D37" i="1" s="1"/>
  <c r="C38" i="1" a="1"/>
  <c r="C38" i="1" s="1"/>
  <c r="D38" i="1" a="1"/>
  <c r="D38" i="1" s="1"/>
  <c r="E38" i="1" a="1"/>
  <c r="E38" i="1" s="1"/>
  <c r="F35" i="1" l="1"/>
  <c r="F39" i="1"/>
  <c r="F36" i="1"/>
  <c r="F37" i="1"/>
  <c r="F38" i="1"/>
  <c r="F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<sst xmlns="http://schemas.openxmlformats.org/spreadsheetml/2006/main" count="134" uniqueCount="51">
  <si>
    <t>Çalışan Adı</t>
  </si>
  <si>
    <t>Pazartesi</t>
  </si>
  <si>
    <t>Salı</t>
  </si>
  <si>
    <t>Çarşamba</t>
  </si>
  <si>
    <t>Perşembe</t>
  </si>
  <si>
    <t>Cuma</t>
  </si>
  <si>
    <t>Cumartesi</t>
  </si>
  <si>
    <t>Pazar</t>
  </si>
  <si>
    <t>Baran</t>
  </si>
  <si>
    <t>Ersin</t>
  </si>
  <si>
    <t>Zeynep</t>
  </si>
  <si>
    <t>Yusuf</t>
  </si>
  <si>
    <t>Sıla</t>
  </si>
  <si>
    <t>Sueda</t>
  </si>
  <si>
    <t>Aylık Toplam</t>
  </si>
  <si>
    <t>Tarih</t>
  </si>
  <si>
    <t>Hafta No</t>
  </si>
  <si>
    <t>Günlük Toplam</t>
  </si>
  <si>
    <t>Haftalık Özet</t>
  </si>
  <si>
    <t>Çalışan Ad</t>
  </si>
  <si>
    <t>Hafta 1</t>
  </si>
  <si>
    <t>Hafta 2</t>
  </si>
  <si>
    <t>Hafta 3</t>
  </si>
  <si>
    <t>Hafta 4</t>
  </si>
  <si>
    <t xml:space="preserve"> </t>
  </si>
  <si>
    <t>Konu</t>
  </si>
  <si>
    <t>Odoo Pc kurulumu dökümantasyonu</t>
  </si>
  <si>
    <t>TinyERP araştırmak</t>
  </si>
  <si>
    <t>Bütünleşik Odoo ERP AI</t>
  </si>
  <si>
    <t>Odoo bayisi olabilir miyiz?</t>
  </si>
  <si>
    <t>Yapacağımız bu projenin ismi ne olmalı?</t>
  </si>
  <si>
    <t>AI Agents</t>
  </si>
  <si>
    <t>SAP HANA</t>
  </si>
  <si>
    <t xml:space="preserve">SAP, IFS, MS Dynamics ve Canias </t>
  </si>
  <si>
    <t>Odoo’nun elde ettiği gelirler</t>
  </si>
  <si>
    <t xml:space="preserve">Metin veya ses girdisiyle çalışan AI chatbotlar </t>
  </si>
  <si>
    <t>OpenAI Operator, Manus, Claude Cod</t>
  </si>
  <si>
    <t>Odoo 30 Nisan Ankara BuluşmasI</t>
  </si>
  <si>
    <t>Süre</t>
  </si>
  <si>
    <t>Azure ve A WS ile Odoo entegre edilebilir mi?</t>
  </si>
  <si>
    <t>Grup Performans Ölçekleri</t>
  </si>
  <si>
    <t>MRP çalışması</t>
  </si>
  <si>
    <t>Satır Etiketleri</t>
  </si>
  <si>
    <t>Genel Toplam</t>
  </si>
  <si>
    <t>Toplam Süre</t>
  </si>
  <si>
    <t>Sütun1</t>
  </si>
  <si>
    <t>Sütun2</t>
  </si>
  <si>
    <t>Sütun3</t>
  </si>
  <si>
    <t>Sütun4</t>
  </si>
  <si>
    <t>Sütun5</t>
  </si>
  <si>
    <t>Toplam Günlük 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</si>
</sst>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62"/>
      <scheme val="minor"/>
    </font>
    <font>
      <sz val="12"/>
      <color rgb="FF000000"/>
      <name val="Aptos Narrow"/>
      <family val="2"/>
      <charset val="162"/>
      <scheme val="minor"/>
    </font>
    <font>
      <sz val="12"/>
      <color rgb="FF000000"/>
      <name val="Times New Roman"/>
      <family val="1"/>
    </font>
    <font>
      <strike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charset val="162"/>
        <scheme val="minor"/>
      </font>
    </dxf>
    <dxf>
      <numFmt numFmtId="19" formatCode="d/mm/yyyy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 Çalışma Saati Takibi v2.xlsx]Kişi Saat Rapor!PivotTable1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'Kişi Saat Rapor'!$B$1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'Kişi Saat Rapor'!$A$2:$A$30</c:f>
              <c:multiLvlStrCache>
                <c:ptCount val="24"/>
                <c:lvl>
                  <c:pt idx="0">
                    <c:v>Baran</c:v>
                  </c:pt>
                  <c:pt idx="1">
                    <c:v>Ersin</c:v>
                  </c:pt>
                  <c:pt idx="2">
                    <c:v>Sıla</c:v>
                  </c:pt>
                  <c:pt idx="3">
                    <c:v>Sueda</c:v>
                  </c:pt>
                  <c:pt idx="4">
                    <c:v>Yusuf</c:v>
                  </c:pt>
                  <c:pt idx="5">
                    <c:v>Zeynep</c:v>
                  </c:pt>
                  <c:pt idx="6">
                    <c:v>Baran</c:v>
                  </c:pt>
                  <c:pt idx="7">
                    <c:v>Ersin</c:v>
                  </c:pt>
                  <c:pt idx="8">
                    <c:v>Sıla</c:v>
                  </c:pt>
                  <c:pt idx="9">
                    <c:v>Sueda</c:v>
                  </c:pt>
                  <c:pt idx="10">
                    <c:v>Yusuf</c:v>
                  </c:pt>
                  <c:pt idx="11">
                    <c:v>Zeynep</c:v>
                  </c:pt>
                  <c:pt idx="12">
                    <c:v>Baran</c:v>
                  </c:pt>
                  <c:pt idx="13">
                    <c:v>Ersin</c:v>
                  </c:pt>
                  <c:pt idx="14">
                    <c:v>Sıla</c:v>
                  </c:pt>
                  <c:pt idx="15">
                    <c:v>Sueda</c:v>
                  </c:pt>
                  <c:pt idx="16">
                    <c:v>Yusuf</c:v>
                  </c:pt>
                  <c:pt idx="17">
                    <c:v>Zeynep</c:v>
                  </c:pt>
                  <c:pt idx="18">
                    <c:v>Baran</c:v>
                  </c:pt>
                  <c:pt idx="19">
                    <c:v>Ersin</c:v>
                  </c:pt>
                  <c:pt idx="20">
                    <c:v>Sıla</c:v>
                  </c:pt>
                  <c:pt idx="21">
                    <c:v>Sueda</c:v>
                  </c:pt>
                  <c:pt idx="22">
                    <c:v>Yusuf</c:v>
                  </c:pt>
                  <c:pt idx="23">
                    <c:v>Zeynep</c:v>
                  </c:pt>
                </c:lvl>
                <c:lvl>
                  <c:pt idx="0">
                    <c:v>24.03.2025</c:v>
                  </c:pt>
                  <c:pt idx="6">
                    <c:v>31.03.2025</c:v>
                  </c:pt>
                  <c:pt idx="12">
                    <c:v>7.04.2025</c:v>
                  </c:pt>
                  <c:pt idx="18">
                    <c:v>14.04.2025</c:v>
                  </c:pt>
                </c:lvl>
              </c:multiLvlStrCache>
            </c:multiLvlStrRef>
          </c:cat>
          <c:val>
            <c:numRef>
              <c:f>'Kişi Saat Rapor'!$B$2:$B$30</c:f>
              <c:numCache>
                <c:formatCode>General</c:formatCode>
                <c:ptCount val="24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8-C24C-8DF7-5A2BE691C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046895"/>
        <c:axId val="634931311"/>
      </c:barChart>
      <c:catAx>
        <c:axId val="63504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34931311"/>
        <c:crosses val="autoZero"/>
        <c:auto val="1"/>
        <c:lblAlgn val="ctr"/>
        <c:lblOffset val="100"/>
        <c:noMultiLvlLbl val="0"/>
      </c:catAx>
      <c:valAx>
        <c:axId val="63493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3504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 Çalışma Saati Takibi v2.xlsx]Konu Bazlı Süre!PivotTable1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'Konu Bazlı Süre'!$B$1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'Konu Bazlı Süre'!$A$2:$A$17</c:f>
              <c:strCache>
                <c:ptCount val="15"/>
                <c:pt idx="0">
                  <c:v>AI Agents</c:v>
                </c:pt>
                <c:pt idx="1">
                  <c:v>Azure ve A WS ile Odoo entegre edilebilir mi?</c:v>
                </c:pt>
                <c:pt idx="2">
                  <c:v>Bütünleşik Odoo ERP AI</c:v>
                </c:pt>
                <c:pt idx="3">
                  <c:v>Grup Performans Ölçekleri</c:v>
                </c:pt>
                <c:pt idx="4">
                  <c:v>Metin veya ses girdisiyle çalışan AI chatbotlar </c:v>
                </c:pt>
                <c:pt idx="5">
                  <c:v>MRP çalışması</c:v>
                </c:pt>
                <c:pt idx="6">
                  <c:v>Odoo 30 Nisan Ankara BuluşmasI</c:v>
                </c:pt>
                <c:pt idx="7">
                  <c:v>Odoo bayisi olabilir miyiz?</c:v>
                </c:pt>
                <c:pt idx="8">
                  <c:v>Odoo Pc kurulumu dökümantasyonu</c:v>
                </c:pt>
                <c:pt idx="9">
                  <c:v>Odoo’nun elde ettiği gelirler</c:v>
                </c:pt>
                <c:pt idx="10">
                  <c:v>OpenAI Operator, Manus, Claude Cod</c:v>
                </c:pt>
                <c:pt idx="11">
                  <c:v>SAP HANA</c:v>
                </c:pt>
                <c:pt idx="12">
                  <c:v>SAP, IFS, MS Dynamics ve Canias </c:v>
                </c:pt>
                <c:pt idx="13">
                  <c:v>TinyERP araştırmak</c:v>
                </c:pt>
                <c:pt idx="14">
                  <c:v>Yapacağımız bu projenin ismi ne olmalı?</c:v>
                </c:pt>
              </c:strCache>
            </c:strRef>
          </c:cat>
          <c:val>
            <c:numRef>
              <c:f>'Konu Bazlı Süre'!$B$2:$B$17</c:f>
              <c:numCache>
                <c:formatCode>General</c:formatCode>
                <c:ptCount val="15"/>
                <c:pt idx="3">
                  <c:v>6</c:v>
                </c:pt>
                <c:pt idx="9">
                  <c:v>2.5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68-5B48-90B8-25D7F0856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3755072"/>
        <c:axId val="583749968"/>
      </c:barChart>
      <c:catAx>
        <c:axId val="58375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83749968"/>
        <c:crosses val="autoZero"/>
        <c:auto val="1"/>
        <c:lblAlgn val="ctr"/>
        <c:lblOffset val="100"/>
        <c:noMultiLvlLbl val="0"/>
      </c:catAx>
      <c:valAx>
        <c:axId val="58374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837550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 Çalışma Saati Takibi v2.xlsx]Konu Bazlı Süre!PivotTable1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'Konu Bazlı Süre'!$B$1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8C71-3A4C-93A8-FF276F3DEE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C71-3A4C-93A8-FF276F3DEE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8C71-3A4C-93A8-FF276F3DEE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8C71-3A4C-93A8-FF276F3DEE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C71-3A4C-93A8-FF276F3DEEE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8C71-3A4C-93A8-FF276F3DEEE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C71-3A4C-93A8-FF276F3DEEE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8C71-3A4C-93A8-FF276F3DEEE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C71-3A4C-93A8-FF276F3DEEE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C71-3A4C-93A8-FF276F3DEEE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8C71-3A4C-93A8-FF276F3DEEE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C71-3A4C-93A8-FF276F3DEEE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E-8C71-3A4C-93A8-FF276F3DEEE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8C71-3A4C-93A8-FF276F3DEEE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0-8C71-3A4C-93A8-FF276F3DEE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'Konu Bazlı Süre'!$A$2:$A$17</c:f>
              <c:strCache>
                <c:ptCount val="15"/>
                <c:pt idx="0">
                  <c:v>AI Agents</c:v>
                </c:pt>
                <c:pt idx="1">
                  <c:v>Azure ve A WS ile Odoo entegre edilebilir mi?</c:v>
                </c:pt>
                <c:pt idx="2">
                  <c:v>Bütünleşik Odoo ERP AI</c:v>
                </c:pt>
                <c:pt idx="3">
                  <c:v>Grup Performans Ölçekleri</c:v>
                </c:pt>
                <c:pt idx="4">
                  <c:v>Metin veya ses girdisiyle çalışan AI chatbotlar </c:v>
                </c:pt>
                <c:pt idx="5">
                  <c:v>MRP çalışması</c:v>
                </c:pt>
                <c:pt idx="6">
                  <c:v>Odoo 30 Nisan Ankara BuluşmasI</c:v>
                </c:pt>
                <c:pt idx="7">
                  <c:v>Odoo bayisi olabilir miyiz?</c:v>
                </c:pt>
                <c:pt idx="8">
                  <c:v>Odoo Pc kurulumu dökümantasyonu</c:v>
                </c:pt>
                <c:pt idx="9">
                  <c:v>Odoo’nun elde ettiği gelirler</c:v>
                </c:pt>
                <c:pt idx="10">
                  <c:v>OpenAI Operator, Manus, Claude Cod</c:v>
                </c:pt>
                <c:pt idx="11">
                  <c:v>SAP HANA</c:v>
                </c:pt>
                <c:pt idx="12">
                  <c:v>SAP, IFS, MS Dynamics ve Canias </c:v>
                </c:pt>
                <c:pt idx="13">
                  <c:v>TinyERP araştırmak</c:v>
                </c:pt>
                <c:pt idx="14">
                  <c:v>Yapacağımız bu projenin ismi ne olmalı?</c:v>
                </c:pt>
              </c:strCache>
            </c:strRef>
          </c:cat>
          <c:val>
            <c:numRef>
              <c:f>'Konu Bazlı Süre'!$B$2:$B$17</c:f>
              <c:numCache>
                <c:formatCode>General</c:formatCode>
                <c:ptCount val="15"/>
                <c:pt idx="3">
                  <c:v>6</c:v>
                </c:pt>
                <c:pt idx="9">
                  <c:v>2.5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71-3A4C-93A8-FF276F3DEEE0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0</xdr:row>
      <xdr:rowOff>76200</xdr:rowOff>
    </xdr:from>
    <xdr:to>
      <xdr:col>13</xdr:col>
      <xdr:colOff>0</xdr:colOff>
      <xdr:row>21</xdr:row>
      <xdr:rowOff>25400</xdr:rowOff>
    </xdr:to>
    <xdr:graphicFrame macro="">
      <xdr:nvGraphicFramePr>
        <xdr:cNvPr id="2" name="HaftalıkRapor">
          <a:extLst>
            <a:ext uri="{FF2B5EF4-FFF2-40B4-BE49-F238E27FC236}">
              <a16:creationId xmlns:a16="http://schemas.microsoft.com/office/drawing/2014/main" id="{E4074F2F-05D8-5CB9-3966-F786A3B6C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0</xdr:row>
      <xdr:rowOff>25400</xdr:rowOff>
    </xdr:from>
    <xdr:to>
      <xdr:col>16</xdr:col>
      <xdr:colOff>635000</xdr:colOff>
      <xdr:row>23</xdr:row>
      <xdr:rowOff>44450</xdr:rowOff>
    </xdr:to>
    <xdr:graphicFrame macro="">
      <xdr:nvGraphicFramePr>
        <xdr:cNvPr id="12" name="Grafik 11">
          <a:extLst>
            <a:ext uri="{FF2B5EF4-FFF2-40B4-BE49-F238E27FC236}">
              <a16:creationId xmlns:a16="http://schemas.microsoft.com/office/drawing/2014/main" id="{BB1AF6B8-085A-181A-3F03-7D5BB12B5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768350</xdr:colOff>
      <xdr:row>24</xdr:row>
      <xdr:rowOff>6350</xdr:rowOff>
    </xdr:from>
    <xdr:to>
      <xdr:col>16</xdr:col>
      <xdr:colOff>685800</xdr:colOff>
      <xdr:row>43</xdr:row>
      <xdr:rowOff>38100</xdr:rowOff>
    </xdr:to>
    <xdr:graphicFrame macro="">
      <xdr:nvGraphicFramePr>
        <xdr:cNvPr id="13" name="Grafik 12">
          <a:extLst>
            <a:ext uri="{FF2B5EF4-FFF2-40B4-BE49-F238E27FC236}">
              <a16:creationId xmlns:a16="http://schemas.microsoft.com/office/drawing/2014/main" id="{28569305-59D7-5C96-F78A-03348BD44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an İlgün" refreshedDate="45741.001171180556" createdVersion="8" refreshedVersion="8" minRefreshableVersion="3" recordCount="15" xr:uid="{864CF7FF-BE88-F440-99E1-E2836D58CE43}">
  <cacheSource type="worksheet">
    <worksheetSource name="Tablo1"/>
  </cacheSource>
  <cacheFields count="4">
    <cacheField name="Tarih" numFmtId="14">
      <sharedItems containsSemiMixedTypes="0" containsNonDate="0" containsDate="1" containsString="0" minDate="2025-03-21T00:00:00" maxDate="2025-03-25T00:00:00"/>
    </cacheField>
    <cacheField name="Çalışan Adı" numFmtId="0">
      <sharedItems/>
    </cacheField>
    <cacheField name="Konu" numFmtId="0">
      <sharedItems containsBlank="1" count="16">
        <s v="Odoo Pc kurulumu dökümantasyonu"/>
        <s v="SAP HANA"/>
        <s v="MRP çalışması"/>
        <s v="Bütünleşik Odoo ERP AI"/>
        <s v="Odoo’nun elde ettiği gelirler"/>
        <s v="Odoo bayisi olabilir miyiz?"/>
        <s v="TinyERP araştırmak"/>
        <s v="Odoo 30 Nisan Ankara BuluşmasI"/>
        <s v="Azure ve A WS ile Odoo entegre edilebilir mi?"/>
        <s v="Yapacağımız bu projenin ismi ne olmalı?"/>
        <s v="OpenAI Operator, Manus, Claude Cod"/>
        <s v="AI Agents"/>
        <s v="SAP, IFS, MS Dynamics ve Canias "/>
        <s v="Metin veya ses girdisiyle çalışan AI chatbotlar "/>
        <s v="Grup Performans Ölçekleri"/>
        <m u="1"/>
      </sharedItems>
    </cacheField>
    <cacheField name="Süre" numFmtId="0">
      <sharedItems containsString="0" containsBlank="1" containsNumber="1" minValue="2" maxValue="6"/>
    </cacheField>
  </cacheFields>
  <extLst>
    <ext xmlns:x14="http://schemas.microsoft.com/office/spreadsheetml/2009/9/main" uri="{725AE2AE-9491-48be-B2B4-4EB974FC3084}">
      <x14:pivotCacheDefinition pivotCacheId="5298098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an İlgün" refreshedDate="45741.004260648151" createdVersion="8" refreshedVersion="8" minRefreshableVersion="3" recordCount="24" xr:uid="{EC8F2F12-46AF-8747-99E4-8A7CE6D3B08B}">
  <cacheSource type="worksheet">
    <worksheetSource name="HaftalıkToplam"/>
  </cacheSource>
  <cacheFields count="11">
    <cacheField name="Tarih" numFmtId="14">
      <sharedItems containsSemiMixedTypes="0" containsNonDate="0" containsDate="1" containsString="0" minDate="2025-03-24T00:00:00" maxDate="2025-04-15T00:00:00" count="4">
        <d v="2025-03-24T00:00:00"/>
        <d v="2025-03-31T00:00:00"/>
        <d v="2025-04-07T00:00:00"/>
        <d v="2025-04-14T00:00:00"/>
      </sharedItems>
    </cacheField>
    <cacheField name="Hafta No" numFmtId="0">
      <sharedItems containsSemiMixedTypes="0" containsString="0" containsNumber="1" containsInteger="1" minValue="1" maxValue="4"/>
    </cacheField>
    <cacheField name="Çalışan Adı" numFmtId="0">
      <sharedItems count="6">
        <s v="Baran"/>
        <s v="Ersin"/>
        <s v="Sıla"/>
        <s v="Sueda"/>
        <s v="Yusuf"/>
        <s v="Zeynep"/>
      </sharedItems>
    </cacheField>
    <cacheField name="Pazartesi" numFmtId="0">
      <sharedItems containsString="0" containsBlank="1" containsNumber="1" containsInteger="1" minValue="4" maxValue="4"/>
    </cacheField>
    <cacheField name="Salı" numFmtId="0">
      <sharedItems containsNonDate="0" containsString="0" containsBlank="1"/>
    </cacheField>
    <cacheField name="Çarşamba" numFmtId="0">
      <sharedItems containsNonDate="0" containsString="0" containsBlank="1"/>
    </cacheField>
    <cacheField name="Perşembe" numFmtId="0">
      <sharedItems containsNonDate="0" containsString="0" containsBlank="1"/>
    </cacheField>
    <cacheField name="Cuma" numFmtId="0">
      <sharedItems containsNonDate="0" containsString="0" containsBlank="1"/>
    </cacheField>
    <cacheField name="Cumartesi" numFmtId="0">
      <sharedItems containsNonDate="0" containsString="0" containsBlank="1"/>
    </cacheField>
    <cacheField name="Pazar" numFmtId="0">
      <sharedItems containsNonDate="0" containsString="0" containsBlank="1"/>
    </cacheField>
    <cacheField name="Günlük Toplam" numFmtId="0">
      <sharedItems containsSemiMixedTypes="0" containsString="0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d v="2025-03-21T00:00:00"/>
    <s v="Ersin"/>
    <x v="0"/>
    <m/>
  </r>
  <r>
    <d v="2025-03-23T00:00:00"/>
    <s v="Baran"/>
    <x v="1"/>
    <n v="2"/>
  </r>
  <r>
    <d v="2025-03-23T00:00:00"/>
    <s v="Sıla"/>
    <x v="2"/>
    <m/>
  </r>
  <r>
    <d v="2025-03-23T00:00:00"/>
    <s v="Yusuf"/>
    <x v="3"/>
    <m/>
  </r>
  <r>
    <d v="2025-03-23T00:00:00"/>
    <s v="Baran"/>
    <x v="4"/>
    <n v="2.5"/>
  </r>
  <r>
    <d v="2025-03-23T00:00:00"/>
    <s v="Yusuf"/>
    <x v="5"/>
    <m/>
  </r>
  <r>
    <d v="2025-03-23T00:00:00"/>
    <s v="Ersin"/>
    <x v="6"/>
    <m/>
  </r>
  <r>
    <d v="2025-03-23T00:00:00"/>
    <s v="Ersin"/>
    <x v="7"/>
    <m/>
  </r>
  <r>
    <d v="2025-03-23T00:00:00"/>
    <s v="Ersin"/>
    <x v="8"/>
    <m/>
  </r>
  <r>
    <d v="2025-03-24T00:00:00"/>
    <s v="Sueda"/>
    <x v="9"/>
    <m/>
  </r>
  <r>
    <d v="2025-03-24T00:00:00"/>
    <s v="Zeynep"/>
    <x v="10"/>
    <m/>
  </r>
  <r>
    <d v="2025-03-24T00:00:00"/>
    <s v="Sueda"/>
    <x v="11"/>
    <m/>
  </r>
  <r>
    <d v="2025-03-24T00:00:00"/>
    <s v="Zeynep"/>
    <x v="12"/>
    <m/>
  </r>
  <r>
    <d v="2025-03-24T00:00:00"/>
    <s v="Sueda"/>
    <x v="13"/>
    <m/>
  </r>
  <r>
    <d v="2025-03-24T00:00:00"/>
    <s v="Baran"/>
    <x v="14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1"/>
    <x v="0"/>
    <n v="4"/>
    <m/>
    <m/>
    <m/>
    <m/>
    <m/>
    <m/>
    <n v="4"/>
  </r>
  <r>
    <x v="0"/>
    <n v="1"/>
    <x v="1"/>
    <m/>
    <m/>
    <m/>
    <m/>
    <m/>
    <m/>
    <m/>
    <n v="0"/>
  </r>
  <r>
    <x v="0"/>
    <n v="1"/>
    <x v="2"/>
    <m/>
    <m/>
    <m/>
    <m/>
    <m/>
    <m/>
    <m/>
    <n v="0"/>
  </r>
  <r>
    <x v="0"/>
    <n v="1"/>
    <x v="3"/>
    <m/>
    <m/>
    <m/>
    <m/>
    <m/>
    <m/>
    <m/>
    <n v="0"/>
  </r>
  <r>
    <x v="0"/>
    <n v="1"/>
    <x v="4"/>
    <m/>
    <m/>
    <m/>
    <m/>
    <m/>
    <m/>
    <m/>
    <n v="0"/>
  </r>
  <r>
    <x v="0"/>
    <n v="1"/>
    <x v="5"/>
    <m/>
    <m/>
    <m/>
    <m/>
    <m/>
    <m/>
    <m/>
    <n v="0"/>
  </r>
  <r>
    <x v="1"/>
    <n v="2"/>
    <x v="0"/>
    <m/>
    <m/>
    <m/>
    <m/>
    <m/>
    <m/>
    <m/>
    <n v="0"/>
  </r>
  <r>
    <x v="1"/>
    <n v="2"/>
    <x v="1"/>
    <m/>
    <m/>
    <m/>
    <m/>
    <m/>
    <m/>
    <m/>
    <n v="0"/>
  </r>
  <r>
    <x v="1"/>
    <n v="2"/>
    <x v="2"/>
    <m/>
    <m/>
    <m/>
    <m/>
    <m/>
    <m/>
    <m/>
    <n v="0"/>
  </r>
  <r>
    <x v="1"/>
    <n v="2"/>
    <x v="3"/>
    <m/>
    <m/>
    <m/>
    <m/>
    <m/>
    <m/>
    <m/>
    <n v="0"/>
  </r>
  <r>
    <x v="1"/>
    <n v="2"/>
    <x v="4"/>
    <m/>
    <m/>
    <m/>
    <m/>
    <m/>
    <m/>
    <m/>
    <n v="0"/>
  </r>
  <r>
    <x v="1"/>
    <n v="2"/>
    <x v="5"/>
    <m/>
    <m/>
    <m/>
    <m/>
    <m/>
    <m/>
    <m/>
    <n v="0"/>
  </r>
  <r>
    <x v="2"/>
    <n v="3"/>
    <x v="0"/>
    <m/>
    <m/>
    <m/>
    <m/>
    <m/>
    <m/>
    <m/>
    <n v="0"/>
  </r>
  <r>
    <x v="2"/>
    <n v="3"/>
    <x v="1"/>
    <m/>
    <m/>
    <m/>
    <m/>
    <m/>
    <m/>
    <m/>
    <n v="0"/>
  </r>
  <r>
    <x v="2"/>
    <n v="3"/>
    <x v="2"/>
    <m/>
    <m/>
    <m/>
    <m/>
    <m/>
    <m/>
    <m/>
    <n v="0"/>
  </r>
  <r>
    <x v="2"/>
    <n v="3"/>
    <x v="3"/>
    <m/>
    <m/>
    <m/>
    <m/>
    <m/>
    <m/>
    <m/>
    <n v="0"/>
  </r>
  <r>
    <x v="2"/>
    <n v="3"/>
    <x v="4"/>
    <m/>
    <m/>
    <m/>
    <m/>
    <m/>
    <m/>
    <m/>
    <n v="0"/>
  </r>
  <r>
    <x v="2"/>
    <n v="3"/>
    <x v="5"/>
    <m/>
    <m/>
    <m/>
    <m/>
    <m/>
    <m/>
    <m/>
    <n v="0"/>
  </r>
  <r>
    <x v="3"/>
    <n v="4"/>
    <x v="0"/>
    <m/>
    <m/>
    <m/>
    <m/>
    <m/>
    <m/>
    <m/>
    <n v="0"/>
  </r>
  <r>
    <x v="3"/>
    <n v="4"/>
    <x v="1"/>
    <m/>
    <m/>
    <m/>
    <m/>
    <m/>
    <m/>
    <m/>
    <n v="0"/>
  </r>
  <r>
    <x v="3"/>
    <n v="4"/>
    <x v="2"/>
    <m/>
    <m/>
    <m/>
    <m/>
    <m/>
    <m/>
    <m/>
    <n v="0"/>
  </r>
  <r>
    <x v="3"/>
    <n v="4"/>
    <x v="3"/>
    <m/>
    <m/>
    <m/>
    <m/>
    <m/>
    <m/>
    <m/>
    <n v="0"/>
  </r>
  <r>
    <x v="3"/>
    <n v="4"/>
    <x v="4"/>
    <m/>
    <m/>
    <m/>
    <m/>
    <m/>
    <m/>
    <m/>
    <n v="0"/>
  </r>
  <r>
    <x v="3"/>
    <n v="4"/>
    <x v="5"/>
    <m/>
    <m/>
    <m/>
    <m/>
    <m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D57DFD-3453-394D-9F64-843842FACFEA}" name="PivotTable1" cacheId="9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multipleFieldFilters="0" chartFormat="1">
  <location ref="A1:B30" firstHeaderRow="1" firstDataRow="1" firstDataCol="1"/>
  <pivotFields count="11">
    <pivotField axis="axisRow" numFmtId="14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0"/>
    <field x="2"/>
  </rowFields>
  <rowItems count="29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Toplam Günlük Toplam" fld="1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AEA38B-5EB0-B044-86C4-C41C5B4D585D}" name="PivotTable1" cacheId="4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multipleFieldFilters="0" chartFormat="14">
  <location ref="A1:B17" firstHeaderRow="1" firstDataRow="1" firstDataCol="1"/>
  <pivotFields count="4">
    <pivotField numFmtId="14" showAll="0"/>
    <pivotField showAll="0"/>
    <pivotField axis="axisRow" showAll="0">
      <items count="17">
        <item x="11"/>
        <item x="8"/>
        <item x="3"/>
        <item x="14"/>
        <item x="13"/>
        <item x="2"/>
        <item x="7"/>
        <item x="5"/>
        <item x="0"/>
        <item x="4"/>
        <item x="10"/>
        <item x="1"/>
        <item x="12"/>
        <item x="6"/>
        <item x="9"/>
        <item m="1" x="15"/>
        <item t="default"/>
      </items>
    </pivotField>
    <pivotField dataField="1" showAl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Toplam Süre" fld="3" baseField="0" baseItem="0"/>
  </dataFields>
  <chartFormats count="17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8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8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8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8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8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8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8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D54BA6-991F-4B4C-89F2-C9947CAD6540}" name="HaftalıkToplam" displayName="HaftalıkToplam" ref="A1:K25" totalsRowShown="0">
  <autoFilter ref="A1:K25" xr:uid="{4BD54BA6-991F-4B4C-89F2-C9947CAD6540}"/>
  <tableColumns count="11">
    <tableColumn id="1" xr3:uid="{1598F970-6696-074D-96FE-EC5249B4CAD3}" name="Tarih" dataDxfId="2"/>
    <tableColumn id="2" xr3:uid="{935435E1-14B5-494C-8692-C83C624967C0}" name="Hafta No"/>
    <tableColumn id="3" xr3:uid="{A3D23B15-6179-1A4E-8158-E84C6994B88F}" name="Çalışan Adı"/>
    <tableColumn id="4" xr3:uid="{9CCD9346-0053-6D4F-9425-2B66FD691F6B}" name="Pazartesi"/>
    <tableColumn id="5" xr3:uid="{026A5717-C363-704A-9E8A-787BAE27F295}" name="Salı"/>
    <tableColumn id="6" xr3:uid="{C9AAAFE5-AB95-0546-82FF-2E692E5A5036}" name="Çarşamba"/>
    <tableColumn id="7" xr3:uid="{E40CC8A1-BE8D-4C4F-BA84-DF3E762FB2FE}" name="Perşembe"/>
    <tableColumn id="8" xr3:uid="{CDE4ABE7-57A6-E444-870F-FFA0D7AB58E6}" name="Cuma"/>
    <tableColumn id="9" xr3:uid="{58FD44F8-C4DB-CC45-A68C-703AC393732A}" name="Cumartesi" dataDxfId="1"/>
    <tableColumn id="10" xr3:uid="{E8D53B09-E755-E740-8813-AFB0A74A00C4}" name="Pazar" dataDxfId="0"/>
    <tableColumn id="11" xr3:uid="{3DF67ED2-F89A-294C-AFC2-9D7B2B8C90AF}" name="Günlük Toplam">
      <calculatedColumnFormula>SUM(D2:J2)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5A1FB2-CE81-A649-B469-287ACD141BCC}" name="AylıkToplam" displayName="AylıkToplam" ref="A33:F40" totalsRowShown="0">
  <autoFilter ref="A33:F40" xr:uid="{DA5A1FB2-CE81-A649-B469-287ACD141BCC}"/>
  <tableColumns count="6">
    <tableColumn id="1" xr3:uid="{32F63FBA-ED67-584C-A7D7-B6D5BC0119B6}" name="Haftalık Özet"/>
    <tableColumn id="2" xr3:uid="{8FF2C204-20BC-844A-A273-38DEA48B7567}" name="Sütun1"/>
    <tableColumn id="3" xr3:uid="{B03FE016-8D0B-8B46-B59A-A8AF53D93841}" name="Sütun2"/>
    <tableColumn id="4" xr3:uid="{EF9A4DF7-F24B-A348-A096-6140541AD2B0}" name="Sütun3"/>
    <tableColumn id="5" xr3:uid="{542424DF-AF27-694E-8299-095D039D4041}" name="Sütun4"/>
    <tableColumn id="6" xr3:uid="{7D83895C-5B89-3743-AC34-373F4DE253E8}" name="Sütun5">
      <calculatedColumnFormula>SUM(B34:E34)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E5908-08B8-AE4A-8CC8-8E62F5840FBE}" name="Tablo1" displayName="Tablo1" ref="A1:D16" totalsRowShown="0">
  <autoFilter ref="A1:D16" xr:uid="{F64E5908-08B8-AE4A-8CC8-8E62F5840FBE}"/>
  <sortState xmlns:xlrd2="http://schemas.microsoft.com/office/spreadsheetml/2017/richdata2" ref="A2:D16">
    <sortCondition ref="A1:A16"/>
  </sortState>
  <tableColumns count="4">
    <tableColumn id="1" xr3:uid="{6D889053-67F2-2648-B725-712BAA73EAA4}" name="Tarih" dataDxfId="9"/>
    <tableColumn id="2" xr3:uid="{986A6547-34AA-AA44-A759-248D329C811E}" name="Çalışan Adı"/>
    <tableColumn id="3" xr3:uid="{0FE257FD-C6E5-BA4A-A3B8-7F0717DEE802}" name="Konu"/>
    <tableColumn id="4" xr3:uid="{B6011B85-691A-5F47-B5B3-D4FEFC3F2364}" name="Sür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797C-AF50-5F48-A126-7D3964A7F2A8}">
  <dimension ref="A1:K44"/>
  <sheetViews>
    <sheetView zoomScaleNormal="100" workbookViewId="0">
      <selection activeCell="I35" sqref="I35"/>
    </sheetView>
  </sheetViews>
  <sheetFormatPr baseColWidth="10" defaultRowHeight="16" x14ac:dyDescent="0.2"/>
  <cols>
    <col min="1" max="11" width="15.83203125" customWidth="1"/>
  </cols>
  <sheetData>
    <row r="1" spans="1:11" x14ac:dyDescent="0.2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17</v>
      </c>
    </row>
    <row r="2" spans="1:11" x14ac:dyDescent="0.2">
      <c r="A2" s="1">
        <v>45740</v>
      </c>
      <c r="B2">
        <v>1</v>
      </c>
      <c r="C2" t="s">
        <v>8</v>
      </c>
      <c r="D2">
        <v>4</v>
      </c>
      <c r="J2" s="4"/>
      <c r="K2">
        <f>SUM(D2:J2)</f>
        <v>4</v>
      </c>
    </row>
    <row r="3" spans="1:11" x14ac:dyDescent="0.2">
      <c r="A3" s="1">
        <v>45740</v>
      </c>
      <c r="B3">
        <v>1</v>
      </c>
      <c r="C3" t="s">
        <v>9</v>
      </c>
      <c r="J3" s="4"/>
      <c r="K3">
        <f>SUM(D3:J3)</f>
        <v>0</v>
      </c>
    </row>
    <row r="4" spans="1:11" x14ac:dyDescent="0.2">
      <c r="A4" s="2">
        <v>45740</v>
      </c>
      <c r="B4">
        <v>1</v>
      </c>
      <c r="C4" t="s">
        <v>12</v>
      </c>
      <c r="J4" s="4"/>
      <c r="K4">
        <f>SUM(D4:J4)</f>
        <v>0</v>
      </c>
    </row>
    <row r="5" spans="1:11" x14ac:dyDescent="0.2">
      <c r="A5" s="2">
        <v>45740</v>
      </c>
      <c r="B5">
        <v>1</v>
      </c>
      <c r="C5" t="s">
        <v>13</v>
      </c>
      <c r="E5" s="4"/>
      <c r="K5">
        <f>SUM(D5:J5)</f>
        <v>0</v>
      </c>
    </row>
    <row r="6" spans="1:11" x14ac:dyDescent="0.2">
      <c r="A6" s="2">
        <v>45740</v>
      </c>
      <c r="B6">
        <v>1</v>
      </c>
      <c r="C6" t="s">
        <v>11</v>
      </c>
      <c r="D6" s="4"/>
      <c r="E6" s="4"/>
      <c r="J6" s="4"/>
      <c r="K6">
        <f>SUM(D6:J6)</f>
        <v>0</v>
      </c>
    </row>
    <row r="7" spans="1:11" x14ac:dyDescent="0.2">
      <c r="A7" s="2">
        <v>45740</v>
      </c>
      <c r="B7">
        <v>1</v>
      </c>
      <c r="C7" t="s">
        <v>10</v>
      </c>
      <c r="D7" s="4"/>
      <c r="E7" s="4"/>
      <c r="J7" s="4"/>
      <c r="K7">
        <f t="shared" ref="K7:K25" si="0">SUM(D7:J7)</f>
        <v>0</v>
      </c>
    </row>
    <row r="8" spans="1:11" x14ac:dyDescent="0.2">
      <c r="A8" s="1">
        <v>45747</v>
      </c>
      <c r="B8">
        <v>2</v>
      </c>
      <c r="C8" t="s">
        <v>8</v>
      </c>
      <c r="D8" s="4"/>
      <c r="E8" s="4"/>
      <c r="J8" s="4"/>
      <c r="K8">
        <f t="shared" si="0"/>
        <v>0</v>
      </c>
    </row>
    <row r="9" spans="1:11" x14ac:dyDescent="0.2">
      <c r="A9" s="1">
        <v>45747</v>
      </c>
      <c r="B9">
        <v>2</v>
      </c>
      <c r="C9" t="s">
        <v>9</v>
      </c>
      <c r="E9" s="4"/>
      <c r="J9" s="4"/>
      <c r="K9">
        <f t="shared" si="0"/>
        <v>0</v>
      </c>
    </row>
    <row r="10" spans="1:11" x14ac:dyDescent="0.2">
      <c r="A10" s="1">
        <v>45747</v>
      </c>
      <c r="B10">
        <v>2</v>
      </c>
      <c r="C10" t="s">
        <v>12</v>
      </c>
      <c r="J10" s="4"/>
      <c r="K10">
        <f t="shared" si="0"/>
        <v>0</v>
      </c>
    </row>
    <row r="11" spans="1:11" x14ac:dyDescent="0.2">
      <c r="A11" s="1">
        <v>45747</v>
      </c>
      <c r="B11">
        <v>2</v>
      </c>
      <c r="C11" t="s">
        <v>13</v>
      </c>
      <c r="J11" s="4"/>
      <c r="K11">
        <f t="shared" si="0"/>
        <v>0</v>
      </c>
    </row>
    <row r="12" spans="1:11" x14ac:dyDescent="0.2">
      <c r="A12" s="1">
        <v>45747</v>
      </c>
      <c r="B12">
        <v>2</v>
      </c>
      <c r="C12" t="s">
        <v>11</v>
      </c>
      <c r="J12" s="4"/>
      <c r="K12">
        <f t="shared" si="0"/>
        <v>0</v>
      </c>
    </row>
    <row r="13" spans="1:11" x14ac:dyDescent="0.2">
      <c r="A13" s="1">
        <v>45747</v>
      </c>
      <c r="B13">
        <v>2</v>
      </c>
      <c r="C13" t="s">
        <v>10</v>
      </c>
      <c r="J13" s="4"/>
      <c r="K13">
        <f t="shared" si="0"/>
        <v>0</v>
      </c>
    </row>
    <row r="14" spans="1:11" x14ac:dyDescent="0.2">
      <c r="A14" s="1">
        <v>45754</v>
      </c>
      <c r="B14">
        <v>3</v>
      </c>
      <c r="C14" t="s">
        <v>8</v>
      </c>
      <c r="K14">
        <f t="shared" si="0"/>
        <v>0</v>
      </c>
    </row>
    <row r="15" spans="1:11" x14ac:dyDescent="0.2">
      <c r="A15" s="1">
        <v>45754</v>
      </c>
      <c r="B15">
        <v>3</v>
      </c>
      <c r="C15" t="s">
        <v>9</v>
      </c>
      <c r="D15" s="4"/>
      <c r="E15" s="4"/>
      <c r="F15" s="4"/>
      <c r="G15" s="4"/>
      <c r="H15" s="4"/>
      <c r="K15">
        <f t="shared" si="0"/>
        <v>0</v>
      </c>
    </row>
    <row r="16" spans="1:11" x14ac:dyDescent="0.2">
      <c r="A16" s="1">
        <v>45754</v>
      </c>
      <c r="B16">
        <v>3</v>
      </c>
      <c r="C16" t="s">
        <v>12</v>
      </c>
      <c r="F16" s="4"/>
      <c r="K16">
        <f t="shared" si="0"/>
        <v>0</v>
      </c>
    </row>
    <row r="17" spans="1:11" x14ac:dyDescent="0.2">
      <c r="A17" s="1">
        <v>45754</v>
      </c>
      <c r="B17">
        <v>3</v>
      </c>
      <c r="C17" t="s">
        <v>13</v>
      </c>
      <c r="J17" s="4"/>
      <c r="K17">
        <f t="shared" si="0"/>
        <v>0</v>
      </c>
    </row>
    <row r="18" spans="1:11" x14ac:dyDescent="0.2">
      <c r="A18" s="1">
        <v>45754</v>
      </c>
      <c r="B18">
        <v>3</v>
      </c>
      <c r="C18" t="s">
        <v>11</v>
      </c>
      <c r="J18" s="4"/>
      <c r="K18">
        <f t="shared" si="0"/>
        <v>0</v>
      </c>
    </row>
    <row r="19" spans="1:11" x14ac:dyDescent="0.2">
      <c r="A19" s="1">
        <v>45754</v>
      </c>
      <c r="B19">
        <v>3</v>
      </c>
      <c r="C19" t="s">
        <v>10</v>
      </c>
      <c r="I19" s="4"/>
      <c r="J19" s="4"/>
      <c r="K19">
        <f t="shared" si="0"/>
        <v>0</v>
      </c>
    </row>
    <row r="20" spans="1:11" x14ac:dyDescent="0.2">
      <c r="A20" s="1">
        <v>45761</v>
      </c>
      <c r="B20">
        <v>4</v>
      </c>
      <c r="C20" t="s">
        <v>8</v>
      </c>
      <c r="I20" s="4"/>
      <c r="J20" s="4"/>
      <c r="K20">
        <f t="shared" si="0"/>
        <v>0</v>
      </c>
    </row>
    <row r="21" spans="1:11" x14ac:dyDescent="0.2">
      <c r="A21" s="1">
        <v>45761</v>
      </c>
      <c r="B21">
        <v>4</v>
      </c>
      <c r="C21" t="s">
        <v>9</v>
      </c>
      <c r="D21" s="4"/>
      <c r="E21" s="4"/>
      <c r="F21" s="4"/>
      <c r="G21" s="4"/>
      <c r="H21" s="4"/>
      <c r="I21" s="4"/>
      <c r="J21" s="4"/>
      <c r="K21">
        <f t="shared" si="0"/>
        <v>0</v>
      </c>
    </row>
    <row r="22" spans="1:11" x14ac:dyDescent="0.2">
      <c r="A22" s="1">
        <v>45761</v>
      </c>
      <c r="B22">
        <v>4</v>
      </c>
      <c r="C22" t="s">
        <v>12</v>
      </c>
      <c r="I22" s="4"/>
      <c r="J22" s="4"/>
      <c r="K22">
        <f t="shared" si="0"/>
        <v>0</v>
      </c>
    </row>
    <row r="23" spans="1:11" x14ac:dyDescent="0.2">
      <c r="A23" s="1">
        <v>45761</v>
      </c>
      <c r="B23">
        <v>4</v>
      </c>
      <c r="C23" t="s">
        <v>13</v>
      </c>
      <c r="I23" s="4"/>
      <c r="J23" s="4"/>
      <c r="K23">
        <f t="shared" si="0"/>
        <v>0</v>
      </c>
    </row>
    <row r="24" spans="1:11" x14ac:dyDescent="0.2">
      <c r="A24" s="1">
        <v>45761</v>
      </c>
      <c r="B24">
        <v>4</v>
      </c>
      <c r="C24" t="s">
        <v>11</v>
      </c>
      <c r="I24" s="4"/>
      <c r="J24" s="4"/>
      <c r="K24">
        <f t="shared" si="0"/>
        <v>0</v>
      </c>
    </row>
    <row r="25" spans="1:11" x14ac:dyDescent="0.2">
      <c r="A25" s="1">
        <v>45761</v>
      </c>
      <c r="B25">
        <v>4</v>
      </c>
      <c r="C25" t="s">
        <v>10</v>
      </c>
      <c r="I25" s="4"/>
      <c r="J25" s="4"/>
      <c r="K25">
        <f t="shared" si="0"/>
        <v>0</v>
      </c>
    </row>
    <row r="32" spans="1:11" x14ac:dyDescent="0.2">
      <c r="I32" t="s">
        <v>24</v>
      </c>
    </row>
    <row r="33" spans="1:9" x14ac:dyDescent="0.2">
      <c r="A33" t="s">
        <v>18</v>
      </c>
      <c r="B33" t="s">
        <v>45</v>
      </c>
      <c r="C33" t="s">
        <v>46</v>
      </c>
      <c r="D33" t="s">
        <v>47</v>
      </c>
      <c r="E33" t="s">
        <v>48</v>
      </c>
      <c r="F33" t="s">
        <v>49</v>
      </c>
    </row>
    <row r="34" spans="1:9" x14ac:dyDescent="0.2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14</v>
      </c>
    </row>
    <row r="35" spans="1:9" x14ac:dyDescent="0.2">
      <c r="A35" t="s">
        <v>8</v>
      </c>
      <c r="B35" s="3" cm="1">
        <f t="array" ref="B35">SUM(IF((C2:C25="Baran")*(B2:B25=1),K2:K25,0))</f>
        <v>4</v>
      </c>
      <c r="C35" cm="1">
        <f t="array" ref="C35">SUM(IF((C2:C25="Baran")*(B2:B25=2),K2:K25,0))</f>
        <v>0</v>
      </c>
      <c r="D35" cm="1">
        <f t="array" ref="D35">SUM(IF((C2:C25="Baran")*(B2:B25=3),K2:K25,0))</f>
        <v>0</v>
      </c>
      <c r="E35" cm="1">
        <f t="array" ref="E35">SUM(IF((C2:C25="Baran")*(B2:B25=4),K2:K25,0))</f>
        <v>0</v>
      </c>
      <c r="F35">
        <f>SUM(B35:E35)</f>
        <v>4</v>
      </c>
    </row>
    <row r="36" spans="1:9" x14ac:dyDescent="0.2">
      <c r="A36" t="s">
        <v>9</v>
      </c>
      <c r="B36" cm="1">
        <f t="array" ref="B36">SUM(IF((C2:C25="Ersin")*(B2:B25=1),K2:K25,0))</f>
        <v>0</v>
      </c>
      <c r="C36" cm="1">
        <f t="array" ref="C36">SUM(IF((C2:C25="Ersin")*(B2:B25=2),K2:K25,0))</f>
        <v>0</v>
      </c>
      <c r="D36" cm="1">
        <f t="array" ref="D36">SUM(IF((C2:C25="Ersin")*(B2:B25=3),K2:K25,0))</f>
        <v>0</v>
      </c>
      <c r="E36" cm="1">
        <f t="array" ref="E36">SUM(IF((C2:C25="Ersin")*(B2:B25=4),K2:K25,0))</f>
        <v>0</v>
      </c>
      <c r="F36">
        <f t="shared" ref="F36:F40" si="1">SUM(B36:E36)</f>
        <v>0</v>
      </c>
    </row>
    <row r="37" spans="1:9" x14ac:dyDescent="0.2">
      <c r="A37" t="s">
        <v>12</v>
      </c>
      <c r="B37" cm="1">
        <f t="array" ref="B37">SUM(IF((C2:C25="Sıla")*(B2:B25=1),K2:K25,0))</f>
        <v>0</v>
      </c>
      <c r="C37" cm="1">
        <f t="array" ref="C37">SUM(IF((C2:C25="Sıla")*(B2:B25=2),K2:K25,0))</f>
        <v>0</v>
      </c>
      <c r="D37" cm="1">
        <f t="array" ref="D37">SUM(IF((C2:C25="Sıla")*(B2:B25=3),K2:K25,0))</f>
        <v>0</v>
      </c>
      <c r="E37" cm="1">
        <f t="array" ref="E37">SUM(IF((C2:C25="Sıla")*(B2:B25=4),K2:K25,0))</f>
        <v>0</v>
      </c>
      <c r="F37">
        <f>SUM(B37:E37)</f>
        <v>0</v>
      </c>
    </row>
    <row r="38" spans="1:9" x14ac:dyDescent="0.2">
      <c r="A38" t="s">
        <v>13</v>
      </c>
      <c r="B38" cm="1">
        <f t="array" ref="B38">SUM(IF((C2:C25="Sueda")*(B2:B25=1),K2:K25,0))</f>
        <v>0</v>
      </c>
      <c r="C38" cm="1">
        <f t="array" ref="C38">SUMIF(K$2:K$25,AND(B$2:B$25=2,C$2:C$25="Sueda"))</f>
        <v>0</v>
      </c>
      <c r="D38" cm="1">
        <f t="array" ref="D38">SUMIF(K$2:K$25,AND(B$2:B$25=3,C$2:C$25="Sueda"))</f>
        <v>0</v>
      </c>
      <c r="E38" cm="1">
        <f t="array" ref="E38">SUMIF(K$2:K$25,AND(B$2:B$25=4,C$2:C$25="Sueda"))</f>
        <v>0</v>
      </c>
      <c r="F38">
        <f t="shared" si="1"/>
        <v>0</v>
      </c>
    </row>
    <row r="39" spans="1:9" x14ac:dyDescent="0.2">
      <c r="A39" t="s">
        <v>11</v>
      </c>
      <c r="B39" cm="1">
        <f t="array" ref="B39">SUM(IF((C2:C25="Yusuf")*(B2:B25=1),K2:K25,0))</f>
        <v>0</v>
      </c>
      <c r="C39" cm="1">
        <f t="array" ref="C39">SUM(IF((C2:C25="Yusuf")*(B2:B25=2),K2:K25,0))</f>
        <v>0</v>
      </c>
      <c r="D39" cm="1">
        <f t="array" ref="D39">SUM(IF((C2:C25="Yusuf")*(B2:B25=3),K2:K25,0))</f>
        <v>0</v>
      </c>
      <c r="E39" cm="1">
        <f t="array" ref="E39">SUM(IF((C2:C25="Yusuf")*(B2:B25=4),K2:K25,0))</f>
        <v>0</v>
      </c>
      <c r="F39">
        <f t="shared" si="1"/>
        <v>0</v>
      </c>
    </row>
    <row r="40" spans="1:9" x14ac:dyDescent="0.2">
      <c r="A40" t="s">
        <v>10</v>
      </c>
      <c r="B40" cm="1">
        <f t="array" ref="B40">SUM(IF((C2:C25="Zeynep")*(B2:B25=1),K2:K25,0))</f>
        <v>0</v>
      </c>
      <c r="C40" cm="1">
        <f t="array" ref="C40">SUM(IF((C2:C25="Zeynep")*(B2:B25=2),K2:K25,0))</f>
        <v>0</v>
      </c>
      <c r="D40" cm="1">
        <f t="array" ref="D40">SUM(IF((C2:C25="Zeynep")*(B2:B25=3),K2:K25,0))</f>
        <v>0</v>
      </c>
      <c r="E40" cm="1">
        <f t="array" ref="E40">SUM(IF((C2:C25="Zeynep")*(B2:B25=4),K2:K25,0))</f>
        <v>0</v>
      </c>
      <c r="F40">
        <f t="shared" si="1"/>
        <v>0</v>
      </c>
    </row>
    <row r="44" spans="1:9" x14ac:dyDescent="0.2">
      <c r="I44" t="s">
        <v>24</v>
      </c>
    </row>
  </sheetData>
  <conditionalFormatting sqref="F35:F40">
    <cfRule type="cellIs" dxfId="8" priority="1" operator="greaterThanOrEqual">
      <formula>80</formula>
    </cfRule>
    <cfRule type="cellIs" dxfId="7" priority="2" operator="between">
      <formula>65</formula>
      <formula>80</formula>
    </cfRule>
    <cfRule type="cellIs" dxfId="6" priority="3" operator="lessThan">
      <formula>65</formula>
    </cfRule>
  </conditionalFormatting>
  <conditionalFormatting sqref="K2:K25">
    <cfRule type="cellIs" dxfId="5" priority="4" operator="greaterThanOrEqual">
      <formula>20</formula>
    </cfRule>
    <cfRule type="cellIs" dxfId="4" priority="5" operator="lessThan">
      <formula>15</formula>
    </cfRule>
    <cfRule type="cellIs" dxfId="3" priority="6" operator="between">
      <formula>15</formula>
      <formula>20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2A80-CCA6-F549-B570-AE893D44F65E}">
  <dimension ref="A1:B30"/>
  <sheetViews>
    <sheetView tabSelected="1" zoomScaleNormal="100" workbookViewId="0">
      <selection activeCell="A35" sqref="A35"/>
    </sheetView>
  </sheetViews>
  <sheetFormatPr baseColWidth="10" defaultRowHeight="16" x14ac:dyDescent="0.2"/>
  <cols>
    <col min="1" max="1" width="15.5" bestFit="1" customWidth="1"/>
    <col min="2" max="2" width="20.33203125" bestFit="1" customWidth="1"/>
  </cols>
  <sheetData>
    <row r="1" spans="1:2" x14ac:dyDescent="0.2">
      <c r="A1" s="7" t="s">
        <v>42</v>
      </c>
      <c r="B1" t="s">
        <v>50</v>
      </c>
    </row>
    <row r="2" spans="1:2" x14ac:dyDescent="0.2">
      <c r="A2" s="11">
        <v>45740</v>
      </c>
      <c r="B2" s="9">
        <v>4</v>
      </c>
    </row>
    <row r="3" spans="1:2" x14ac:dyDescent="0.2">
      <c r="A3" s="10" t="s">
        <v>8</v>
      </c>
      <c r="B3" s="9">
        <v>4</v>
      </c>
    </row>
    <row r="4" spans="1:2" x14ac:dyDescent="0.2">
      <c r="A4" s="10" t="s">
        <v>9</v>
      </c>
      <c r="B4" s="9">
        <v>0</v>
      </c>
    </row>
    <row r="5" spans="1:2" x14ac:dyDescent="0.2">
      <c r="A5" s="10" t="s">
        <v>12</v>
      </c>
      <c r="B5" s="9">
        <v>0</v>
      </c>
    </row>
    <row r="6" spans="1:2" x14ac:dyDescent="0.2">
      <c r="A6" s="10" t="s">
        <v>13</v>
      </c>
      <c r="B6" s="9">
        <v>0</v>
      </c>
    </row>
    <row r="7" spans="1:2" x14ac:dyDescent="0.2">
      <c r="A7" s="10" t="s">
        <v>11</v>
      </c>
      <c r="B7" s="9">
        <v>0</v>
      </c>
    </row>
    <row r="8" spans="1:2" x14ac:dyDescent="0.2">
      <c r="A8" s="10" t="s">
        <v>10</v>
      </c>
      <c r="B8" s="9">
        <v>0</v>
      </c>
    </row>
    <row r="9" spans="1:2" x14ac:dyDescent="0.2">
      <c r="A9" s="11">
        <v>45747</v>
      </c>
      <c r="B9" s="9">
        <v>0</v>
      </c>
    </row>
    <row r="10" spans="1:2" x14ac:dyDescent="0.2">
      <c r="A10" s="10" t="s">
        <v>8</v>
      </c>
      <c r="B10" s="9">
        <v>0</v>
      </c>
    </row>
    <row r="11" spans="1:2" x14ac:dyDescent="0.2">
      <c r="A11" s="10" t="s">
        <v>9</v>
      </c>
      <c r="B11" s="9">
        <v>0</v>
      </c>
    </row>
    <row r="12" spans="1:2" x14ac:dyDescent="0.2">
      <c r="A12" s="10" t="s">
        <v>12</v>
      </c>
      <c r="B12" s="9">
        <v>0</v>
      </c>
    </row>
    <row r="13" spans="1:2" x14ac:dyDescent="0.2">
      <c r="A13" s="10" t="s">
        <v>13</v>
      </c>
      <c r="B13" s="9">
        <v>0</v>
      </c>
    </row>
    <row r="14" spans="1:2" x14ac:dyDescent="0.2">
      <c r="A14" s="10" t="s">
        <v>11</v>
      </c>
      <c r="B14" s="9">
        <v>0</v>
      </c>
    </row>
    <row r="15" spans="1:2" x14ac:dyDescent="0.2">
      <c r="A15" s="10" t="s">
        <v>10</v>
      </c>
      <c r="B15" s="9">
        <v>0</v>
      </c>
    </row>
    <row r="16" spans="1:2" x14ac:dyDescent="0.2">
      <c r="A16" s="11">
        <v>45754</v>
      </c>
      <c r="B16" s="9">
        <v>0</v>
      </c>
    </row>
    <row r="17" spans="1:2" x14ac:dyDescent="0.2">
      <c r="A17" s="10" t="s">
        <v>8</v>
      </c>
      <c r="B17" s="9">
        <v>0</v>
      </c>
    </row>
    <row r="18" spans="1:2" x14ac:dyDescent="0.2">
      <c r="A18" s="10" t="s">
        <v>9</v>
      </c>
      <c r="B18" s="9">
        <v>0</v>
      </c>
    </row>
    <row r="19" spans="1:2" x14ac:dyDescent="0.2">
      <c r="A19" s="10" t="s">
        <v>12</v>
      </c>
      <c r="B19" s="9">
        <v>0</v>
      </c>
    </row>
    <row r="20" spans="1:2" x14ac:dyDescent="0.2">
      <c r="A20" s="10" t="s">
        <v>13</v>
      </c>
      <c r="B20" s="9">
        <v>0</v>
      </c>
    </row>
    <row r="21" spans="1:2" x14ac:dyDescent="0.2">
      <c r="A21" s="10" t="s">
        <v>11</v>
      </c>
      <c r="B21" s="9">
        <v>0</v>
      </c>
    </row>
    <row r="22" spans="1:2" x14ac:dyDescent="0.2">
      <c r="A22" s="10" t="s">
        <v>10</v>
      </c>
      <c r="B22" s="9">
        <v>0</v>
      </c>
    </row>
    <row r="23" spans="1:2" x14ac:dyDescent="0.2">
      <c r="A23" s="11">
        <v>45761</v>
      </c>
      <c r="B23" s="9">
        <v>0</v>
      </c>
    </row>
    <row r="24" spans="1:2" x14ac:dyDescent="0.2">
      <c r="A24" s="10" t="s">
        <v>8</v>
      </c>
      <c r="B24" s="9">
        <v>0</v>
      </c>
    </row>
    <row r="25" spans="1:2" x14ac:dyDescent="0.2">
      <c r="A25" s="10" t="s">
        <v>9</v>
      </c>
      <c r="B25" s="9">
        <v>0</v>
      </c>
    </row>
    <row r="26" spans="1:2" x14ac:dyDescent="0.2">
      <c r="A26" s="10" t="s">
        <v>12</v>
      </c>
      <c r="B26" s="9">
        <v>0</v>
      </c>
    </row>
    <row r="27" spans="1:2" x14ac:dyDescent="0.2">
      <c r="A27" s="10" t="s">
        <v>13</v>
      </c>
      <c r="B27" s="9">
        <v>0</v>
      </c>
    </row>
    <row r="28" spans="1:2" x14ac:dyDescent="0.2">
      <c r="A28" s="10" t="s">
        <v>11</v>
      </c>
      <c r="B28" s="9">
        <v>0</v>
      </c>
    </row>
    <row r="29" spans="1:2" x14ac:dyDescent="0.2">
      <c r="A29" s="10" t="s">
        <v>10</v>
      </c>
      <c r="B29" s="9">
        <v>0</v>
      </c>
    </row>
    <row r="30" spans="1:2" x14ac:dyDescent="0.2">
      <c r="A30" s="11" t="s">
        <v>43</v>
      </c>
      <c r="B30" s="9">
        <v>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9229-104C-ED40-AC7F-ADF334BDC144}">
  <dimension ref="A1:D39"/>
  <sheetViews>
    <sheetView workbookViewId="0">
      <selection activeCell="C8" sqref="C8"/>
    </sheetView>
  </sheetViews>
  <sheetFormatPr baseColWidth="10" defaultRowHeight="16" x14ac:dyDescent="0.2"/>
  <cols>
    <col min="1" max="1" width="10.83203125" customWidth="1"/>
    <col min="2" max="2" width="12.83203125" customWidth="1"/>
    <col min="3" max="3" width="38" bestFit="1" customWidth="1"/>
    <col min="4" max="4" width="10.83203125" customWidth="1"/>
  </cols>
  <sheetData>
    <row r="1" spans="1:4" x14ac:dyDescent="0.2">
      <c r="A1" t="s">
        <v>15</v>
      </c>
      <c r="B1" t="s">
        <v>0</v>
      </c>
      <c r="C1" t="s">
        <v>25</v>
      </c>
      <c r="D1" t="s">
        <v>38</v>
      </c>
    </row>
    <row r="2" spans="1:4" x14ac:dyDescent="0.2">
      <c r="A2" s="1">
        <v>45737</v>
      </c>
      <c r="B2" t="s">
        <v>9</v>
      </c>
      <c r="C2" t="s">
        <v>26</v>
      </c>
    </row>
    <row r="3" spans="1:4" x14ac:dyDescent="0.2">
      <c r="A3" s="1">
        <v>45739</v>
      </c>
      <c r="B3" t="s">
        <v>8</v>
      </c>
      <c r="C3" s="6" t="s">
        <v>32</v>
      </c>
      <c r="D3" s="6">
        <v>2</v>
      </c>
    </row>
    <row r="4" spans="1:4" x14ac:dyDescent="0.2">
      <c r="A4" s="1">
        <v>45739</v>
      </c>
      <c r="B4" t="s">
        <v>12</v>
      </c>
      <c r="C4" t="s">
        <v>41</v>
      </c>
    </row>
    <row r="5" spans="1:4" x14ac:dyDescent="0.2">
      <c r="A5" s="1">
        <v>45739</v>
      </c>
      <c r="B5" t="s">
        <v>11</v>
      </c>
      <c r="C5" t="s">
        <v>28</v>
      </c>
    </row>
    <row r="6" spans="1:4" x14ac:dyDescent="0.2">
      <c r="A6" s="1">
        <v>45739</v>
      </c>
      <c r="B6" t="s">
        <v>8</v>
      </c>
      <c r="C6" t="s">
        <v>34</v>
      </c>
      <c r="D6">
        <v>2.5</v>
      </c>
    </row>
    <row r="7" spans="1:4" x14ac:dyDescent="0.2">
      <c r="A7" s="1">
        <v>45739</v>
      </c>
      <c r="B7" t="s">
        <v>11</v>
      </c>
      <c r="C7" t="s">
        <v>29</v>
      </c>
    </row>
    <row r="8" spans="1:4" x14ac:dyDescent="0.2">
      <c r="A8" s="1">
        <v>45739</v>
      </c>
      <c r="B8" s="4" t="s">
        <v>9</v>
      </c>
      <c r="C8" s="4" t="s">
        <v>27</v>
      </c>
      <c r="D8" s="4"/>
    </row>
    <row r="9" spans="1:4" x14ac:dyDescent="0.2">
      <c r="A9" s="1">
        <v>45739</v>
      </c>
      <c r="B9" t="s">
        <v>9</v>
      </c>
      <c r="C9" t="s">
        <v>37</v>
      </c>
    </row>
    <row r="10" spans="1:4" x14ac:dyDescent="0.2">
      <c r="A10" s="1">
        <v>45739</v>
      </c>
      <c r="B10" t="s">
        <v>9</v>
      </c>
      <c r="C10" t="s">
        <v>39</v>
      </c>
    </row>
    <row r="11" spans="1:4" x14ac:dyDescent="0.2">
      <c r="A11" s="1">
        <v>45740</v>
      </c>
      <c r="B11" t="s">
        <v>13</v>
      </c>
      <c r="C11" t="s">
        <v>30</v>
      </c>
    </row>
    <row r="12" spans="1:4" x14ac:dyDescent="0.2">
      <c r="A12" s="1">
        <v>45740</v>
      </c>
      <c r="B12" t="s">
        <v>10</v>
      </c>
      <c r="C12" t="s">
        <v>36</v>
      </c>
    </row>
    <row r="13" spans="1:4" x14ac:dyDescent="0.2">
      <c r="A13" s="1">
        <v>45740</v>
      </c>
      <c r="B13" t="s">
        <v>13</v>
      </c>
      <c r="C13" s="5" t="s">
        <v>31</v>
      </c>
    </row>
    <row r="14" spans="1:4" x14ac:dyDescent="0.2">
      <c r="A14" s="1">
        <v>45740</v>
      </c>
      <c r="B14" t="s">
        <v>10</v>
      </c>
      <c r="C14" t="s">
        <v>33</v>
      </c>
      <c r="D14" s="5"/>
    </row>
    <row r="15" spans="1:4" x14ac:dyDescent="0.2">
      <c r="A15" s="1">
        <v>45740</v>
      </c>
      <c r="B15" t="s">
        <v>13</v>
      </c>
      <c r="C15" t="s">
        <v>35</v>
      </c>
    </row>
    <row r="16" spans="1:4" x14ac:dyDescent="0.2">
      <c r="A16" s="1">
        <v>45740</v>
      </c>
      <c r="B16" t="s">
        <v>8</v>
      </c>
      <c r="C16" t="s">
        <v>40</v>
      </c>
      <c r="D16">
        <v>6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E45F-F458-664C-AE54-87A1C8CB1258}">
  <dimension ref="A1:B17"/>
  <sheetViews>
    <sheetView topLeftCell="A6" zoomScaleNormal="100" workbookViewId="0">
      <selection activeCell="A8" sqref="A2:A16"/>
      <pivotSelection pane="bottomRight" showHeader="1" axis="axisRow" activeRow="7" previousRow="7" click="1" r:id="rId1">
        <pivotArea dataOnly="0" labelOnly="1" fieldPosition="0">
          <references count="1">
            <reference field="2" count="0"/>
          </references>
        </pivotArea>
      </pivotSelection>
    </sheetView>
  </sheetViews>
  <sheetFormatPr baseColWidth="10" defaultRowHeight="16" x14ac:dyDescent="0.2"/>
  <cols>
    <col min="1" max="1" width="38" bestFit="1" customWidth="1"/>
    <col min="2" max="2" width="11.5" bestFit="1" customWidth="1"/>
  </cols>
  <sheetData>
    <row r="1" spans="1:2" x14ac:dyDescent="0.2">
      <c r="A1" s="7" t="s">
        <v>42</v>
      </c>
      <c r="B1" t="s">
        <v>44</v>
      </c>
    </row>
    <row r="2" spans="1:2" x14ac:dyDescent="0.2">
      <c r="A2" s="8" t="s">
        <v>31</v>
      </c>
      <c r="B2" s="9"/>
    </row>
    <row r="3" spans="1:2" x14ac:dyDescent="0.2">
      <c r="A3" s="8" t="s">
        <v>39</v>
      </c>
      <c r="B3" s="9"/>
    </row>
    <row r="4" spans="1:2" x14ac:dyDescent="0.2">
      <c r="A4" s="8" t="s">
        <v>28</v>
      </c>
      <c r="B4" s="9"/>
    </row>
    <row r="5" spans="1:2" x14ac:dyDescent="0.2">
      <c r="A5" s="8" t="s">
        <v>40</v>
      </c>
      <c r="B5" s="9">
        <v>6</v>
      </c>
    </row>
    <row r="6" spans="1:2" x14ac:dyDescent="0.2">
      <c r="A6" s="8" t="s">
        <v>35</v>
      </c>
      <c r="B6" s="9"/>
    </row>
    <row r="7" spans="1:2" x14ac:dyDescent="0.2">
      <c r="A7" s="8" t="s">
        <v>41</v>
      </c>
      <c r="B7" s="9"/>
    </row>
    <row r="8" spans="1:2" x14ac:dyDescent="0.2">
      <c r="A8" s="8" t="s">
        <v>37</v>
      </c>
      <c r="B8" s="9"/>
    </row>
    <row r="9" spans="1:2" x14ac:dyDescent="0.2">
      <c r="A9" s="8" t="s">
        <v>29</v>
      </c>
      <c r="B9" s="9"/>
    </row>
    <row r="10" spans="1:2" x14ac:dyDescent="0.2">
      <c r="A10" s="8" t="s">
        <v>26</v>
      </c>
      <c r="B10" s="9"/>
    </row>
    <row r="11" spans="1:2" x14ac:dyDescent="0.2">
      <c r="A11" s="8" t="s">
        <v>34</v>
      </c>
      <c r="B11" s="9">
        <v>2.5</v>
      </c>
    </row>
    <row r="12" spans="1:2" x14ac:dyDescent="0.2">
      <c r="A12" s="8" t="s">
        <v>36</v>
      </c>
      <c r="B12" s="9"/>
    </row>
    <row r="13" spans="1:2" x14ac:dyDescent="0.2">
      <c r="A13" s="8" t="s">
        <v>32</v>
      </c>
      <c r="B13" s="9">
        <v>2</v>
      </c>
    </row>
    <row r="14" spans="1:2" x14ac:dyDescent="0.2">
      <c r="A14" s="8" t="s">
        <v>33</v>
      </c>
      <c r="B14" s="9"/>
    </row>
    <row r="15" spans="1:2" x14ac:dyDescent="0.2">
      <c r="A15" s="8" t="s">
        <v>27</v>
      </c>
      <c r="B15" s="9"/>
    </row>
    <row r="16" spans="1:2" x14ac:dyDescent="0.2">
      <c r="A16" s="8" t="s">
        <v>30</v>
      </c>
      <c r="B16" s="9"/>
    </row>
    <row r="17" spans="1:2" x14ac:dyDescent="0.2">
      <c r="A17" s="8" t="s">
        <v>43</v>
      </c>
      <c r="B17" s="9">
        <v>10.5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1.Ay</vt:lpstr>
      <vt:lpstr>Kişi Saat Rapor</vt:lpstr>
      <vt:lpstr>1. Ay Konu </vt:lpstr>
      <vt:lpstr>Konu Bazlı Süre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 İlgün</dc:creator>
  <cp:lastModifiedBy>Baran İlgün</cp:lastModifiedBy>
  <dcterms:created xsi:type="dcterms:W3CDTF">2025-03-22T20:46:46Z</dcterms:created>
  <dcterms:modified xsi:type="dcterms:W3CDTF">2025-03-24T21:15:31Z</dcterms:modified>
</cp:coreProperties>
</file>