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firstSheet="5" activeTab="7"/>
  </bookViews>
  <sheets>
    <sheet name="NaiveBayes" sheetId="1" r:id="rId1"/>
    <sheet name="Analise modelo NaiveBayes" sheetId="3" r:id="rId2"/>
    <sheet name="Poisson" sheetId="4" r:id="rId3"/>
    <sheet name="Analise modelo Poisson" sheetId="5" r:id="rId4"/>
    <sheet name="Multilayer Perceptron" sheetId="6" r:id="rId5"/>
    <sheet name="Analise Multilayer Perceptron" sheetId="7" r:id="rId6"/>
    <sheet name="Regressão Logistica Multinomial" sheetId="8" r:id="rId7"/>
    <sheet name="Analise Regressão Logistica" sheetId="9" r:id="rId8"/>
    <sheet name="Medidas" sheetId="2" r:id="rId9"/>
  </sheets>
  <calcPr calcId="145621"/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2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17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2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17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2" i="8"/>
  <c r="P27" i="8" l="1"/>
  <c r="P30" i="8" s="1"/>
  <c r="P26" i="8"/>
  <c r="O23" i="8"/>
  <c r="O28" i="8" s="1"/>
  <c r="Q22" i="8"/>
  <c r="Q23" i="8" s="1"/>
  <c r="Q21" i="8"/>
  <c r="P21" i="8"/>
  <c r="P22" i="8" s="1"/>
  <c r="P23" i="8" s="1"/>
  <c r="P25" i="8" s="1"/>
  <c r="O21" i="8"/>
  <c r="O26" i="8" s="1"/>
  <c r="P20" i="8"/>
  <c r="P24" i="8" s="1"/>
  <c r="O20" i="8"/>
  <c r="O19" i="8"/>
  <c r="R18" i="8"/>
  <c r="R22" i="8" s="1"/>
  <c r="R23" i="8" s="1"/>
  <c r="R27" i="8" s="1"/>
  <c r="R28" i="8" s="1"/>
  <c r="R30" i="8" s="1"/>
  <c r="Q18" i="8"/>
  <c r="Q19" i="8" s="1"/>
  <c r="Q20" i="8" s="1"/>
  <c r="Q24" i="8" s="1"/>
  <c r="Q28" i="8" s="1"/>
  <c r="Q30" i="8" s="1"/>
  <c r="R17" i="8"/>
  <c r="R19" i="8" s="1"/>
  <c r="R20" i="8" s="1"/>
  <c r="R21" i="8" s="1"/>
  <c r="R24" i="8" s="1"/>
  <c r="R25" i="8" s="1"/>
  <c r="R26" i="8" s="1"/>
  <c r="R29" i="8" s="1"/>
  <c r="Q17" i="8"/>
  <c r="P17" i="8"/>
  <c r="P18" i="8" s="1"/>
  <c r="P19" i="8" s="1"/>
  <c r="P29" i="8" s="1"/>
  <c r="O17" i="8"/>
  <c r="O18" i="8" s="1"/>
  <c r="O24" i="8" s="1"/>
  <c r="O25" i="8" s="1"/>
  <c r="O27" i="8" s="1"/>
  <c r="O13" i="8"/>
  <c r="P7" i="8"/>
  <c r="P8" i="8" s="1"/>
  <c r="P10" i="8" s="1"/>
  <c r="Q6" i="8"/>
  <c r="Q7" i="8" s="1"/>
  <c r="Q8" i="8" s="1"/>
  <c r="Q10" i="8" s="1"/>
  <c r="Q11" i="8" s="1"/>
  <c r="Q12" i="8" s="1"/>
  <c r="Q14" i="8" s="1"/>
  <c r="P6" i="8"/>
  <c r="P5" i="8"/>
  <c r="P9" i="8" s="1"/>
  <c r="P11" i="8" s="1"/>
  <c r="P12" i="8" s="1"/>
  <c r="P13" i="8" s="1"/>
  <c r="P15" i="8" s="1"/>
  <c r="O5" i="8"/>
  <c r="O6" i="8" s="1"/>
  <c r="O4" i="8"/>
  <c r="O8" i="8" s="1"/>
  <c r="O14" i="8" s="1"/>
  <c r="R3" i="8"/>
  <c r="R7" i="8" s="1"/>
  <c r="R8" i="8" s="1"/>
  <c r="R12" i="8" s="1"/>
  <c r="R13" i="8" s="1"/>
  <c r="R15" i="8" s="1"/>
  <c r="P3" i="8"/>
  <c r="P14" i="8" s="1"/>
  <c r="O3" i="8"/>
  <c r="O9" i="8" s="1"/>
  <c r="O10" i="8" s="1"/>
  <c r="O12" i="8" s="1"/>
  <c r="R2" i="8"/>
  <c r="R4" i="8" s="1"/>
  <c r="R5" i="8" s="1"/>
  <c r="R6" i="8" s="1"/>
  <c r="R9" i="8" s="1"/>
  <c r="R10" i="8" s="1"/>
  <c r="R11" i="8" s="1"/>
  <c r="R14" i="8" s="1"/>
  <c r="Q2" i="8"/>
  <c r="Q3" i="8" s="1"/>
  <c r="Q4" i="8" s="1"/>
  <c r="Q5" i="8" s="1"/>
  <c r="Q9" i="8" s="1"/>
  <c r="Q13" i="8" s="1"/>
  <c r="Q15" i="8" s="1"/>
  <c r="P2" i="8"/>
  <c r="O2" i="8"/>
  <c r="H24" i="8"/>
  <c r="H25" i="8"/>
  <c r="H26" i="8"/>
  <c r="H27" i="8"/>
  <c r="H28" i="8"/>
  <c r="H29" i="8"/>
  <c r="H30" i="8"/>
  <c r="H31" i="8"/>
  <c r="H32" i="8"/>
  <c r="H23" i="8"/>
  <c r="G24" i="8"/>
  <c r="G25" i="8"/>
  <c r="G26" i="8"/>
  <c r="G27" i="8"/>
  <c r="G28" i="8"/>
  <c r="G29" i="8"/>
  <c r="G30" i="8"/>
  <c r="G31" i="8"/>
  <c r="G32" i="8"/>
  <c r="G23" i="8"/>
  <c r="F32" i="8"/>
  <c r="F31" i="8"/>
  <c r="F30" i="8"/>
  <c r="F29" i="8"/>
  <c r="F28" i="8"/>
  <c r="F27" i="8"/>
  <c r="F26" i="8"/>
  <c r="F25" i="8"/>
  <c r="F24" i="8"/>
  <c r="F23" i="8"/>
  <c r="H22" i="8"/>
  <c r="G22" i="8"/>
  <c r="AA822" i="8"/>
  <c r="Z822" i="8"/>
  <c r="AA821" i="8"/>
  <c r="Z821" i="8"/>
  <c r="AA820" i="8"/>
  <c r="Z820" i="8"/>
  <c r="AA819" i="8"/>
  <c r="Z819" i="8"/>
  <c r="AA818" i="8"/>
  <c r="Z818" i="8"/>
  <c r="AA817" i="8"/>
  <c r="Z817" i="8"/>
  <c r="AA816" i="8"/>
  <c r="Z816" i="8"/>
  <c r="AA815" i="8"/>
  <c r="Z815" i="8"/>
  <c r="AA814" i="8"/>
  <c r="Z814" i="8"/>
  <c r="AA813" i="8"/>
  <c r="Z813" i="8"/>
  <c r="AA782" i="8"/>
  <c r="Z782" i="8"/>
  <c r="AA781" i="8"/>
  <c r="Z781" i="8"/>
  <c r="AA780" i="8"/>
  <c r="Z780" i="8"/>
  <c r="AA779" i="8"/>
  <c r="Z779" i="8"/>
  <c r="AA778" i="8"/>
  <c r="Z778" i="8"/>
  <c r="AA777" i="8"/>
  <c r="Z777" i="8"/>
  <c r="AA776" i="8"/>
  <c r="Z776" i="8"/>
  <c r="AA775" i="8"/>
  <c r="Z775" i="8"/>
  <c r="AA774" i="8"/>
  <c r="Z774" i="8"/>
  <c r="AA773" i="8"/>
  <c r="Z773" i="8"/>
  <c r="AA742" i="8"/>
  <c r="Z742" i="8"/>
  <c r="AA741" i="8"/>
  <c r="Z741" i="8"/>
  <c r="AA740" i="8"/>
  <c r="Z740" i="8"/>
  <c r="AA739" i="8"/>
  <c r="Z739" i="8"/>
  <c r="AA738" i="8"/>
  <c r="Z738" i="8"/>
  <c r="AA737" i="8"/>
  <c r="Z737" i="8"/>
  <c r="AA736" i="8"/>
  <c r="Z736" i="8"/>
  <c r="AA735" i="8"/>
  <c r="Z735" i="8"/>
  <c r="AA734" i="8"/>
  <c r="Z734" i="8"/>
  <c r="AA733" i="8"/>
  <c r="Z733" i="8"/>
  <c r="AA702" i="8"/>
  <c r="Z702" i="8"/>
  <c r="AA701" i="8"/>
  <c r="Z701" i="8"/>
  <c r="AA700" i="8"/>
  <c r="Z700" i="8"/>
  <c r="AA699" i="8"/>
  <c r="Z699" i="8"/>
  <c r="AA698" i="8"/>
  <c r="Z698" i="8"/>
  <c r="AA697" i="8"/>
  <c r="Z697" i="8"/>
  <c r="AA696" i="8"/>
  <c r="Z696" i="8"/>
  <c r="AA695" i="8"/>
  <c r="Z695" i="8"/>
  <c r="AA694" i="8"/>
  <c r="Z694" i="8"/>
  <c r="AA693" i="8"/>
  <c r="Z693" i="8"/>
  <c r="AA662" i="8"/>
  <c r="Z662" i="8"/>
  <c r="AA661" i="8"/>
  <c r="Z661" i="8"/>
  <c r="AA660" i="8"/>
  <c r="Z660" i="8"/>
  <c r="AA659" i="8"/>
  <c r="Z659" i="8"/>
  <c r="AA658" i="8"/>
  <c r="Z658" i="8"/>
  <c r="AA657" i="8"/>
  <c r="Z657" i="8"/>
  <c r="AA656" i="8"/>
  <c r="Z656" i="8"/>
  <c r="AA655" i="8"/>
  <c r="Z655" i="8"/>
  <c r="AA654" i="8"/>
  <c r="Z654" i="8"/>
  <c r="AA653" i="8"/>
  <c r="Z653" i="8"/>
  <c r="AA622" i="8"/>
  <c r="Z622" i="8"/>
  <c r="AA621" i="8"/>
  <c r="Z621" i="8"/>
  <c r="AA620" i="8"/>
  <c r="Z620" i="8"/>
  <c r="AA619" i="8"/>
  <c r="Z619" i="8"/>
  <c r="AA618" i="8"/>
  <c r="Z618" i="8"/>
  <c r="AA617" i="8"/>
  <c r="Z617" i="8"/>
  <c r="AA616" i="8"/>
  <c r="Z616" i="8"/>
  <c r="AA615" i="8"/>
  <c r="Z615" i="8"/>
  <c r="AA614" i="8"/>
  <c r="Z614" i="8"/>
  <c r="AA613" i="8"/>
  <c r="Z613" i="8"/>
  <c r="AA582" i="8"/>
  <c r="Z582" i="8"/>
  <c r="AA581" i="8"/>
  <c r="Z581" i="8"/>
  <c r="AA580" i="8"/>
  <c r="Z580" i="8"/>
  <c r="AA579" i="8"/>
  <c r="Z579" i="8"/>
  <c r="AA578" i="8"/>
  <c r="Z578" i="8"/>
  <c r="AA577" i="8"/>
  <c r="Z577" i="8"/>
  <c r="AA576" i="8"/>
  <c r="Z576" i="8"/>
  <c r="AA575" i="8"/>
  <c r="Z575" i="8"/>
  <c r="AA574" i="8"/>
  <c r="Z574" i="8"/>
  <c r="AA573" i="8"/>
  <c r="Z573" i="8"/>
  <c r="AA542" i="8"/>
  <c r="Z542" i="8"/>
  <c r="AA541" i="8"/>
  <c r="Z541" i="8"/>
  <c r="AA540" i="8"/>
  <c r="Z540" i="8"/>
  <c r="AA539" i="8"/>
  <c r="Z539" i="8"/>
  <c r="AA538" i="8"/>
  <c r="Z538" i="8"/>
  <c r="AA537" i="8"/>
  <c r="Z537" i="8"/>
  <c r="AA536" i="8"/>
  <c r="Z536" i="8"/>
  <c r="AA535" i="8"/>
  <c r="Z535" i="8"/>
  <c r="AA534" i="8"/>
  <c r="Z534" i="8"/>
  <c r="AA533" i="8"/>
  <c r="Z533" i="8"/>
  <c r="AA502" i="8"/>
  <c r="Z502" i="8"/>
  <c r="AA501" i="8"/>
  <c r="Z501" i="8"/>
  <c r="AA500" i="8"/>
  <c r="Z500" i="8"/>
  <c r="AA499" i="8"/>
  <c r="Z499" i="8"/>
  <c r="AA498" i="8"/>
  <c r="Z498" i="8"/>
  <c r="AA497" i="8"/>
  <c r="Z497" i="8"/>
  <c r="AA496" i="8"/>
  <c r="Z496" i="8"/>
  <c r="AA495" i="8"/>
  <c r="Z495" i="8"/>
  <c r="AA494" i="8"/>
  <c r="Z494" i="8"/>
  <c r="AA493" i="8"/>
  <c r="Z493" i="8"/>
  <c r="AA462" i="8"/>
  <c r="Z462" i="8"/>
  <c r="AA461" i="8"/>
  <c r="Z461" i="8"/>
  <c r="AA460" i="8"/>
  <c r="Z460" i="8"/>
  <c r="AA459" i="8"/>
  <c r="Z459" i="8"/>
  <c r="AA458" i="8"/>
  <c r="Z458" i="8"/>
  <c r="AA457" i="8"/>
  <c r="Z457" i="8"/>
  <c r="AA456" i="8"/>
  <c r="Z456" i="8"/>
  <c r="AA455" i="8"/>
  <c r="Z455" i="8"/>
  <c r="AA454" i="8"/>
  <c r="Z454" i="8"/>
  <c r="AA453" i="8"/>
  <c r="Z453" i="8"/>
  <c r="AA422" i="8"/>
  <c r="Z422" i="8"/>
  <c r="AA421" i="8"/>
  <c r="Z421" i="8"/>
  <c r="AA420" i="8"/>
  <c r="Z420" i="8"/>
  <c r="AA419" i="8"/>
  <c r="Z419" i="8"/>
  <c r="AA418" i="8"/>
  <c r="Z418" i="8"/>
  <c r="AA417" i="8"/>
  <c r="Z417" i="8"/>
  <c r="AA416" i="8"/>
  <c r="Z416" i="8"/>
  <c r="AA415" i="8"/>
  <c r="Z415" i="8"/>
  <c r="AA414" i="8"/>
  <c r="Z414" i="8"/>
  <c r="AA413" i="8"/>
  <c r="Z413" i="8"/>
  <c r="AA382" i="8"/>
  <c r="Z382" i="8"/>
  <c r="AA381" i="8"/>
  <c r="Z381" i="8"/>
  <c r="AA380" i="8"/>
  <c r="Z380" i="8"/>
  <c r="AA379" i="8"/>
  <c r="Z379" i="8"/>
  <c r="AA378" i="8"/>
  <c r="Z378" i="8"/>
  <c r="AA377" i="8"/>
  <c r="Z377" i="8"/>
  <c r="AA376" i="8"/>
  <c r="Z376" i="8"/>
  <c r="AA375" i="8"/>
  <c r="Z375" i="8"/>
  <c r="AA374" i="8"/>
  <c r="Z374" i="8"/>
  <c r="AA373" i="8"/>
  <c r="Z373" i="8"/>
  <c r="AA342" i="8"/>
  <c r="Z342" i="8"/>
  <c r="AA341" i="8"/>
  <c r="Z341" i="8"/>
  <c r="AA340" i="8"/>
  <c r="Z340" i="8"/>
  <c r="AA339" i="8"/>
  <c r="Z339" i="8"/>
  <c r="AA338" i="8"/>
  <c r="Z338" i="8"/>
  <c r="AA337" i="8"/>
  <c r="Z337" i="8"/>
  <c r="AA336" i="8"/>
  <c r="Z336" i="8"/>
  <c r="AA335" i="8"/>
  <c r="Z335" i="8"/>
  <c r="AA334" i="8"/>
  <c r="Z334" i="8"/>
  <c r="AA333" i="8"/>
  <c r="Z333" i="8"/>
  <c r="AA302" i="8"/>
  <c r="Z302" i="8"/>
  <c r="AA301" i="8"/>
  <c r="Z301" i="8"/>
  <c r="AA300" i="8"/>
  <c r="Z300" i="8"/>
  <c r="AA299" i="8"/>
  <c r="Z299" i="8"/>
  <c r="AA298" i="8"/>
  <c r="Z298" i="8"/>
  <c r="AA297" i="8"/>
  <c r="Z297" i="8"/>
  <c r="AA296" i="8"/>
  <c r="Z296" i="8"/>
  <c r="AA295" i="8"/>
  <c r="Z295" i="8"/>
  <c r="AA294" i="8"/>
  <c r="Z294" i="8"/>
  <c r="AA293" i="8"/>
  <c r="Z293" i="8"/>
  <c r="AA262" i="8"/>
  <c r="Z262" i="8"/>
  <c r="AA261" i="8"/>
  <c r="Z261" i="8"/>
  <c r="AA260" i="8"/>
  <c r="Z260" i="8"/>
  <c r="AA259" i="8"/>
  <c r="Z259" i="8"/>
  <c r="AA258" i="8"/>
  <c r="Z258" i="8"/>
  <c r="AA257" i="8"/>
  <c r="Z257" i="8"/>
  <c r="AA256" i="8"/>
  <c r="Z256" i="8"/>
  <c r="AA255" i="8"/>
  <c r="Z255" i="8"/>
  <c r="AA254" i="8"/>
  <c r="Z254" i="8"/>
  <c r="AA253" i="8"/>
  <c r="Z253" i="8"/>
  <c r="AA222" i="8"/>
  <c r="Z222" i="8"/>
  <c r="AA221" i="8"/>
  <c r="Z221" i="8"/>
  <c r="AA220" i="8"/>
  <c r="Z220" i="8"/>
  <c r="AA219" i="8"/>
  <c r="Z219" i="8"/>
  <c r="AA218" i="8"/>
  <c r="Z218" i="8"/>
  <c r="AA217" i="8"/>
  <c r="Z217" i="8"/>
  <c r="AA216" i="8"/>
  <c r="Z216" i="8"/>
  <c r="AA215" i="8"/>
  <c r="Z215" i="8"/>
  <c r="AA214" i="8"/>
  <c r="Z214" i="8"/>
  <c r="AA213" i="8"/>
  <c r="Z213" i="8"/>
  <c r="AA182" i="8"/>
  <c r="Z182" i="8"/>
  <c r="AA181" i="8"/>
  <c r="Z181" i="8"/>
  <c r="AA180" i="8"/>
  <c r="Z180" i="8"/>
  <c r="AA179" i="8"/>
  <c r="Z179" i="8"/>
  <c r="AA178" i="8"/>
  <c r="Z178" i="8"/>
  <c r="AA177" i="8"/>
  <c r="Z177" i="8"/>
  <c r="AA176" i="8"/>
  <c r="Z176" i="8"/>
  <c r="AA175" i="8"/>
  <c r="Z175" i="8"/>
  <c r="AA174" i="8"/>
  <c r="Z174" i="8"/>
  <c r="AA173" i="8"/>
  <c r="Z173" i="8"/>
  <c r="AA142" i="8"/>
  <c r="Z142" i="8"/>
  <c r="AA141" i="8"/>
  <c r="Z141" i="8"/>
  <c r="AA140" i="8"/>
  <c r="Z140" i="8"/>
  <c r="AA139" i="8"/>
  <c r="Z139" i="8"/>
  <c r="AA138" i="8"/>
  <c r="Z138" i="8"/>
  <c r="AA137" i="8"/>
  <c r="Z137" i="8"/>
  <c r="AA136" i="8"/>
  <c r="Z136" i="8"/>
  <c r="AA135" i="8"/>
  <c r="Z135" i="8"/>
  <c r="AA134" i="8"/>
  <c r="Z134" i="8"/>
  <c r="AA133" i="8"/>
  <c r="Z133" i="8"/>
  <c r="AA94" i="8"/>
  <c r="AA95" i="8"/>
  <c r="AA96" i="8"/>
  <c r="AA97" i="8"/>
  <c r="AA98" i="8"/>
  <c r="AA99" i="8"/>
  <c r="AA100" i="8"/>
  <c r="AA101" i="8"/>
  <c r="AA102" i="8"/>
  <c r="AA93" i="8"/>
  <c r="Z94" i="8"/>
  <c r="Z95" i="8"/>
  <c r="Z96" i="8"/>
  <c r="Z97" i="8"/>
  <c r="Z98" i="8"/>
  <c r="Z99" i="8"/>
  <c r="Z100" i="8"/>
  <c r="Z101" i="8"/>
  <c r="Z102" i="8"/>
  <c r="Z93" i="8"/>
  <c r="AA54" i="8"/>
  <c r="AA55" i="8"/>
  <c r="AA56" i="8"/>
  <c r="AA57" i="8"/>
  <c r="AA58" i="8"/>
  <c r="AA59" i="8"/>
  <c r="AA60" i="8"/>
  <c r="AA61" i="8"/>
  <c r="AA62" i="8"/>
  <c r="AA53" i="8"/>
  <c r="Z54" i="8"/>
  <c r="Z55" i="8"/>
  <c r="Z56" i="8"/>
  <c r="Z57" i="8"/>
  <c r="Z58" i="8"/>
  <c r="Z59" i="8"/>
  <c r="Z60" i="8"/>
  <c r="Z61" i="8"/>
  <c r="Z62" i="8"/>
  <c r="Z53" i="8"/>
  <c r="G809" i="8"/>
  <c r="G769" i="8"/>
  <c r="G729" i="8"/>
  <c r="G689" i="8"/>
  <c r="G649" i="8"/>
  <c r="G609" i="8"/>
  <c r="G569" i="8"/>
  <c r="G529" i="8"/>
  <c r="G489" i="8"/>
  <c r="G449" i="8"/>
  <c r="G409" i="8"/>
  <c r="G369" i="8"/>
  <c r="G329" i="8"/>
  <c r="G289" i="8"/>
  <c r="G249" i="8"/>
  <c r="G209" i="8"/>
  <c r="G169" i="8"/>
  <c r="G129" i="8"/>
  <c r="G89" i="8"/>
  <c r="D822" i="8"/>
  <c r="L819" i="8"/>
  <c r="L820" i="8" s="1"/>
  <c r="L821" i="8" s="1"/>
  <c r="L818" i="8"/>
  <c r="D817" i="8"/>
  <c r="D816" i="8"/>
  <c r="D815" i="8"/>
  <c r="U812" i="8"/>
  <c r="L812" i="8"/>
  <c r="D810" i="8"/>
  <c r="D826" i="8" s="1"/>
  <c r="C810" i="8"/>
  <c r="B810" i="8"/>
  <c r="D809" i="8"/>
  <c r="D825" i="8" s="1"/>
  <c r="C809" i="8"/>
  <c r="AA798" i="8" s="1"/>
  <c r="B809" i="8"/>
  <c r="D808" i="8"/>
  <c r="D824" i="8" s="1"/>
  <c r="C808" i="8"/>
  <c r="V819" i="8" s="1"/>
  <c r="V820" i="8" s="1"/>
  <c r="V821" i="8" s="1"/>
  <c r="B808" i="8"/>
  <c r="U819" i="8" s="1"/>
  <c r="D807" i="8"/>
  <c r="D823" i="8" s="1"/>
  <c r="C807" i="8"/>
  <c r="V812" i="8" s="1"/>
  <c r="V813" i="8" s="1"/>
  <c r="V814" i="8" s="1"/>
  <c r="B807" i="8"/>
  <c r="G806" i="8"/>
  <c r="F806" i="8"/>
  <c r="D806" i="8"/>
  <c r="C806" i="8"/>
  <c r="V805" i="8" s="1"/>
  <c r="B806" i="8"/>
  <c r="AA805" i="8"/>
  <c r="Z805" i="8"/>
  <c r="U805" i="8"/>
  <c r="P805" i="8"/>
  <c r="L805" i="8"/>
  <c r="G805" i="8"/>
  <c r="Q811" i="8" s="1"/>
  <c r="F805" i="8"/>
  <c r="P804" i="8" s="1"/>
  <c r="P806" i="8" s="1"/>
  <c r="P807" i="8" s="1"/>
  <c r="D805" i="8"/>
  <c r="D821" i="8" s="1"/>
  <c r="C805" i="8"/>
  <c r="B805" i="8"/>
  <c r="Q804" i="8"/>
  <c r="G804" i="8"/>
  <c r="V818" i="8" s="1"/>
  <c r="F804" i="8"/>
  <c r="U818" i="8" s="1"/>
  <c r="D804" i="8"/>
  <c r="D820" i="8" s="1"/>
  <c r="C804" i="8"/>
  <c r="Q819" i="8" s="1"/>
  <c r="B804" i="8"/>
  <c r="P819" i="8" s="1"/>
  <c r="G803" i="8"/>
  <c r="V804" i="8" s="1"/>
  <c r="F803" i="8"/>
  <c r="K818" i="8" s="1"/>
  <c r="D803" i="8"/>
  <c r="D819" i="8" s="1"/>
  <c r="C803" i="8"/>
  <c r="Q812" i="8" s="1"/>
  <c r="B803" i="8"/>
  <c r="P812" i="8" s="1"/>
  <c r="G802" i="8"/>
  <c r="L811" i="8" s="1"/>
  <c r="F802" i="8"/>
  <c r="Z797" i="8" s="1"/>
  <c r="D802" i="8"/>
  <c r="D818" i="8" s="1"/>
  <c r="C802" i="8"/>
  <c r="Q805" i="8" s="1"/>
  <c r="Q806" i="8" s="1"/>
  <c r="Q807" i="8" s="1"/>
  <c r="B802" i="8"/>
  <c r="G801" i="8"/>
  <c r="F801" i="8"/>
  <c r="D801" i="8"/>
  <c r="C801" i="8"/>
  <c r="B801" i="8"/>
  <c r="P798" i="8" s="1"/>
  <c r="P799" i="8" s="1"/>
  <c r="P800" i="8" s="1"/>
  <c r="G800" i="8"/>
  <c r="L797" i="8" s="1"/>
  <c r="L799" i="8" s="1"/>
  <c r="L800" i="8" s="1"/>
  <c r="F800" i="8"/>
  <c r="D800" i="8"/>
  <c r="C800" i="8"/>
  <c r="B800" i="8"/>
  <c r="K819" i="8" s="1"/>
  <c r="Q799" i="8"/>
  <c r="Q800" i="8" s="1"/>
  <c r="G799" i="8"/>
  <c r="F799" i="8"/>
  <c r="D799" i="8"/>
  <c r="C799" i="8"/>
  <c r="B799" i="8"/>
  <c r="K812" i="8" s="1"/>
  <c r="Z798" i="8"/>
  <c r="Z799" i="8" s="1"/>
  <c r="Z800" i="8" s="1"/>
  <c r="V798" i="8"/>
  <c r="V799" i="8" s="1"/>
  <c r="V800" i="8" s="1"/>
  <c r="U798" i="8"/>
  <c r="Q798" i="8"/>
  <c r="L798" i="8"/>
  <c r="K798" i="8"/>
  <c r="G798" i="8"/>
  <c r="F798" i="8"/>
  <c r="D798" i="8"/>
  <c r="D814" i="8" s="1"/>
  <c r="C798" i="8"/>
  <c r="B798" i="8"/>
  <c r="K805" i="8" s="1"/>
  <c r="V797" i="8"/>
  <c r="Q797" i="8"/>
  <c r="P797" i="8"/>
  <c r="G797" i="8"/>
  <c r="V811" i="8" s="1"/>
  <c r="F797" i="8"/>
  <c r="K797" i="8" s="1"/>
  <c r="K799" i="8" s="1"/>
  <c r="K800" i="8" s="1"/>
  <c r="D797" i="8"/>
  <c r="D813" i="8" s="1"/>
  <c r="C797" i="8"/>
  <c r="B797" i="8"/>
  <c r="D782" i="8"/>
  <c r="Q778" i="8"/>
  <c r="P778" i="8"/>
  <c r="L778" i="8"/>
  <c r="D777" i="8"/>
  <c r="D775" i="8"/>
  <c r="U772" i="8"/>
  <c r="U773" i="8" s="1"/>
  <c r="U774" i="8" s="1"/>
  <c r="Q772" i="8"/>
  <c r="P772" i="8"/>
  <c r="L772" i="8"/>
  <c r="D770" i="8"/>
  <c r="D786" i="8" s="1"/>
  <c r="C770" i="8"/>
  <c r="B770" i="8"/>
  <c r="D769" i="8"/>
  <c r="D785" i="8" s="1"/>
  <c r="C769" i="8"/>
  <c r="B769" i="8"/>
  <c r="D768" i="8"/>
  <c r="D784" i="8" s="1"/>
  <c r="C768" i="8"/>
  <c r="V779" i="8" s="1"/>
  <c r="B768" i="8"/>
  <c r="U779" i="8" s="1"/>
  <c r="D767" i="8"/>
  <c r="D783" i="8" s="1"/>
  <c r="C767" i="8"/>
  <c r="V772" i="8" s="1"/>
  <c r="B767" i="8"/>
  <c r="G766" i="8"/>
  <c r="F766" i="8"/>
  <c r="D766" i="8"/>
  <c r="C766" i="8"/>
  <c r="V765" i="8" s="1"/>
  <c r="V766" i="8" s="1"/>
  <c r="V767" i="8" s="1"/>
  <c r="B766" i="8"/>
  <c r="U765" i="8" s="1"/>
  <c r="U766" i="8" s="1"/>
  <c r="U767" i="8" s="1"/>
  <c r="AA765" i="8"/>
  <c r="Z765" i="8"/>
  <c r="Z766" i="8" s="1"/>
  <c r="Z767" i="8" s="1"/>
  <c r="L765" i="8"/>
  <c r="K765" i="8"/>
  <c r="G765" i="8"/>
  <c r="V757" i="8" s="1"/>
  <c r="F765" i="8"/>
  <c r="P764" i="8" s="1"/>
  <c r="D765" i="8"/>
  <c r="D781" i="8" s="1"/>
  <c r="C765" i="8"/>
  <c r="B765" i="8"/>
  <c r="V764" i="8"/>
  <c r="U764" i="8"/>
  <c r="Q764" i="8"/>
  <c r="G764" i="8"/>
  <c r="F764" i="8"/>
  <c r="Z764" i="8" s="1"/>
  <c r="D764" i="8"/>
  <c r="D780" i="8" s="1"/>
  <c r="C764" i="8"/>
  <c r="Q779" i="8" s="1"/>
  <c r="Q780" i="8" s="1"/>
  <c r="Q781" i="8" s="1"/>
  <c r="B764" i="8"/>
  <c r="P779" i="8" s="1"/>
  <c r="P780" i="8" s="1"/>
  <c r="P781" i="8" s="1"/>
  <c r="G763" i="8"/>
  <c r="AA764" i="8" s="1"/>
  <c r="F763" i="8"/>
  <c r="K778" i="8" s="1"/>
  <c r="D763" i="8"/>
  <c r="D779" i="8" s="1"/>
  <c r="C763" i="8"/>
  <c r="B763" i="8"/>
  <c r="G762" i="8"/>
  <c r="L771" i="8" s="1"/>
  <c r="F762" i="8"/>
  <c r="U778" i="8" s="1"/>
  <c r="D762" i="8"/>
  <c r="D778" i="8" s="1"/>
  <c r="C762" i="8"/>
  <c r="Q765" i="8" s="1"/>
  <c r="Q766" i="8" s="1"/>
  <c r="Q767" i="8" s="1"/>
  <c r="B762" i="8"/>
  <c r="P765" i="8" s="1"/>
  <c r="P766" i="8" s="1"/>
  <c r="P767" i="8" s="1"/>
  <c r="G761" i="8"/>
  <c r="F761" i="8"/>
  <c r="D761" i="8"/>
  <c r="C761" i="8"/>
  <c r="Q758" i="8" s="1"/>
  <c r="Q759" i="8" s="1"/>
  <c r="Q760" i="8" s="1"/>
  <c r="B761" i="8"/>
  <c r="P758" i="8" s="1"/>
  <c r="P759" i="8" s="1"/>
  <c r="P760" i="8" s="1"/>
  <c r="G760" i="8"/>
  <c r="F760" i="8"/>
  <c r="D760" i="8"/>
  <c r="D776" i="8" s="1"/>
  <c r="C760" i="8"/>
  <c r="L779" i="8" s="1"/>
  <c r="L780" i="8" s="1"/>
  <c r="L781" i="8" s="1"/>
  <c r="B760" i="8"/>
  <c r="K779" i="8" s="1"/>
  <c r="G759" i="8"/>
  <c r="F759" i="8"/>
  <c r="D759" i="8"/>
  <c r="C759" i="8"/>
  <c r="B759" i="8"/>
  <c r="K772" i="8" s="1"/>
  <c r="AA758" i="8"/>
  <c r="Z758" i="8"/>
  <c r="V758" i="8"/>
  <c r="V759" i="8" s="1"/>
  <c r="V760" i="8" s="1"/>
  <c r="U758" i="8"/>
  <c r="G758" i="8"/>
  <c r="F758" i="8"/>
  <c r="K757" i="8" s="1"/>
  <c r="D758" i="8"/>
  <c r="D774" i="8" s="1"/>
  <c r="C758" i="8"/>
  <c r="B758" i="8"/>
  <c r="Q757" i="8"/>
  <c r="P757" i="8"/>
  <c r="G757" i="8"/>
  <c r="L757" i="8" s="1"/>
  <c r="F757" i="8"/>
  <c r="U771" i="8" s="1"/>
  <c r="D757" i="8"/>
  <c r="D773" i="8" s="1"/>
  <c r="C757" i="8"/>
  <c r="L758" i="8" s="1"/>
  <c r="L759" i="8" s="1"/>
  <c r="L760" i="8" s="1"/>
  <c r="B757" i="8"/>
  <c r="K758" i="8" s="1"/>
  <c r="K759" i="8" s="1"/>
  <c r="K760" i="8" s="1"/>
  <c r="Q738" i="8"/>
  <c r="P738" i="8"/>
  <c r="L738" i="8"/>
  <c r="D737" i="8"/>
  <c r="D735" i="8"/>
  <c r="Q732" i="8"/>
  <c r="P732" i="8"/>
  <c r="L732" i="8"/>
  <c r="L733" i="8" s="1"/>
  <c r="L734" i="8" s="1"/>
  <c r="D730" i="8"/>
  <c r="D746" i="8" s="1"/>
  <c r="C730" i="8"/>
  <c r="B730" i="8"/>
  <c r="D729" i="8"/>
  <c r="D745" i="8" s="1"/>
  <c r="C729" i="8"/>
  <c r="B729" i="8"/>
  <c r="D728" i="8"/>
  <c r="D744" i="8" s="1"/>
  <c r="C728" i="8"/>
  <c r="V739" i="8" s="1"/>
  <c r="B728" i="8"/>
  <c r="U739" i="8" s="1"/>
  <c r="D727" i="8"/>
  <c r="D743" i="8" s="1"/>
  <c r="C727" i="8"/>
  <c r="V732" i="8" s="1"/>
  <c r="V733" i="8" s="1"/>
  <c r="V734" i="8" s="1"/>
  <c r="B727" i="8"/>
  <c r="U732" i="8" s="1"/>
  <c r="G726" i="8"/>
  <c r="F726" i="8"/>
  <c r="D726" i="8"/>
  <c r="D742" i="8" s="1"/>
  <c r="C726" i="8"/>
  <c r="B726" i="8"/>
  <c r="U725" i="8" s="1"/>
  <c r="U726" i="8" s="1"/>
  <c r="U727" i="8" s="1"/>
  <c r="AA725" i="8"/>
  <c r="Z725" i="8"/>
  <c r="V725" i="8"/>
  <c r="P725" i="8"/>
  <c r="K725" i="8"/>
  <c r="G725" i="8"/>
  <c r="F725" i="8"/>
  <c r="P724" i="8" s="1"/>
  <c r="P726" i="8" s="1"/>
  <c r="P727" i="8" s="1"/>
  <c r="D725" i="8"/>
  <c r="D741" i="8" s="1"/>
  <c r="C725" i="8"/>
  <c r="B725" i="8"/>
  <c r="V724" i="8"/>
  <c r="V726" i="8" s="1"/>
  <c r="V727" i="8" s="1"/>
  <c r="U724" i="8"/>
  <c r="Q724" i="8"/>
  <c r="G724" i="8"/>
  <c r="AA724" i="8" s="1"/>
  <c r="F724" i="8"/>
  <c r="D724" i="8"/>
  <c r="D740" i="8" s="1"/>
  <c r="C724" i="8"/>
  <c r="Q739" i="8" s="1"/>
  <c r="Q740" i="8" s="1"/>
  <c r="Q741" i="8" s="1"/>
  <c r="B724" i="8"/>
  <c r="P739" i="8" s="1"/>
  <c r="P740" i="8" s="1"/>
  <c r="P741" i="8" s="1"/>
  <c r="G723" i="8"/>
  <c r="F723" i="8"/>
  <c r="K738" i="8" s="1"/>
  <c r="D723" i="8"/>
  <c r="D739" i="8" s="1"/>
  <c r="C723" i="8"/>
  <c r="B723" i="8"/>
  <c r="G722" i="8"/>
  <c r="L731" i="8" s="1"/>
  <c r="F722" i="8"/>
  <c r="Z717" i="8" s="1"/>
  <c r="D722" i="8"/>
  <c r="D738" i="8" s="1"/>
  <c r="C722" i="8"/>
  <c r="Q725" i="8" s="1"/>
  <c r="Q726" i="8" s="1"/>
  <c r="Q727" i="8" s="1"/>
  <c r="B722" i="8"/>
  <c r="G721" i="8"/>
  <c r="F721" i="8"/>
  <c r="D721" i="8"/>
  <c r="C721" i="8"/>
  <c r="Q718" i="8" s="1"/>
  <c r="Q719" i="8" s="1"/>
  <c r="Q720" i="8" s="1"/>
  <c r="B721" i="8"/>
  <c r="P718" i="8" s="1"/>
  <c r="P719" i="8" s="1"/>
  <c r="P720" i="8" s="1"/>
  <c r="G720" i="8"/>
  <c r="F720" i="8"/>
  <c r="D720" i="8"/>
  <c r="D736" i="8" s="1"/>
  <c r="C720" i="8"/>
  <c r="L739" i="8" s="1"/>
  <c r="L740" i="8" s="1"/>
  <c r="L741" i="8" s="1"/>
  <c r="B720" i="8"/>
  <c r="K739" i="8" s="1"/>
  <c r="K740" i="8" s="1"/>
  <c r="K741" i="8" s="1"/>
  <c r="G719" i="8"/>
  <c r="F719" i="8"/>
  <c r="D719" i="8"/>
  <c r="C719" i="8"/>
  <c r="B719" i="8"/>
  <c r="K732" i="8" s="1"/>
  <c r="AA718" i="8"/>
  <c r="Z718" i="8"/>
  <c r="Z719" i="8" s="1"/>
  <c r="Z720" i="8" s="1"/>
  <c r="V718" i="8"/>
  <c r="U718" i="8"/>
  <c r="G718" i="8"/>
  <c r="L717" i="8" s="1"/>
  <c r="F718" i="8"/>
  <c r="D718" i="8"/>
  <c r="D734" i="8" s="1"/>
  <c r="C718" i="8"/>
  <c r="L725" i="8" s="1"/>
  <c r="B718" i="8"/>
  <c r="Q717" i="8"/>
  <c r="P717" i="8"/>
  <c r="G717" i="8"/>
  <c r="V731" i="8" s="1"/>
  <c r="F717" i="8"/>
  <c r="K717" i="8" s="1"/>
  <c r="D717" i="8"/>
  <c r="D733" i="8" s="1"/>
  <c r="C717" i="8"/>
  <c r="L718" i="8" s="1"/>
  <c r="L719" i="8" s="1"/>
  <c r="L720" i="8" s="1"/>
  <c r="B717" i="8"/>
  <c r="K718" i="8" s="1"/>
  <c r="K719" i="8" s="1"/>
  <c r="K720" i="8" s="1"/>
  <c r="D702" i="8"/>
  <c r="L699" i="8"/>
  <c r="L700" i="8" s="1"/>
  <c r="L701" i="8" s="1"/>
  <c r="L698" i="8"/>
  <c r="D697" i="8"/>
  <c r="D696" i="8"/>
  <c r="D695" i="8"/>
  <c r="U692" i="8"/>
  <c r="L692" i="8"/>
  <c r="L693" i="8" s="1"/>
  <c r="L694" i="8" s="1"/>
  <c r="D690" i="8"/>
  <c r="D706" i="8" s="1"/>
  <c r="C690" i="8"/>
  <c r="B690" i="8"/>
  <c r="D689" i="8"/>
  <c r="D705" i="8" s="1"/>
  <c r="C689" i="8"/>
  <c r="AA678" i="8" s="1"/>
  <c r="B689" i="8"/>
  <c r="D688" i="8"/>
  <c r="D704" i="8" s="1"/>
  <c r="C688" i="8"/>
  <c r="V699" i="8" s="1"/>
  <c r="B688" i="8"/>
  <c r="U699" i="8" s="1"/>
  <c r="D687" i="8"/>
  <c r="D703" i="8" s="1"/>
  <c r="C687" i="8"/>
  <c r="V692" i="8" s="1"/>
  <c r="B687" i="8"/>
  <c r="G686" i="8"/>
  <c r="F686" i="8"/>
  <c r="D686" i="8"/>
  <c r="C686" i="8"/>
  <c r="V685" i="8" s="1"/>
  <c r="B686" i="8"/>
  <c r="AA685" i="8"/>
  <c r="Z685" i="8"/>
  <c r="U685" i="8"/>
  <c r="Q685" i="8"/>
  <c r="Q686" i="8" s="1"/>
  <c r="Q687" i="8" s="1"/>
  <c r="P685" i="8"/>
  <c r="L685" i="8"/>
  <c r="G685" i="8"/>
  <c r="Q691" i="8" s="1"/>
  <c r="F685" i="8"/>
  <c r="P691" i="8" s="1"/>
  <c r="D685" i="8"/>
  <c r="D701" i="8" s="1"/>
  <c r="C685" i="8"/>
  <c r="B685" i="8"/>
  <c r="Q684" i="8"/>
  <c r="G684" i="8"/>
  <c r="V698" i="8" s="1"/>
  <c r="F684" i="8"/>
  <c r="U698" i="8" s="1"/>
  <c r="D684" i="8"/>
  <c r="D700" i="8" s="1"/>
  <c r="C684" i="8"/>
  <c r="Q699" i="8" s="1"/>
  <c r="B684" i="8"/>
  <c r="P699" i="8" s="1"/>
  <c r="G683" i="8"/>
  <c r="V684" i="8" s="1"/>
  <c r="F683" i="8"/>
  <c r="K698" i="8" s="1"/>
  <c r="D683" i="8"/>
  <c r="D699" i="8" s="1"/>
  <c r="C683" i="8"/>
  <c r="Q692" i="8" s="1"/>
  <c r="Q693" i="8" s="1"/>
  <c r="Q694" i="8" s="1"/>
  <c r="B683" i="8"/>
  <c r="P692" i="8" s="1"/>
  <c r="P693" i="8" s="1"/>
  <c r="P694" i="8" s="1"/>
  <c r="G682" i="8"/>
  <c r="L691" i="8" s="1"/>
  <c r="F682" i="8"/>
  <c r="Z677" i="8" s="1"/>
  <c r="D682" i="8"/>
  <c r="D698" i="8" s="1"/>
  <c r="C682" i="8"/>
  <c r="B682" i="8"/>
  <c r="G681" i="8"/>
  <c r="F681" i="8"/>
  <c r="D681" i="8"/>
  <c r="C681" i="8"/>
  <c r="B681" i="8"/>
  <c r="P678" i="8" s="1"/>
  <c r="P679" i="8" s="1"/>
  <c r="P680" i="8" s="1"/>
  <c r="G680" i="8"/>
  <c r="AA677" i="8" s="1"/>
  <c r="F680" i="8"/>
  <c r="D680" i="8"/>
  <c r="C680" i="8"/>
  <c r="B680" i="8"/>
  <c r="K699" i="8" s="1"/>
  <c r="Q679" i="8"/>
  <c r="Q680" i="8" s="1"/>
  <c r="G679" i="8"/>
  <c r="F679" i="8"/>
  <c r="D679" i="8"/>
  <c r="C679" i="8"/>
  <c r="B679" i="8"/>
  <c r="K692" i="8" s="1"/>
  <c r="Z678" i="8"/>
  <c r="V678" i="8"/>
  <c r="V679" i="8" s="1"/>
  <c r="V680" i="8" s="1"/>
  <c r="U678" i="8"/>
  <c r="Q678" i="8"/>
  <c r="L678" i="8"/>
  <c r="K678" i="8"/>
  <c r="G678" i="8"/>
  <c r="F678" i="8"/>
  <c r="D678" i="8"/>
  <c r="D694" i="8" s="1"/>
  <c r="C678" i="8"/>
  <c r="B678" i="8"/>
  <c r="K685" i="8" s="1"/>
  <c r="V677" i="8"/>
  <c r="Q677" i="8"/>
  <c r="P677" i="8"/>
  <c r="G677" i="8"/>
  <c r="L677" i="8" s="1"/>
  <c r="L679" i="8" s="1"/>
  <c r="L680" i="8" s="1"/>
  <c r="F677" i="8"/>
  <c r="K677" i="8" s="1"/>
  <c r="K679" i="8" s="1"/>
  <c r="K680" i="8" s="1"/>
  <c r="D677" i="8"/>
  <c r="D693" i="8" s="1"/>
  <c r="C677" i="8"/>
  <c r="B677" i="8"/>
  <c r="D662" i="8"/>
  <c r="D661" i="8"/>
  <c r="Q658" i="8"/>
  <c r="P658" i="8"/>
  <c r="L658" i="8"/>
  <c r="D657" i="8"/>
  <c r="D655" i="8"/>
  <c r="U652" i="8"/>
  <c r="Q652" i="8"/>
  <c r="P652" i="8"/>
  <c r="L652" i="8"/>
  <c r="D650" i="8"/>
  <c r="D666" i="8" s="1"/>
  <c r="C650" i="8"/>
  <c r="B650" i="8"/>
  <c r="D649" i="8"/>
  <c r="D665" i="8" s="1"/>
  <c r="C649" i="8"/>
  <c r="B649" i="8"/>
  <c r="D648" i="8"/>
  <c r="D664" i="8" s="1"/>
  <c r="C648" i="8"/>
  <c r="V659" i="8" s="1"/>
  <c r="B648" i="8"/>
  <c r="U659" i="8" s="1"/>
  <c r="D647" i="8"/>
  <c r="D663" i="8" s="1"/>
  <c r="C647" i="8"/>
  <c r="V652" i="8" s="1"/>
  <c r="B647" i="8"/>
  <c r="G646" i="8"/>
  <c r="F646" i="8"/>
  <c r="D646" i="8"/>
  <c r="C646" i="8"/>
  <c r="V645" i="8" s="1"/>
  <c r="V646" i="8" s="1"/>
  <c r="V647" i="8" s="1"/>
  <c r="B646" i="8"/>
  <c r="U645" i="8" s="1"/>
  <c r="U646" i="8" s="1"/>
  <c r="U647" i="8" s="1"/>
  <c r="AA645" i="8"/>
  <c r="AA646" i="8" s="1"/>
  <c r="AA647" i="8" s="1"/>
  <c r="Z645" i="8"/>
  <c r="Q645" i="8"/>
  <c r="L645" i="8"/>
  <c r="K645" i="8"/>
  <c r="G645" i="8"/>
  <c r="V637" i="8" s="1"/>
  <c r="F645" i="8"/>
  <c r="U637" i="8" s="1"/>
  <c r="D645" i="8"/>
  <c r="C645" i="8"/>
  <c r="B645" i="8"/>
  <c r="U638" i="8" s="1"/>
  <c r="U639" i="8" s="1"/>
  <c r="U640" i="8" s="1"/>
  <c r="V644" i="8"/>
  <c r="U644" i="8"/>
  <c r="Q644" i="8"/>
  <c r="Q646" i="8" s="1"/>
  <c r="Q647" i="8" s="1"/>
  <c r="G644" i="8"/>
  <c r="F644" i="8"/>
  <c r="U651" i="8" s="1"/>
  <c r="D644" i="8"/>
  <c r="D660" i="8" s="1"/>
  <c r="C644" i="8"/>
  <c r="Q659" i="8" s="1"/>
  <c r="Q660" i="8" s="1"/>
  <c r="Q661" i="8" s="1"/>
  <c r="B644" i="8"/>
  <c r="P659" i="8" s="1"/>
  <c r="P660" i="8" s="1"/>
  <c r="P661" i="8" s="1"/>
  <c r="G643" i="8"/>
  <c r="AA644" i="8" s="1"/>
  <c r="F643" i="8"/>
  <c r="K658" i="8" s="1"/>
  <c r="D643" i="8"/>
  <c r="D659" i="8" s="1"/>
  <c r="C643" i="8"/>
  <c r="B643" i="8"/>
  <c r="G642" i="8"/>
  <c r="AA637" i="8" s="1"/>
  <c r="F642" i="8"/>
  <c r="K651" i="8" s="1"/>
  <c r="D642" i="8"/>
  <c r="D658" i="8" s="1"/>
  <c r="C642" i="8"/>
  <c r="B642" i="8"/>
  <c r="P645" i="8" s="1"/>
  <c r="G641" i="8"/>
  <c r="F641" i="8"/>
  <c r="D641" i="8"/>
  <c r="C641" i="8"/>
  <c r="Q638" i="8" s="1"/>
  <c r="Q639" i="8" s="1"/>
  <c r="Q640" i="8" s="1"/>
  <c r="B641" i="8"/>
  <c r="P638" i="8" s="1"/>
  <c r="P639" i="8" s="1"/>
  <c r="P640" i="8" s="1"/>
  <c r="G640" i="8"/>
  <c r="F640" i="8"/>
  <c r="D640" i="8"/>
  <c r="D656" i="8" s="1"/>
  <c r="C640" i="8"/>
  <c r="L659" i="8" s="1"/>
  <c r="L660" i="8" s="1"/>
  <c r="L661" i="8" s="1"/>
  <c r="B640" i="8"/>
  <c r="K659" i="8" s="1"/>
  <c r="K660" i="8" s="1"/>
  <c r="K661" i="8" s="1"/>
  <c r="G639" i="8"/>
  <c r="F639" i="8"/>
  <c r="D639" i="8"/>
  <c r="C639" i="8"/>
  <c r="B639" i="8"/>
  <c r="K652" i="8" s="1"/>
  <c r="AA638" i="8"/>
  <c r="Z638" i="8"/>
  <c r="V638" i="8"/>
  <c r="V639" i="8" s="1"/>
  <c r="V640" i="8" s="1"/>
  <c r="G638" i="8"/>
  <c r="F638" i="8"/>
  <c r="K644" i="8" s="1"/>
  <c r="D638" i="8"/>
  <c r="D654" i="8" s="1"/>
  <c r="C638" i="8"/>
  <c r="B638" i="8"/>
  <c r="Q637" i="8"/>
  <c r="P637" i="8"/>
  <c r="G637" i="8"/>
  <c r="L637" i="8" s="1"/>
  <c r="F637" i="8"/>
  <c r="D637" i="8"/>
  <c r="D653" i="8" s="1"/>
  <c r="C637" i="8"/>
  <c r="L638" i="8" s="1"/>
  <c r="L639" i="8" s="1"/>
  <c r="L640" i="8" s="1"/>
  <c r="B637" i="8"/>
  <c r="K638" i="8" s="1"/>
  <c r="D622" i="8"/>
  <c r="Q618" i="8"/>
  <c r="P618" i="8"/>
  <c r="L618" i="8"/>
  <c r="D617" i="8"/>
  <c r="D615" i="8"/>
  <c r="U612" i="8"/>
  <c r="U613" i="8" s="1"/>
  <c r="U614" i="8" s="1"/>
  <c r="Q612" i="8"/>
  <c r="P612" i="8"/>
  <c r="L612" i="8"/>
  <c r="D610" i="8"/>
  <c r="D626" i="8" s="1"/>
  <c r="C610" i="8"/>
  <c r="B610" i="8"/>
  <c r="D609" i="8"/>
  <c r="D625" i="8" s="1"/>
  <c r="C609" i="8"/>
  <c r="B609" i="8"/>
  <c r="D608" i="8"/>
  <c r="D624" i="8" s="1"/>
  <c r="C608" i="8"/>
  <c r="V619" i="8" s="1"/>
  <c r="B608" i="8"/>
  <c r="U619" i="8" s="1"/>
  <c r="D607" i="8"/>
  <c r="D623" i="8" s="1"/>
  <c r="C607" i="8"/>
  <c r="V612" i="8" s="1"/>
  <c r="B607" i="8"/>
  <c r="G606" i="8"/>
  <c r="F606" i="8"/>
  <c r="D606" i="8"/>
  <c r="C606" i="8"/>
  <c r="V605" i="8" s="1"/>
  <c r="V606" i="8" s="1"/>
  <c r="V607" i="8" s="1"/>
  <c r="B606" i="8"/>
  <c r="U605" i="8" s="1"/>
  <c r="U606" i="8" s="1"/>
  <c r="U607" i="8" s="1"/>
  <c r="AA605" i="8"/>
  <c r="Z605" i="8"/>
  <c r="Z606" i="8" s="1"/>
  <c r="Z607" i="8" s="1"/>
  <c r="L605" i="8"/>
  <c r="K605" i="8"/>
  <c r="G605" i="8"/>
  <c r="V597" i="8" s="1"/>
  <c r="F605" i="8"/>
  <c r="U597" i="8" s="1"/>
  <c r="D605" i="8"/>
  <c r="D621" i="8" s="1"/>
  <c r="C605" i="8"/>
  <c r="B605" i="8"/>
  <c r="V604" i="8"/>
  <c r="U604" i="8"/>
  <c r="Q604" i="8"/>
  <c r="G604" i="8"/>
  <c r="F604" i="8"/>
  <c r="Z604" i="8" s="1"/>
  <c r="D604" i="8"/>
  <c r="D620" i="8" s="1"/>
  <c r="C604" i="8"/>
  <c r="Q619" i="8" s="1"/>
  <c r="Q620" i="8" s="1"/>
  <c r="Q621" i="8" s="1"/>
  <c r="B604" i="8"/>
  <c r="P619" i="8" s="1"/>
  <c r="P620" i="8" s="1"/>
  <c r="P621" i="8" s="1"/>
  <c r="G603" i="8"/>
  <c r="AA604" i="8" s="1"/>
  <c r="F603" i="8"/>
  <c r="K618" i="8" s="1"/>
  <c r="D603" i="8"/>
  <c r="D619" i="8" s="1"/>
  <c r="C603" i="8"/>
  <c r="B603" i="8"/>
  <c r="G602" i="8"/>
  <c r="AA597" i="8" s="1"/>
  <c r="F602" i="8"/>
  <c r="U618" i="8" s="1"/>
  <c r="D602" i="8"/>
  <c r="D618" i="8" s="1"/>
  <c r="C602" i="8"/>
  <c r="Q605" i="8" s="1"/>
  <c r="Q606" i="8" s="1"/>
  <c r="Q607" i="8" s="1"/>
  <c r="B602" i="8"/>
  <c r="P605" i="8" s="1"/>
  <c r="G601" i="8"/>
  <c r="F601" i="8"/>
  <c r="D601" i="8"/>
  <c r="C601" i="8"/>
  <c r="Q598" i="8" s="1"/>
  <c r="Q599" i="8" s="1"/>
  <c r="Q600" i="8" s="1"/>
  <c r="B601" i="8"/>
  <c r="P598" i="8" s="1"/>
  <c r="P599" i="8" s="1"/>
  <c r="P600" i="8" s="1"/>
  <c r="G600" i="8"/>
  <c r="F600" i="8"/>
  <c r="D600" i="8"/>
  <c r="D616" i="8" s="1"/>
  <c r="C600" i="8"/>
  <c r="L619" i="8" s="1"/>
  <c r="L620" i="8" s="1"/>
  <c r="L621" i="8" s="1"/>
  <c r="B600" i="8"/>
  <c r="K619" i="8" s="1"/>
  <c r="G599" i="8"/>
  <c r="F599" i="8"/>
  <c r="D599" i="8"/>
  <c r="C599" i="8"/>
  <c r="B599" i="8"/>
  <c r="K612" i="8" s="1"/>
  <c r="AA598" i="8"/>
  <c r="AA599" i="8" s="1"/>
  <c r="AA600" i="8" s="1"/>
  <c r="Z598" i="8"/>
  <c r="V598" i="8"/>
  <c r="V599" i="8" s="1"/>
  <c r="V600" i="8" s="1"/>
  <c r="U598" i="8"/>
  <c r="U599" i="8" s="1"/>
  <c r="U600" i="8" s="1"/>
  <c r="G598" i="8"/>
  <c r="F598" i="8"/>
  <c r="K597" i="8" s="1"/>
  <c r="D598" i="8"/>
  <c r="D614" i="8" s="1"/>
  <c r="C598" i="8"/>
  <c r="B598" i="8"/>
  <c r="Q597" i="8"/>
  <c r="P597" i="8"/>
  <c r="G597" i="8"/>
  <c r="L597" i="8" s="1"/>
  <c r="F597" i="8"/>
  <c r="U611" i="8" s="1"/>
  <c r="D597" i="8"/>
  <c r="D613" i="8" s="1"/>
  <c r="C597" i="8"/>
  <c r="L598" i="8" s="1"/>
  <c r="L599" i="8" s="1"/>
  <c r="L600" i="8" s="1"/>
  <c r="B597" i="8"/>
  <c r="K598" i="8" s="1"/>
  <c r="K599" i="8" s="1"/>
  <c r="K600" i="8" s="1"/>
  <c r="P578" i="8"/>
  <c r="L578" i="8"/>
  <c r="D577" i="8"/>
  <c r="D575" i="8"/>
  <c r="P572" i="8"/>
  <c r="L572" i="8"/>
  <c r="D570" i="8"/>
  <c r="D586" i="8" s="1"/>
  <c r="C570" i="8"/>
  <c r="B570" i="8"/>
  <c r="D569" i="8"/>
  <c r="D585" i="8" s="1"/>
  <c r="C569" i="8"/>
  <c r="B569" i="8"/>
  <c r="D568" i="8"/>
  <c r="D584" i="8" s="1"/>
  <c r="C568" i="8"/>
  <c r="V579" i="8" s="1"/>
  <c r="B568" i="8"/>
  <c r="U579" i="8" s="1"/>
  <c r="D567" i="8"/>
  <c r="D583" i="8" s="1"/>
  <c r="C567" i="8"/>
  <c r="V572" i="8" s="1"/>
  <c r="B567" i="8"/>
  <c r="U572" i="8" s="1"/>
  <c r="G566" i="8"/>
  <c r="F566" i="8"/>
  <c r="D566" i="8"/>
  <c r="D582" i="8" s="1"/>
  <c r="C566" i="8"/>
  <c r="B566" i="8"/>
  <c r="U565" i="8" s="1"/>
  <c r="U566" i="8" s="1"/>
  <c r="U567" i="8" s="1"/>
  <c r="AA565" i="8"/>
  <c r="Z565" i="8"/>
  <c r="V565" i="8"/>
  <c r="P565" i="8"/>
  <c r="K565" i="8"/>
  <c r="G565" i="8"/>
  <c r="F565" i="8"/>
  <c r="P564" i="8" s="1"/>
  <c r="P566" i="8" s="1"/>
  <c r="P567" i="8" s="1"/>
  <c r="D565" i="8"/>
  <c r="D581" i="8" s="1"/>
  <c r="C565" i="8"/>
  <c r="B565" i="8"/>
  <c r="V564" i="8"/>
  <c r="V566" i="8" s="1"/>
  <c r="V567" i="8" s="1"/>
  <c r="U564" i="8"/>
  <c r="Q564" i="8"/>
  <c r="G564" i="8"/>
  <c r="AA564" i="8" s="1"/>
  <c r="F564" i="8"/>
  <c r="D564" i="8"/>
  <c r="D580" i="8" s="1"/>
  <c r="C564" i="8"/>
  <c r="Q579" i="8" s="1"/>
  <c r="B564" i="8"/>
  <c r="P579" i="8" s="1"/>
  <c r="P580" i="8" s="1"/>
  <c r="P581" i="8" s="1"/>
  <c r="G563" i="8"/>
  <c r="F563" i="8"/>
  <c r="K578" i="8" s="1"/>
  <c r="D563" i="8"/>
  <c r="D579" i="8" s="1"/>
  <c r="C563" i="8"/>
  <c r="Q572" i="8" s="1"/>
  <c r="B563" i="8"/>
  <c r="G562" i="8"/>
  <c r="Q571" i="8" s="1"/>
  <c r="F562" i="8"/>
  <c r="Z557" i="8" s="1"/>
  <c r="D562" i="8"/>
  <c r="D578" i="8" s="1"/>
  <c r="C562" i="8"/>
  <c r="Q565" i="8" s="1"/>
  <c r="Q566" i="8" s="1"/>
  <c r="Q567" i="8" s="1"/>
  <c r="B562" i="8"/>
  <c r="G561" i="8"/>
  <c r="F561" i="8"/>
  <c r="D561" i="8"/>
  <c r="C561" i="8"/>
  <c r="Q558" i="8" s="1"/>
  <c r="Q559" i="8" s="1"/>
  <c r="Q560" i="8" s="1"/>
  <c r="B561" i="8"/>
  <c r="P558" i="8" s="1"/>
  <c r="P559" i="8" s="1"/>
  <c r="P560" i="8" s="1"/>
  <c r="G560" i="8"/>
  <c r="F560" i="8"/>
  <c r="D560" i="8"/>
  <c r="D576" i="8" s="1"/>
  <c r="C560" i="8"/>
  <c r="L579" i="8" s="1"/>
  <c r="L580" i="8" s="1"/>
  <c r="L581" i="8" s="1"/>
  <c r="B560" i="8"/>
  <c r="K579" i="8" s="1"/>
  <c r="G559" i="8"/>
  <c r="F559" i="8"/>
  <c r="D559" i="8"/>
  <c r="C559" i="8"/>
  <c r="B559" i="8"/>
  <c r="K572" i="8" s="1"/>
  <c r="AA558" i="8"/>
  <c r="Z558" i="8"/>
  <c r="V558" i="8"/>
  <c r="U558" i="8"/>
  <c r="G558" i="8"/>
  <c r="F558" i="8"/>
  <c r="D558" i="8"/>
  <c r="D574" i="8" s="1"/>
  <c r="C558" i="8"/>
  <c r="L565" i="8" s="1"/>
  <c r="B558" i="8"/>
  <c r="Q557" i="8"/>
  <c r="P557" i="8"/>
  <c r="G557" i="8"/>
  <c r="L557" i="8" s="1"/>
  <c r="F557" i="8"/>
  <c r="K557" i="8" s="1"/>
  <c r="D557" i="8"/>
  <c r="D573" i="8" s="1"/>
  <c r="C557" i="8"/>
  <c r="L558" i="8" s="1"/>
  <c r="B557" i="8"/>
  <c r="K558" i="8" s="1"/>
  <c r="D542" i="8"/>
  <c r="D541" i="8"/>
  <c r="Q538" i="8"/>
  <c r="P538" i="8"/>
  <c r="L538" i="8"/>
  <c r="D537" i="8"/>
  <c r="D535" i="8"/>
  <c r="U532" i="8"/>
  <c r="U533" i="8" s="1"/>
  <c r="U534" i="8" s="1"/>
  <c r="Q532" i="8"/>
  <c r="P532" i="8"/>
  <c r="L532" i="8"/>
  <c r="D530" i="8"/>
  <c r="D546" i="8" s="1"/>
  <c r="C530" i="8"/>
  <c r="B530" i="8"/>
  <c r="D529" i="8"/>
  <c r="D545" i="8" s="1"/>
  <c r="C529" i="8"/>
  <c r="B529" i="8"/>
  <c r="D528" i="8"/>
  <c r="D544" i="8" s="1"/>
  <c r="C528" i="8"/>
  <c r="V539" i="8" s="1"/>
  <c r="B528" i="8"/>
  <c r="U539" i="8" s="1"/>
  <c r="D527" i="8"/>
  <c r="D543" i="8" s="1"/>
  <c r="C527" i="8"/>
  <c r="V532" i="8" s="1"/>
  <c r="B527" i="8"/>
  <c r="G526" i="8"/>
  <c r="F526" i="8"/>
  <c r="D526" i="8"/>
  <c r="C526" i="8"/>
  <c r="V525" i="8" s="1"/>
  <c r="V526" i="8" s="1"/>
  <c r="V527" i="8" s="1"/>
  <c r="B526" i="8"/>
  <c r="U525" i="8" s="1"/>
  <c r="U526" i="8" s="1"/>
  <c r="U527" i="8" s="1"/>
  <c r="AA525" i="8"/>
  <c r="Z525" i="8"/>
  <c r="Q525" i="8"/>
  <c r="L525" i="8"/>
  <c r="K525" i="8"/>
  <c r="G525" i="8"/>
  <c r="V517" i="8" s="1"/>
  <c r="F525" i="8"/>
  <c r="P524" i="8" s="1"/>
  <c r="D525" i="8"/>
  <c r="C525" i="8"/>
  <c r="B525" i="8"/>
  <c r="U518" i="8" s="1"/>
  <c r="V524" i="8"/>
  <c r="U524" i="8"/>
  <c r="Q524" i="8"/>
  <c r="Q526" i="8" s="1"/>
  <c r="Q527" i="8" s="1"/>
  <c r="G524" i="8"/>
  <c r="F524" i="8"/>
  <c r="U531" i="8" s="1"/>
  <c r="D524" i="8"/>
  <c r="D540" i="8" s="1"/>
  <c r="C524" i="8"/>
  <c r="Q539" i="8" s="1"/>
  <c r="Q540" i="8" s="1"/>
  <c r="Q541" i="8" s="1"/>
  <c r="B524" i="8"/>
  <c r="P539" i="8" s="1"/>
  <c r="P540" i="8" s="1"/>
  <c r="P541" i="8" s="1"/>
  <c r="G523" i="8"/>
  <c r="AA524" i="8" s="1"/>
  <c r="F523" i="8"/>
  <c r="K538" i="8" s="1"/>
  <c r="D523" i="8"/>
  <c r="D539" i="8" s="1"/>
  <c r="C523" i="8"/>
  <c r="B523" i="8"/>
  <c r="G522" i="8"/>
  <c r="AA517" i="8" s="1"/>
  <c r="F522" i="8"/>
  <c r="K531" i="8" s="1"/>
  <c r="D522" i="8"/>
  <c r="D538" i="8" s="1"/>
  <c r="C522" i="8"/>
  <c r="B522" i="8"/>
  <c r="P525" i="8" s="1"/>
  <c r="G521" i="8"/>
  <c r="F521" i="8"/>
  <c r="D521" i="8"/>
  <c r="C521" i="8"/>
  <c r="Q518" i="8" s="1"/>
  <c r="Q519" i="8" s="1"/>
  <c r="Q520" i="8" s="1"/>
  <c r="B521" i="8"/>
  <c r="P518" i="8" s="1"/>
  <c r="P519" i="8" s="1"/>
  <c r="P520" i="8" s="1"/>
  <c r="G520" i="8"/>
  <c r="F520" i="8"/>
  <c r="D520" i="8"/>
  <c r="D536" i="8" s="1"/>
  <c r="C520" i="8"/>
  <c r="L539" i="8" s="1"/>
  <c r="L540" i="8" s="1"/>
  <c r="L541" i="8" s="1"/>
  <c r="B520" i="8"/>
  <c r="K539" i="8" s="1"/>
  <c r="K540" i="8" s="1"/>
  <c r="K541" i="8" s="1"/>
  <c r="G519" i="8"/>
  <c r="F519" i="8"/>
  <c r="D519" i="8"/>
  <c r="C519" i="8"/>
  <c r="B519" i="8"/>
  <c r="K532" i="8" s="1"/>
  <c r="K533" i="8" s="1"/>
  <c r="K534" i="8" s="1"/>
  <c r="AA518" i="8"/>
  <c r="Z518" i="8"/>
  <c r="V518" i="8"/>
  <c r="V519" i="8" s="1"/>
  <c r="V520" i="8" s="1"/>
  <c r="G518" i="8"/>
  <c r="F518" i="8"/>
  <c r="K524" i="8" s="1"/>
  <c r="D518" i="8"/>
  <c r="D534" i="8" s="1"/>
  <c r="C518" i="8"/>
  <c r="B518" i="8"/>
  <c r="Q517" i="8"/>
  <c r="P517" i="8"/>
  <c r="G517" i="8"/>
  <c r="L517" i="8" s="1"/>
  <c r="F517" i="8"/>
  <c r="K517" i="8" s="1"/>
  <c r="D517" i="8"/>
  <c r="D533" i="8" s="1"/>
  <c r="C517" i="8"/>
  <c r="L518" i="8" s="1"/>
  <c r="L519" i="8" s="1"/>
  <c r="L520" i="8" s="1"/>
  <c r="B517" i="8"/>
  <c r="K518" i="8" s="1"/>
  <c r="K519" i="8" s="1"/>
  <c r="K520" i="8" s="1"/>
  <c r="P498" i="8"/>
  <c r="L498" i="8"/>
  <c r="D497" i="8"/>
  <c r="D495" i="8"/>
  <c r="P492" i="8"/>
  <c r="L492" i="8"/>
  <c r="D490" i="8"/>
  <c r="D506" i="8" s="1"/>
  <c r="C490" i="8"/>
  <c r="B490" i="8"/>
  <c r="D489" i="8"/>
  <c r="D505" i="8" s="1"/>
  <c r="C489" i="8"/>
  <c r="B489" i="8"/>
  <c r="D488" i="8"/>
  <c r="D504" i="8" s="1"/>
  <c r="C488" i="8"/>
  <c r="V499" i="8" s="1"/>
  <c r="B488" i="8"/>
  <c r="U499" i="8" s="1"/>
  <c r="D487" i="8"/>
  <c r="D503" i="8" s="1"/>
  <c r="C487" i="8"/>
  <c r="V492" i="8" s="1"/>
  <c r="B487" i="8"/>
  <c r="U492" i="8" s="1"/>
  <c r="G486" i="8"/>
  <c r="F486" i="8"/>
  <c r="D486" i="8"/>
  <c r="D502" i="8" s="1"/>
  <c r="C486" i="8"/>
  <c r="B486" i="8"/>
  <c r="U485" i="8" s="1"/>
  <c r="U486" i="8" s="1"/>
  <c r="U487" i="8" s="1"/>
  <c r="AA485" i="8"/>
  <c r="Z485" i="8"/>
  <c r="V485" i="8"/>
  <c r="P485" i="8"/>
  <c r="K485" i="8"/>
  <c r="G485" i="8"/>
  <c r="F485" i="8"/>
  <c r="U477" i="8" s="1"/>
  <c r="U479" i="8" s="1"/>
  <c r="U480" i="8" s="1"/>
  <c r="D485" i="8"/>
  <c r="D501" i="8" s="1"/>
  <c r="C485" i="8"/>
  <c r="B485" i="8"/>
  <c r="V484" i="8"/>
  <c r="V486" i="8" s="1"/>
  <c r="V487" i="8" s="1"/>
  <c r="U484" i="8"/>
  <c r="Q484" i="8"/>
  <c r="G484" i="8"/>
  <c r="AA484" i="8" s="1"/>
  <c r="F484" i="8"/>
  <c r="D484" i="8"/>
  <c r="D500" i="8" s="1"/>
  <c r="C484" i="8"/>
  <c r="Q499" i="8" s="1"/>
  <c r="B484" i="8"/>
  <c r="P499" i="8" s="1"/>
  <c r="P500" i="8" s="1"/>
  <c r="P501" i="8" s="1"/>
  <c r="G483" i="8"/>
  <c r="F483" i="8"/>
  <c r="K498" i="8" s="1"/>
  <c r="D483" i="8"/>
  <c r="D499" i="8" s="1"/>
  <c r="C483" i="8"/>
  <c r="Q492" i="8" s="1"/>
  <c r="B483" i="8"/>
  <c r="G482" i="8"/>
  <c r="Q491" i="8" s="1"/>
  <c r="F482" i="8"/>
  <c r="Z477" i="8" s="1"/>
  <c r="D482" i="8"/>
  <c r="D498" i="8" s="1"/>
  <c r="C482" i="8"/>
  <c r="Q485" i="8" s="1"/>
  <c r="Q486" i="8" s="1"/>
  <c r="Q487" i="8" s="1"/>
  <c r="B482" i="8"/>
  <c r="G481" i="8"/>
  <c r="F481" i="8"/>
  <c r="D481" i="8"/>
  <c r="C481" i="8"/>
  <c r="Q478" i="8" s="1"/>
  <c r="Q479" i="8" s="1"/>
  <c r="Q480" i="8" s="1"/>
  <c r="B481" i="8"/>
  <c r="P478" i="8" s="1"/>
  <c r="P479" i="8" s="1"/>
  <c r="P480" i="8" s="1"/>
  <c r="G480" i="8"/>
  <c r="F480" i="8"/>
  <c r="D480" i="8"/>
  <c r="D496" i="8" s="1"/>
  <c r="C480" i="8"/>
  <c r="L499" i="8" s="1"/>
  <c r="L500" i="8" s="1"/>
  <c r="L501" i="8" s="1"/>
  <c r="B480" i="8"/>
  <c r="K499" i="8" s="1"/>
  <c r="G479" i="8"/>
  <c r="F479" i="8"/>
  <c r="D479" i="8"/>
  <c r="C479" i="8"/>
  <c r="B479" i="8"/>
  <c r="K492" i="8" s="1"/>
  <c r="AA478" i="8"/>
  <c r="Z478" i="8"/>
  <c r="V478" i="8"/>
  <c r="U478" i="8"/>
  <c r="G478" i="8"/>
  <c r="F478" i="8"/>
  <c r="D478" i="8"/>
  <c r="D494" i="8" s="1"/>
  <c r="C478" i="8"/>
  <c r="L485" i="8" s="1"/>
  <c r="B478" i="8"/>
  <c r="Q477" i="8"/>
  <c r="P477" i="8"/>
  <c r="G477" i="8"/>
  <c r="L477" i="8" s="1"/>
  <c r="F477" i="8"/>
  <c r="K477" i="8" s="1"/>
  <c r="D477" i="8"/>
  <c r="D493" i="8" s="1"/>
  <c r="C477" i="8"/>
  <c r="L478" i="8" s="1"/>
  <c r="B477" i="8"/>
  <c r="K478" i="8" s="1"/>
  <c r="D462" i="8"/>
  <c r="Q458" i="8"/>
  <c r="P458" i="8"/>
  <c r="L458" i="8"/>
  <c r="D457" i="8"/>
  <c r="D455" i="8"/>
  <c r="U452" i="8"/>
  <c r="Q452" i="8"/>
  <c r="P452" i="8"/>
  <c r="L452" i="8"/>
  <c r="D450" i="8"/>
  <c r="D466" i="8" s="1"/>
  <c r="C450" i="8"/>
  <c r="B450" i="8"/>
  <c r="D449" i="8"/>
  <c r="D465" i="8" s="1"/>
  <c r="C449" i="8"/>
  <c r="B449" i="8"/>
  <c r="D448" i="8"/>
  <c r="D464" i="8" s="1"/>
  <c r="C448" i="8"/>
  <c r="V459" i="8" s="1"/>
  <c r="B448" i="8"/>
  <c r="U459" i="8" s="1"/>
  <c r="D447" i="8"/>
  <c r="D463" i="8" s="1"/>
  <c r="C447" i="8"/>
  <c r="V452" i="8" s="1"/>
  <c r="B447" i="8"/>
  <c r="G446" i="8"/>
  <c r="F446" i="8"/>
  <c r="D446" i="8"/>
  <c r="C446" i="8"/>
  <c r="V445" i="8" s="1"/>
  <c r="V446" i="8" s="1"/>
  <c r="V447" i="8" s="1"/>
  <c r="B446" i="8"/>
  <c r="U445" i="8" s="1"/>
  <c r="U446" i="8" s="1"/>
  <c r="U447" i="8" s="1"/>
  <c r="AA445" i="8"/>
  <c r="Z445" i="8"/>
  <c r="Z446" i="8" s="1"/>
  <c r="Z447" i="8" s="1"/>
  <c r="L445" i="8"/>
  <c r="K445" i="8"/>
  <c r="G445" i="8"/>
  <c r="V437" i="8" s="1"/>
  <c r="F445" i="8"/>
  <c r="P444" i="8" s="1"/>
  <c r="D445" i="8"/>
  <c r="D461" i="8" s="1"/>
  <c r="C445" i="8"/>
  <c r="B445" i="8"/>
  <c r="V444" i="8"/>
  <c r="U444" i="8"/>
  <c r="Q444" i="8"/>
  <c r="G444" i="8"/>
  <c r="F444" i="8"/>
  <c r="Z444" i="8" s="1"/>
  <c r="D444" i="8"/>
  <c r="D460" i="8" s="1"/>
  <c r="C444" i="8"/>
  <c r="Q459" i="8" s="1"/>
  <c r="Q460" i="8" s="1"/>
  <c r="Q461" i="8" s="1"/>
  <c r="B444" i="8"/>
  <c r="P459" i="8" s="1"/>
  <c r="P460" i="8" s="1"/>
  <c r="P461" i="8" s="1"/>
  <c r="G443" i="8"/>
  <c r="AA444" i="8" s="1"/>
  <c r="F443" i="8"/>
  <c r="K458" i="8" s="1"/>
  <c r="D443" i="8"/>
  <c r="D459" i="8" s="1"/>
  <c r="C443" i="8"/>
  <c r="B443" i="8"/>
  <c r="G442" i="8"/>
  <c r="AA437" i="8" s="1"/>
  <c r="F442" i="8"/>
  <c r="P451" i="8" s="1"/>
  <c r="D442" i="8"/>
  <c r="D458" i="8" s="1"/>
  <c r="C442" i="8"/>
  <c r="Q445" i="8" s="1"/>
  <c r="Q446" i="8" s="1"/>
  <c r="Q447" i="8" s="1"/>
  <c r="B442" i="8"/>
  <c r="P445" i="8" s="1"/>
  <c r="P446" i="8" s="1"/>
  <c r="P447" i="8" s="1"/>
  <c r="G441" i="8"/>
  <c r="F441" i="8"/>
  <c r="D441" i="8"/>
  <c r="C441" i="8"/>
  <c r="Q438" i="8" s="1"/>
  <c r="Q439" i="8" s="1"/>
  <c r="Q440" i="8" s="1"/>
  <c r="B441" i="8"/>
  <c r="P438" i="8" s="1"/>
  <c r="P439" i="8" s="1"/>
  <c r="P440" i="8" s="1"/>
  <c r="G440" i="8"/>
  <c r="F440" i="8"/>
  <c r="D440" i="8"/>
  <c r="D456" i="8" s="1"/>
  <c r="C440" i="8"/>
  <c r="L459" i="8" s="1"/>
  <c r="L460" i="8" s="1"/>
  <c r="L461" i="8" s="1"/>
  <c r="B440" i="8"/>
  <c r="K459" i="8" s="1"/>
  <c r="G439" i="8"/>
  <c r="F439" i="8"/>
  <c r="D439" i="8"/>
  <c r="C439" i="8"/>
  <c r="B439" i="8"/>
  <c r="K452" i="8" s="1"/>
  <c r="AA438" i="8"/>
  <c r="AA439" i="8" s="1"/>
  <c r="AA440" i="8" s="1"/>
  <c r="Z438" i="8"/>
  <c r="V438" i="8"/>
  <c r="V439" i="8" s="1"/>
  <c r="V440" i="8" s="1"/>
  <c r="U438" i="8"/>
  <c r="G438" i="8"/>
  <c r="F438" i="8"/>
  <c r="D438" i="8"/>
  <c r="D454" i="8" s="1"/>
  <c r="C438" i="8"/>
  <c r="B438" i="8"/>
  <c r="Q437" i="8"/>
  <c r="P437" i="8"/>
  <c r="G437" i="8"/>
  <c r="L437" i="8" s="1"/>
  <c r="F437" i="8"/>
  <c r="K437" i="8" s="1"/>
  <c r="D437" i="8"/>
  <c r="D453" i="8" s="1"/>
  <c r="C437" i="8"/>
  <c r="L438" i="8" s="1"/>
  <c r="L439" i="8" s="1"/>
  <c r="L440" i="8" s="1"/>
  <c r="B437" i="8"/>
  <c r="K438" i="8" s="1"/>
  <c r="K439" i="8" s="1"/>
  <c r="K440" i="8" s="1"/>
  <c r="D422" i="8"/>
  <c r="D421" i="8"/>
  <c r="Q418" i="8"/>
  <c r="P418" i="8"/>
  <c r="L418" i="8"/>
  <c r="D417" i="8"/>
  <c r="D415" i="8"/>
  <c r="U412" i="8"/>
  <c r="Q412" i="8"/>
  <c r="P412" i="8"/>
  <c r="L412" i="8"/>
  <c r="D410" i="8"/>
  <c r="D426" i="8" s="1"/>
  <c r="C410" i="8"/>
  <c r="B410" i="8"/>
  <c r="D409" i="8"/>
  <c r="D425" i="8" s="1"/>
  <c r="C409" i="8"/>
  <c r="B409" i="8"/>
  <c r="D408" i="8"/>
  <c r="D424" i="8" s="1"/>
  <c r="C408" i="8"/>
  <c r="V419" i="8" s="1"/>
  <c r="B408" i="8"/>
  <c r="U419" i="8" s="1"/>
  <c r="U420" i="8" s="1"/>
  <c r="U421" i="8" s="1"/>
  <c r="D407" i="8"/>
  <c r="D423" i="8" s="1"/>
  <c r="C407" i="8"/>
  <c r="V412" i="8" s="1"/>
  <c r="B407" i="8"/>
  <c r="G406" i="8"/>
  <c r="F406" i="8"/>
  <c r="D406" i="8"/>
  <c r="C406" i="8"/>
  <c r="V405" i="8" s="1"/>
  <c r="V406" i="8" s="1"/>
  <c r="V407" i="8" s="1"/>
  <c r="B406" i="8"/>
  <c r="U405" i="8" s="1"/>
  <c r="U406" i="8" s="1"/>
  <c r="U407" i="8" s="1"/>
  <c r="AA405" i="8"/>
  <c r="Z405" i="8"/>
  <c r="Z406" i="8" s="1"/>
  <c r="Z407" i="8" s="1"/>
  <c r="Q405" i="8"/>
  <c r="P405" i="8"/>
  <c r="L405" i="8"/>
  <c r="K405" i="8"/>
  <c r="G405" i="8"/>
  <c r="V397" i="8" s="1"/>
  <c r="F405" i="8"/>
  <c r="P404" i="8" s="1"/>
  <c r="P406" i="8" s="1"/>
  <c r="P407" i="8" s="1"/>
  <c r="D405" i="8"/>
  <c r="C405" i="8"/>
  <c r="B405" i="8"/>
  <c r="U398" i="8" s="1"/>
  <c r="Z404" i="8"/>
  <c r="V404" i="8"/>
  <c r="U404" i="8"/>
  <c r="Q404" i="8"/>
  <c r="Q406" i="8" s="1"/>
  <c r="Q407" i="8" s="1"/>
  <c r="G404" i="8"/>
  <c r="AA404" i="8" s="1"/>
  <c r="F404" i="8"/>
  <c r="K418" i="8" s="1"/>
  <c r="D404" i="8"/>
  <c r="D420" i="8" s="1"/>
  <c r="C404" i="8"/>
  <c r="Q419" i="8" s="1"/>
  <c r="Q420" i="8" s="1"/>
  <c r="Q421" i="8" s="1"/>
  <c r="B404" i="8"/>
  <c r="P419" i="8" s="1"/>
  <c r="P420" i="8" s="1"/>
  <c r="P421" i="8" s="1"/>
  <c r="G403" i="8"/>
  <c r="F403" i="8"/>
  <c r="D403" i="8"/>
  <c r="D419" i="8" s="1"/>
  <c r="C403" i="8"/>
  <c r="B403" i="8"/>
  <c r="G402" i="8"/>
  <c r="L411" i="8" s="1"/>
  <c r="F402" i="8"/>
  <c r="U418" i="8" s="1"/>
  <c r="D402" i="8"/>
  <c r="D418" i="8" s="1"/>
  <c r="C402" i="8"/>
  <c r="B402" i="8"/>
  <c r="G401" i="8"/>
  <c r="F401" i="8"/>
  <c r="D401" i="8"/>
  <c r="C401" i="8"/>
  <c r="Q398" i="8" s="1"/>
  <c r="Q399" i="8" s="1"/>
  <c r="Q400" i="8" s="1"/>
  <c r="B401" i="8"/>
  <c r="P398" i="8" s="1"/>
  <c r="P399" i="8" s="1"/>
  <c r="P400" i="8" s="1"/>
  <c r="G400" i="8"/>
  <c r="F400" i="8"/>
  <c r="D400" i="8"/>
  <c r="D416" i="8" s="1"/>
  <c r="C400" i="8"/>
  <c r="L419" i="8" s="1"/>
  <c r="L420" i="8" s="1"/>
  <c r="L421" i="8" s="1"/>
  <c r="B400" i="8"/>
  <c r="K419" i="8" s="1"/>
  <c r="K420" i="8" s="1"/>
  <c r="K421" i="8" s="1"/>
  <c r="G399" i="8"/>
  <c r="F399" i="8"/>
  <c r="D399" i="8"/>
  <c r="C399" i="8"/>
  <c r="B399" i="8"/>
  <c r="K412" i="8" s="1"/>
  <c r="AA398" i="8"/>
  <c r="Z398" i="8"/>
  <c r="V398" i="8"/>
  <c r="V399" i="8" s="1"/>
  <c r="V400" i="8" s="1"/>
  <c r="G398" i="8"/>
  <c r="F398" i="8"/>
  <c r="D398" i="8"/>
  <c r="D414" i="8" s="1"/>
  <c r="C398" i="8"/>
  <c r="B398" i="8"/>
  <c r="Q397" i="8"/>
  <c r="P397" i="8"/>
  <c r="G397" i="8"/>
  <c r="L397" i="8" s="1"/>
  <c r="F397" i="8"/>
  <c r="K397" i="8" s="1"/>
  <c r="D397" i="8"/>
  <c r="D413" i="8" s="1"/>
  <c r="C397" i="8"/>
  <c r="L398" i="8" s="1"/>
  <c r="B397" i="8"/>
  <c r="K398" i="8" s="1"/>
  <c r="K399" i="8" s="1"/>
  <c r="K400" i="8" s="1"/>
  <c r="D382" i="8"/>
  <c r="Q378" i="8"/>
  <c r="P378" i="8"/>
  <c r="L378" i="8"/>
  <c r="D377" i="8"/>
  <c r="D375" i="8"/>
  <c r="U372" i="8"/>
  <c r="U373" i="8" s="1"/>
  <c r="U374" i="8" s="1"/>
  <c r="Q372" i="8"/>
  <c r="P372" i="8"/>
  <c r="L372" i="8"/>
  <c r="D370" i="8"/>
  <c r="D386" i="8" s="1"/>
  <c r="C370" i="8"/>
  <c r="B370" i="8"/>
  <c r="D369" i="8"/>
  <c r="D385" i="8" s="1"/>
  <c r="C369" i="8"/>
  <c r="B369" i="8"/>
  <c r="D368" i="8"/>
  <c r="D384" i="8" s="1"/>
  <c r="C368" i="8"/>
  <c r="V379" i="8" s="1"/>
  <c r="B368" i="8"/>
  <c r="U379" i="8" s="1"/>
  <c r="D367" i="8"/>
  <c r="D383" i="8" s="1"/>
  <c r="C367" i="8"/>
  <c r="V372" i="8" s="1"/>
  <c r="B367" i="8"/>
  <c r="G366" i="8"/>
  <c r="F366" i="8"/>
  <c r="D366" i="8"/>
  <c r="C366" i="8"/>
  <c r="V365" i="8" s="1"/>
  <c r="V366" i="8" s="1"/>
  <c r="V367" i="8" s="1"/>
  <c r="B366" i="8"/>
  <c r="U365" i="8" s="1"/>
  <c r="U366" i="8" s="1"/>
  <c r="U367" i="8" s="1"/>
  <c r="AA365" i="8"/>
  <c r="Z365" i="8"/>
  <c r="Z366" i="8" s="1"/>
  <c r="Z367" i="8" s="1"/>
  <c r="L365" i="8"/>
  <c r="K365" i="8"/>
  <c r="G365" i="8"/>
  <c r="V357" i="8" s="1"/>
  <c r="F365" i="8"/>
  <c r="P364" i="8" s="1"/>
  <c r="D365" i="8"/>
  <c r="D381" i="8" s="1"/>
  <c r="C365" i="8"/>
  <c r="B365" i="8"/>
  <c r="V364" i="8"/>
  <c r="U364" i="8"/>
  <c r="Q364" i="8"/>
  <c r="G364" i="8"/>
  <c r="F364" i="8"/>
  <c r="Z364" i="8" s="1"/>
  <c r="D364" i="8"/>
  <c r="D380" i="8" s="1"/>
  <c r="C364" i="8"/>
  <c r="Q379" i="8" s="1"/>
  <c r="Q380" i="8" s="1"/>
  <c r="Q381" i="8" s="1"/>
  <c r="B364" i="8"/>
  <c r="P379" i="8" s="1"/>
  <c r="P380" i="8" s="1"/>
  <c r="P381" i="8" s="1"/>
  <c r="G363" i="8"/>
  <c r="AA364" i="8" s="1"/>
  <c r="F363" i="8"/>
  <c r="K378" i="8" s="1"/>
  <c r="D363" i="8"/>
  <c r="D379" i="8" s="1"/>
  <c r="C363" i="8"/>
  <c r="B363" i="8"/>
  <c r="G362" i="8"/>
  <c r="L371" i="8" s="1"/>
  <c r="F362" i="8"/>
  <c r="U378" i="8" s="1"/>
  <c r="D362" i="8"/>
  <c r="D378" i="8" s="1"/>
  <c r="C362" i="8"/>
  <c r="Q365" i="8" s="1"/>
  <c r="Q366" i="8" s="1"/>
  <c r="Q367" i="8" s="1"/>
  <c r="B362" i="8"/>
  <c r="P365" i="8" s="1"/>
  <c r="P366" i="8" s="1"/>
  <c r="P367" i="8" s="1"/>
  <c r="G361" i="8"/>
  <c r="F361" i="8"/>
  <c r="D361" i="8"/>
  <c r="C361" i="8"/>
  <c r="Q358" i="8" s="1"/>
  <c r="Q359" i="8" s="1"/>
  <c r="Q360" i="8" s="1"/>
  <c r="B361" i="8"/>
  <c r="P358" i="8" s="1"/>
  <c r="P359" i="8" s="1"/>
  <c r="P360" i="8" s="1"/>
  <c r="G360" i="8"/>
  <c r="F360" i="8"/>
  <c r="D360" i="8"/>
  <c r="D376" i="8" s="1"/>
  <c r="C360" i="8"/>
  <c r="L379" i="8" s="1"/>
  <c r="L380" i="8" s="1"/>
  <c r="L381" i="8" s="1"/>
  <c r="B360" i="8"/>
  <c r="K379" i="8" s="1"/>
  <c r="G359" i="8"/>
  <c r="F359" i="8"/>
  <c r="D359" i="8"/>
  <c r="C359" i="8"/>
  <c r="B359" i="8"/>
  <c r="K372" i="8" s="1"/>
  <c r="AA358" i="8"/>
  <c r="Z358" i="8"/>
  <c r="V358" i="8"/>
  <c r="V359" i="8" s="1"/>
  <c r="V360" i="8" s="1"/>
  <c r="U358" i="8"/>
  <c r="G358" i="8"/>
  <c r="F358" i="8"/>
  <c r="K357" i="8" s="1"/>
  <c r="D358" i="8"/>
  <c r="D374" i="8" s="1"/>
  <c r="C358" i="8"/>
  <c r="B358" i="8"/>
  <c r="Q357" i="8"/>
  <c r="P357" i="8"/>
  <c r="G357" i="8"/>
  <c r="L357" i="8" s="1"/>
  <c r="F357" i="8"/>
  <c r="U371" i="8" s="1"/>
  <c r="D357" i="8"/>
  <c r="D373" i="8" s="1"/>
  <c r="C357" i="8"/>
  <c r="L358" i="8" s="1"/>
  <c r="L359" i="8" s="1"/>
  <c r="L360" i="8" s="1"/>
  <c r="B357" i="8"/>
  <c r="K358" i="8" s="1"/>
  <c r="K359" i="8" s="1"/>
  <c r="K360" i="8" s="1"/>
  <c r="D344" i="8"/>
  <c r="D342" i="8"/>
  <c r="P339" i="8"/>
  <c r="P340" i="8" s="1"/>
  <c r="P341" i="8" s="1"/>
  <c r="K339" i="8"/>
  <c r="K340" i="8" s="1"/>
  <c r="K341" i="8" s="1"/>
  <c r="Q338" i="8"/>
  <c r="P338" i="8"/>
  <c r="D334" i="8"/>
  <c r="V332" i="8"/>
  <c r="U332" i="8"/>
  <c r="Q332" i="8"/>
  <c r="P332" i="8"/>
  <c r="D330" i="8"/>
  <c r="D346" i="8" s="1"/>
  <c r="C330" i="8"/>
  <c r="B330" i="8"/>
  <c r="Z325" i="8" s="1"/>
  <c r="D329" i="8"/>
  <c r="D345" i="8" s="1"/>
  <c r="C329" i="8"/>
  <c r="B329" i="8"/>
  <c r="D328" i="8"/>
  <c r="C328" i="8"/>
  <c r="V339" i="8" s="1"/>
  <c r="B328" i="8"/>
  <c r="U339" i="8" s="1"/>
  <c r="U340" i="8" s="1"/>
  <c r="U341" i="8" s="1"/>
  <c r="D327" i="8"/>
  <c r="D343" i="8" s="1"/>
  <c r="C327" i="8"/>
  <c r="B327" i="8"/>
  <c r="G326" i="8"/>
  <c r="F326" i="8"/>
  <c r="D326" i="8"/>
  <c r="C326" i="8"/>
  <c r="V325" i="8" s="1"/>
  <c r="V326" i="8" s="1"/>
  <c r="V327" i="8" s="1"/>
  <c r="B326" i="8"/>
  <c r="U325" i="8" s="1"/>
  <c r="U326" i="8" s="1"/>
  <c r="U327" i="8" s="1"/>
  <c r="AA325" i="8"/>
  <c r="P325" i="8"/>
  <c r="L325" i="8"/>
  <c r="K325" i="8"/>
  <c r="G325" i="8"/>
  <c r="V317" i="8" s="1"/>
  <c r="F325" i="8"/>
  <c r="D325" i="8"/>
  <c r="D341" i="8" s="1"/>
  <c r="C325" i="8"/>
  <c r="V318" i="8" s="1"/>
  <c r="V319" i="8" s="1"/>
  <c r="V320" i="8" s="1"/>
  <c r="B325" i="8"/>
  <c r="V324" i="8"/>
  <c r="U324" i="8"/>
  <c r="G324" i="8"/>
  <c r="AA324" i="8" s="1"/>
  <c r="F324" i="8"/>
  <c r="Z324" i="8" s="1"/>
  <c r="D324" i="8"/>
  <c r="D340" i="8" s="1"/>
  <c r="C324" i="8"/>
  <c r="Q339" i="8" s="1"/>
  <c r="Q340" i="8" s="1"/>
  <c r="Q341" i="8" s="1"/>
  <c r="B324" i="8"/>
  <c r="G323" i="8"/>
  <c r="L338" i="8" s="1"/>
  <c r="F323" i="8"/>
  <c r="K338" i="8" s="1"/>
  <c r="D323" i="8"/>
  <c r="D339" i="8" s="1"/>
  <c r="C323" i="8"/>
  <c r="B323" i="8"/>
  <c r="G322" i="8"/>
  <c r="Q331" i="8" s="1"/>
  <c r="F322" i="8"/>
  <c r="U338" i="8" s="1"/>
  <c r="D322" i="8"/>
  <c r="D338" i="8" s="1"/>
  <c r="C322" i="8"/>
  <c r="Q325" i="8" s="1"/>
  <c r="B322" i="8"/>
  <c r="G321" i="8"/>
  <c r="F321" i="8"/>
  <c r="D321" i="8"/>
  <c r="D337" i="8" s="1"/>
  <c r="C321" i="8"/>
  <c r="Q318" i="8" s="1"/>
  <c r="Q319" i="8" s="1"/>
  <c r="Q320" i="8" s="1"/>
  <c r="B321" i="8"/>
  <c r="P318" i="8" s="1"/>
  <c r="G320" i="8"/>
  <c r="F320" i="8"/>
  <c r="D320" i="8"/>
  <c r="D336" i="8" s="1"/>
  <c r="C320" i="8"/>
  <c r="L339" i="8" s="1"/>
  <c r="L340" i="8" s="1"/>
  <c r="L341" i="8" s="1"/>
  <c r="B320" i="8"/>
  <c r="G319" i="8"/>
  <c r="F319" i="8"/>
  <c r="D319" i="8"/>
  <c r="D335" i="8" s="1"/>
  <c r="C319" i="8"/>
  <c r="L332" i="8" s="1"/>
  <c r="B319" i="8"/>
  <c r="K332" i="8" s="1"/>
  <c r="AA318" i="8"/>
  <c r="Z318" i="8"/>
  <c r="U318" i="8"/>
  <c r="G318" i="8"/>
  <c r="F318" i="8"/>
  <c r="D318" i="8"/>
  <c r="C318" i="8"/>
  <c r="B318" i="8"/>
  <c r="U317" i="8"/>
  <c r="U319" i="8" s="1"/>
  <c r="U320" i="8" s="1"/>
  <c r="Q317" i="8"/>
  <c r="G317" i="8"/>
  <c r="L317" i="8" s="1"/>
  <c r="F317" i="8"/>
  <c r="K317" i="8" s="1"/>
  <c r="D317" i="8"/>
  <c r="D333" i="8" s="1"/>
  <c r="C317" i="8"/>
  <c r="L318" i="8" s="1"/>
  <c r="L319" i="8" s="1"/>
  <c r="L320" i="8" s="1"/>
  <c r="B317" i="8"/>
  <c r="K318" i="8" s="1"/>
  <c r="K319" i="8" s="1"/>
  <c r="K320" i="8" s="1"/>
  <c r="D302" i="8"/>
  <c r="L299" i="8"/>
  <c r="L300" i="8" s="1"/>
  <c r="L301" i="8" s="1"/>
  <c r="L298" i="8"/>
  <c r="D297" i="8"/>
  <c r="D296" i="8"/>
  <c r="D295" i="8"/>
  <c r="U292" i="8"/>
  <c r="L292" i="8"/>
  <c r="L293" i="8" s="1"/>
  <c r="L294" i="8" s="1"/>
  <c r="D290" i="8"/>
  <c r="D306" i="8" s="1"/>
  <c r="C290" i="8"/>
  <c r="B290" i="8"/>
  <c r="D289" i="8"/>
  <c r="D305" i="8" s="1"/>
  <c r="C289" i="8"/>
  <c r="AA278" i="8" s="1"/>
  <c r="B289" i="8"/>
  <c r="D288" i="8"/>
  <c r="D304" i="8" s="1"/>
  <c r="C288" i="8"/>
  <c r="V299" i="8" s="1"/>
  <c r="B288" i="8"/>
  <c r="U299" i="8" s="1"/>
  <c r="U300" i="8" s="1"/>
  <c r="U301" i="8" s="1"/>
  <c r="D287" i="8"/>
  <c r="D303" i="8" s="1"/>
  <c r="C287" i="8"/>
  <c r="V292" i="8" s="1"/>
  <c r="B287" i="8"/>
  <c r="G286" i="8"/>
  <c r="F286" i="8"/>
  <c r="D286" i="8"/>
  <c r="C286" i="8"/>
  <c r="V285" i="8" s="1"/>
  <c r="B286" i="8"/>
  <c r="U285" i="8" s="1"/>
  <c r="AA285" i="8"/>
  <c r="Z285" i="8"/>
  <c r="P285" i="8"/>
  <c r="L285" i="8"/>
  <c r="G285" i="8"/>
  <c r="Q291" i="8" s="1"/>
  <c r="F285" i="8"/>
  <c r="P284" i="8" s="1"/>
  <c r="P286" i="8" s="1"/>
  <c r="P287" i="8" s="1"/>
  <c r="D285" i="8"/>
  <c r="D301" i="8" s="1"/>
  <c r="C285" i="8"/>
  <c r="B285" i="8"/>
  <c r="Q284" i="8"/>
  <c r="G284" i="8"/>
  <c r="V298" i="8" s="1"/>
  <c r="F284" i="8"/>
  <c r="U298" i="8" s="1"/>
  <c r="D284" i="8"/>
  <c r="D300" i="8" s="1"/>
  <c r="C284" i="8"/>
  <c r="Q299" i="8" s="1"/>
  <c r="B284" i="8"/>
  <c r="P299" i="8" s="1"/>
  <c r="G283" i="8"/>
  <c r="V284" i="8" s="1"/>
  <c r="F283" i="8"/>
  <c r="K298" i="8" s="1"/>
  <c r="D283" i="8"/>
  <c r="D299" i="8" s="1"/>
  <c r="C283" i="8"/>
  <c r="Q292" i="8" s="1"/>
  <c r="Q293" i="8" s="1"/>
  <c r="Q294" i="8" s="1"/>
  <c r="B283" i="8"/>
  <c r="P292" i="8" s="1"/>
  <c r="G282" i="8"/>
  <c r="L291" i="8" s="1"/>
  <c r="F282" i="8"/>
  <c r="Z277" i="8" s="1"/>
  <c r="D282" i="8"/>
  <c r="D298" i="8" s="1"/>
  <c r="C282" i="8"/>
  <c r="Q285" i="8" s="1"/>
  <c r="Q286" i="8" s="1"/>
  <c r="Q287" i="8" s="1"/>
  <c r="B282" i="8"/>
  <c r="G281" i="8"/>
  <c r="F281" i="8"/>
  <c r="D281" i="8"/>
  <c r="C281" i="8"/>
  <c r="Q278" i="8" s="1"/>
  <c r="Q279" i="8" s="1"/>
  <c r="Q280" i="8" s="1"/>
  <c r="B281" i="8"/>
  <c r="P278" i="8" s="1"/>
  <c r="P279" i="8" s="1"/>
  <c r="P280" i="8" s="1"/>
  <c r="G280" i="8"/>
  <c r="AA277" i="8" s="1"/>
  <c r="F280" i="8"/>
  <c r="D280" i="8"/>
  <c r="C280" i="8"/>
  <c r="B280" i="8"/>
  <c r="K299" i="8" s="1"/>
  <c r="K300" i="8" s="1"/>
  <c r="K301" i="8" s="1"/>
  <c r="G279" i="8"/>
  <c r="F279" i="8"/>
  <c r="D279" i="8"/>
  <c r="C279" i="8"/>
  <c r="B279" i="8"/>
  <c r="K292" i="8" s="1"/>
  <c r="Z278" i="8"/>
  <c r="V278" i="8"/>
  <c r="V279" i="8" s="1"/>
  <c r="V280" i="8" s="1"/>
  <c r="U278" i="8"/>
  <c r="L278" i="8"/>
  <c r="K278" i="8"/>
  <c r="G278" i="8"/>
  <c r="F278" i="8"/>
  <c r="D278" i="8"/>
  <c r="D294" i="8" s="1"/>
  <c r="C278" i="8"/>
  <c r="B278" i="8"/>
  <c r="K285" i="8" s="1"/>
  <c r="V277" i="8"/>
  <c r="Q277" i="8"/>
  <c r="P277" i="8"/>
  <c r="G277" i="8"/>
  <c r="L277" i="8" s="1"/>
  <c r="L279" i="8" s="1"/>
  <c r="L280" i="8" s="1"/>
  <c r="F277" i="8"/>
  <c r="K277" i="8" s="1"/>
  <c r="K279" i="8" s="1"/>
  <c r="K280" i="8" s="1"/>
  <c r="D277" i="8"/>
  <c r="D293" i="8" s="1"/>
  <c r="C277" i="8"/>
  <c r="B277" i="8"/>
  <c r="P258" i="8"/>
  <c r="L258" i="8"/>
  <c r="D257" i="8"/>
  <c r="D255" i="8"/>
  <c r="P252" i="8"/>
  <c r="L252" i="8"/>
  <c r="D250" i="8"/>
  <c r="D266" i="8" s="1"/>
  <c r="C250" i="8"/>
  <c r="B250" i="8"/>
  <c r="D249" i="8"/>
  <c r="D265" i="8" s="1"/>
  <c r="C249" i="8"/>
  <c r="B249" i="8"/>
  <c r="D248" i="8"/>
  <c r="D264" i="8" s="1"/>
  <c r="C248" i="8"/>
  <c r="V259" i="8" s="1"/>
  <c r="B248" i="8"/>
  <c r="U259" i="8" s="1"/>
  <c r="D247" i="8"/>
  <c r="D263" i="8" s="1"/>
  <c r="C247" i="8"/>
  <c r="V252" i="8" s="1"/>
  <c r="B247" i="8"/>
  <c r="U252" i="8" s="1"/>
  <c r="G246" i="8"/>
  <c r="F246" i="8"/>
  <c r="D246" i="8"/>
  <c r="D262" i="8" s="1"/>
  <c r="C246" i="8"/>
  <c r="B246" i="8"/>
  <c r="U245" i="8" s="1"/>
  <c r="U246" i="8" s="1"/>
  <c r="U247" i="8" s="1"/>
  <c r="AA245" i="8"/>
  <c r="Z245" i="8"/>
  <c r="V245" i="8"/>
  <c r="P245" i="8"/>
  <c r="K245" i="8"/>
  <c r="G245" i="8"/>
  <c r="F245" i="8"/>
  <c r="U237" i="8" s="1"/>
  <c r="U239" i="8" s="1"/>
  <c r="U240" i="8" s="1"/>
  <c r="D245" i="8"/>
  <c r="D261" i="8" s="1"/>
  <c r="C245" i="8"/>
  <c r="B245" i="8"/>
  <c r="V244" i="8"/>
  <c r="V246" i="8" s="1"/>
  <c r="V247" i="8" s="1"/>
  <c r="U244" i="8"/>
  <c r="Q244" i="8"/>
  <c r="G244" i="8"/>
  <c r="AA244" i="8" s="1"/>
  <c r="F244" i="8"/>
  <c r="D244" i="8"/>
  <c r="D260" i="8" s="1"/>
  <c r="C244" i="8"/>
  <c r="Q259" i="8" s="1"/>
  <c r="B244" i="8"/>
  <c r="P259" i="8" s="1"/>
  <c r="P260" i="8" s="1"/>
  <c r="P261" i="8" s="1"/>
  <c r="G243" i="8"/>
  <c r="F243" i="8"/>
  <c r="K258" i="8" s="1"/>
  <c r="D243" i="8"/>
  <c r="D259" i="8" s="1"/>
  <c r="C243" i="8"/>
  <c r="Q252" i="8" s="1"/>
  <c r="B243" i="8"/>
  <c r="G242" i="8"/>
  <c r="V258" i="8" s="1"/>
  <c r="F242" i="8"/>
  <c r="K251" i="8" s="1"/>
  <c r="D242" i="8"/>
  <c r="D258" i="8" s="1"/>
  <c r="C242" i="8"/>
  <c r="Q245" i="8" s="1"/>
  <c r="Q246" i="8" s="1"/>
  <c r="Q247" i="8" s="1"/>
  <c r="B242" i="8"/>
  <c r="G241" i="8"/>
  <c r="F241" i="8"/>
  <c r="D241" i="8"/>
  <c r="C241" i="8"/>
  <c r="Q238" i="8" s="1"/>
  <c r="Q239" i="8" s="1"/>
  <c r="Q240" i="8" s="1"/>
  <c r="B241" i="8"/>
  <c r="P238" i="8" s="1"/>
  <c r="P239" i="8" s="1"/>
  <c r="P240" i="8" s="1"/>
  <c r="G240" i="8"/>
  <c r="F240" i="8"/>
  <c r="D240" i="8"/>
  <c r="D256" i="8" s="1"/>
  <c r="C240" i="8"/>
  <c r="L259" i="8" s="1"/>
  <c r="L260" i="8" s="1"/>
  <c r="L261" i="8" s="1"/>
  <c r="B240" i="8"/>
  <c r="K259" i="8" s="1"/>
  <c r="G239" i="8"/>
  <c r="F239" i="8"/>
  <c r="D239" i="8"/>
  <c r="C239" i="8"/>
  <c r="B239" i="8"/>
  <c r="K252" i="8" s="1"/>
  <c r="K253" i="8" s="1"/>
  <c r="K254" i="8" s="1"/>
  <c r="AA238" i="8"/>
  <c r="Z238" i="8"/>
  <c r="V238" i="8"/>
  <c r="U238" i="8"/>
  <c r="G238" i="8"/>
  <c r="F238" i="8"/>
  <c r="D238" i="8"/>
  <c r="D254" i="8" s="1"/>
  <c r="C238" i="8"/>
  <c r="L245" i="8" s="1"/>
  <c r="B238" i="8"/>
  <c r="Q237" i="8"/>
  <c r="P237" i="8"/>
  <c r="G237" i="8"/>
  <c r="L237" i="8" s="1"/>
  <c r="F237" i="8"/>
  <c r="K237" i="8" s="1"/>
  <c r="D237" i="8"/>
  <c r="D253" i="8" s="1"/>
  <c r="C237" i="8"/>
  <c r="L238" i="8" s="1"/>
  <c r="B237" i="8"/>
  <c r="K238" i="8" s="1"/>
  <c r="P218" i="8"/>
  <c r="L218" i="8"/>
  <c r="D217" i="8"/>
  <c r="D215" i="8"/>
  <c r="P212" i="8"/>
  <c r="L212" i="8"/>
  <c r="D210" i="8"/>
  <c r="D226" i="8" s="1"/>
  <c r="C210" i="8"/>
  <c r="B210" i="8"/>
  <c r="D209" i="8"/>
  <c r="D225" i="8" s="1"/>
  <c r="C209" i="8"/>
  <c r="B209" i="8"/>
  <c r="D208" i="8"/>
  <c r="D224" i="8" s="1"/>
  <c r="C208" i="8"/>
  <c r="V219" i="8" s="1"/>
  <c r="B208" i="8"/>
  <c r="U219" i="8" s="1"/>
  <c r="D207" i="8"/>
  <c r="D223" i="8" s="1"/>
  <c r="C207" i="8"/>
  <c r="V212" i="8" s="1"/>
  <c r="B207" i="8"/>
  <c r="U212" i="8" s="1"/>
  <c r="G206" i="8"/>
  <c r="F206" i="8"/>
  <c r="D206" i="8"/>
  <c r="D222" i="8" s="1"/>
  <c r="C206" i="8"/>
  <c r="B206" i="8"/>
  <c r="U205" i="8" s="1"/>
  <c r="U206" i="8" s="1"/>
  <c r="U207" i="8" s="1"/>
  <c r="AA205" i="8"/>
  <c r="Z205" i="8"/>
  <c r="V205" i="8"/>
  <c r="Q205" i="8"/>
  <c r="P205" i="8"/>
  <c r="K205" i="8"/>
  <c r="G205" i="8"/>
  <c r="F205" i="8"/>
  <c r="U197" i="8" s="1"/>
  <c r="U199" i="8" s="1"/>
  <c r="U200" i="8" s="1"/>
  <c r="D205" i="8"/>
  <c r="D221" i="8" s="1"/>
  <c r="C205" i="8"/>
  <c r="B205" i="8"/>
  <c r="V204" i="8"/>
  <c r="V206" i="8" s="1"/>
  <c r="V207" i="8" s="1"/>
  <c r="U204" i="8"/>
  <c r="Q204" i="8"/>
  <c r="Q206" i="8" s="1"/>
  <c r="Q207" i="8" s="1"/>
  <c r="G204" i="8"/>
  <c r="AA204" i="8" s="1"/>
  <c r="F204" i="8"/>
  <c r="D204" i="8"/>
  <c r="D220" i="8" s="1"/>
  <c r="C204" i="8"/>
  <c r="Q219" i="8" s="1"/>
  <c r="B204" i="8"/>
  <c r="P219" i="8" s="1"/>
  <c r="P220" i="8" s="1"/>
  <c r="P221" i="8" s="1"/>
  <c r="G203" i="8"/>
  <c r="F203" i="8"/>
  <c r="K218" i="8" s="1"/>
  <c r="D203" i="8"/>
  <c r="D219" i="8" s="1"/>
  <c r="C203" i="8"/>
  <c r="Q212" i="8" s="1"/>
  <c r="B203" i="8"/>
  <c r="G202" i="8"/>
  <c r="AA197" i="8" s="1"/>
  <c r="F202" i="8"/>
  <c r="K211" i="8" s="1"/>
  <c r="D202" i="8"/>
  <c r="D218" i="8" s="1"/>
  <c r="C202" i="8"/>
  <c r="B202" i="8"/>
  <c r="G201" i="8"/>
  <c r="F201" i="8"/>
  <c r="D201" i="8"/>
  <c r="C201" i="8"/>
  <c r="Q198" i="8" s="1"/>
  <c r="Q199" i="8" s="1"/>
  <c r="Q200" i="8" s="1"/>
  <c r="B201" i="8"/>
  <c r="P198" i="8" s="1"/>
  <c r="P199" i="8" s="1"/>
  <c r="P200" i="8" s="1"/>
  <c r="G200" i="8"/>
  <c r="F200" i="8"/>
  <c r="D200" i="8"/>
  <c r="D216" i="8" s="1"/>
  <c r="C200" i="8"/>
  <c r="L219" i="8" s="1"/>
  <c r="L220" i="8" s="1"/>
  <c r="L221" i="8" s="1"/>
  <c r="B200" i="8"/>
  <c r="K219" i="8" s="1"/>
  <c r="K220" i="8" s="1"/>
  <c r="K221" i="8" s="1"/>
  <c r="G199" i="8"/>
  <c r="F199" i="8"/>
  <c r="D199" i="8"/>
  <c r="C199" i="8"/>
  <c r="B199" i="8"/>
  <c r="K212" i="8" s="1"/>
  <c r="K213" i="8" s="1"/>
  <c r="K214" i="8" s="1"/>
  <c r="AA198" i="8"/>
  <c r="AA199" i="8" s="1"/>
  <c r="AA200" i="8" s="1"/>
  <c r="Z198" i="8"/>
  <c r="V198" i="8"/>
  <c r="U198" i="8"/>
  <c r="G198" i="8"/>
  <c r="F198" i="8"/>
  <c r="D198" i="8"/>
  <c r="D214" i="8" s="1"/>
  <c r="C198" i="8"/>
  <c r="L205" i="8" s="1"/>
  <c r="B198" i="8"/>
  <c r="Q197" i="8"/>
  <c r="P197" i="8"/>
  <c r="G197" i="8"/>
  <c r="L197" i="8" s="1"/>
  <c r="F197" i="8"/>
  <c r="K197" i="8" s="1"/>
  <c r="D197" i="8"/>
  <c r="D213" i="8" s="1"/>
  <c r="C197" i="8"/>
  <c r="L198" i="8" s="1"/>
  <c r="B197" i="8"/>
  <c r="K198" i="8" s="1"/>
  <c r="K199" i="8" s="1"/>
  <c r="K200" i="8" s="1"/>
  <c r="D182" i="8"/>
  <c r="L179" i="8"/>
  <c r="L180" i="8" s="1"/>
  <c r="L181" i="8" s="1"/>
  <c r="L178" i="8"/>
  <c r="D176" i="8"/>
  <c r="D175" i="8"/>
  <c r="U172" i="8"/>
  <c r="L172" i="8"/>
  <c r="D170" i="8"/>
  <c r="D186" i="8" s="1"/>
  <c r="C170" i="8"/>
  <c r="B170" i="8"/>
  <c r="D169" i="8"/>
  <c r="D185" i="8" s="1"/>
  <c r="C169" i="8"/>
  <c r="AA158" i="8" s="1"/>
  <c r="B169" i="8"/>
  <c r="D168" i="8"/>
  <c r="D184" i="8" s="1"/>
  <c r="C168" i="8"/>
  <c r="V179" i="8" s="1"/>
  <c r="V180" i="8" s="1"/>
  <c r="V181" i="8" s="1"/>
  <c r="B168" i="8"/>
  <c r="U179" i="8" s="1"/>
  <c r="U180" i="8" s="1"/>
  <c r="U181" i="8" s="1"/>
  <c r="D167" i="8"/>
  <c r="D183" i="8" s="1"/>
  <c r="C167" i="8"/>
  <c r="V172" i="8" s="1"/>
  <c r="B167" i="8"/>
  <c r="G166" i="8"/>
  <c r="F166" i="8"/>
  <c r="D166" i="8"/>
  <c r="C166" i="8"/>
  <c r="V165" i="8" s="1"/>
  <c r="B166" i="8"/>
  <c r="AA165" i="8"/>
  <c r="Z165" i="8"/>
  <c r="U165" i="8"/>
  <c r="P165" i="8"/>
  <c r="L165" i="8"/>
  <c r="G165" i="8"/>
  <c r="Q171" i="8" s="1"/>
  <c r="F165" i="8"/>
  <c r="P171" i="8" s="1"/>
  <c r="D165" i="8"/>
  <c r="D181" i="8" s="1"/>
  <c r="C165" i="8"/>
  <c r="B165" i="8"/>
  <c r="Q164" i="8"/>
  <c r="G164" i="8"/>
  <c r="V178" i="8" s="1"/>
  <c r="F164" i="8"/>
  <c r="U178" i="8" s="1"/>
  <c r="D164" i="8"/>
  <c r="D180" i="8" s="1"/>
  <c r="C164" i="8"/>
  <c r="Q179" i="8" s="1"/>
  <c r="B164" i="8"/>
  <c r="P179" i="8" s="1"/>
  <c r="G163" i="8"/>
  <c r="V164" i="8" s="1"/>
  <c r="F163" i="8"/>
  <c r="K178" i="8" s="1"/>
  <c r="D163" i="8"/>
  <c r="D179" i="8" s="1"/>
  <c r="C163" i="8"/>
  <c r="Q172" i="8" s="1"/>
  <c r="B163" i="8"/>
  <c r="P172" i="8" s="1"/>
  <c r="G162" i="8"/>
  <c r="L171" i="8" s="1"/>
  <c r="F162" i="8"/>
  <c r="K171" i="8" s="1"/>
  <c r="D162" i="8"/>
  <c r="D178" i="8" s="1"/>
  <c r="C162" i="8"/>
  <c r="Q165" i="8" s="1"/>
  <c r="Q166" i="8" s="1"/>
  <c r="Q167" i="8" s="1"/>
  <c r="B162" i="8"/>
  <c r="G161" i="8"/>
  <c r="F161" i="8"/>
  <c r="D161" i="8"/>
  <c r="D177" i="8" s="1"/>
  <c r="C161" i="8"/>
  <c r="B161" i="8"/>
  <c r="P158" i="8" s="1"/>
  <c r="P159" i="8" s="1"/>
  <c r="P160" i="8" s="1"/>
  <c r="G160" i="8"/>
  <c r="AA157" i="8" s="1"/>
  <c r="F160" i="8"/>
  <c r="D160" i="8"/>
  <c r="C160" i="8"/>
  <c r="B160" i="8"/>
  <c r="K179" i="8" s="1"/>
  <c r="K180" i="8" s="1"/>
  <c r="K181" i="8" s="1"/>
  <c r="Q159" i="8"/>
  <c r="Q160" i="8" s="1"/>
  <c r="G159" i="8"/>
  <c r="F159" i="8"/>
  <c r="D159" i="8"/>
  <c r="C159" i="8"/>
  <c r="B159" i="8"/>
  <c r="K172" i="8" s="1"/>
  <c r="Z158" i="8"/>
  <c r="Z159" i="8" s="1"/>
  <c r="Z160" i="8" s="1"/>
  <c r="V158" i="8"/>
  <c r="V159" i="8" s="1"/>
  <c r="V160" i="8" s="1"/>
  <c r="U158" i="8"/>
  <c r="Q158" i="8"/>
  <c r="L158" i="8"/>
  <c r="K158" i="8"/>
  <c r="G158" i="8"/>
  <c r="F158" i="8"/>
  <c r="Z157" i="8" s="1"/>
  <c r="D158" i="8"/>
  <c r="D174" i="8" s="1"/>
  <c r="C158" i="8"/>
  <c r="B158" i="8"/>
  <c r="K165" i="8" s="1"/>
  <c r="V157" i="8"/>
  <c r="Q157" i="8"/>
  <c r="P157" i="8"/>
  <c r="G157" i="8"/>
  <c r="L157" i="8" s="1"/>
  <c r="F157" i="8"/>
  <c r="K157" i="8" s="1"/>
  <c r="K159" i="8" s="1"/>
  <c r="K160" i="8" s="1"/>
  <c r="D157" i="8"/>
  <c r="D173" i="8" s="1"/>
  <c r="C157" i="8"/>
  <c r="B157" i="8"/>
  <c r="D144" i="8"/>
  <c r="D142" i="8"/>
  <c r="P139" i="8"/>
  <c r="P140" i="8" s="1"/>
  <c r="P141" i="8" s="1"/>
  <c r="K139" i="8"/>
  <c r="K140" i="8" s="1"/>
  <c r="K141" i="8" s="1"/>
  <c r="Q138" i="8"/>
  <c r="P138" i="8"/>
  <c r="D134" i="8"/>
  <c r="V132" i="8"/>
  <c r="U132" i="8"/>
  <c r="Q132" i="8"/>
  <c r="P132" i="8"/>
  <c r="D130" i="8"/>
  <c r="D146" i="8" s="1"/>
  <c r="C130" i="8"/>
  <c r="B130" i="8"/>
  <c r="Z125" i="8" s="1"/>
  <c r="D129" i="8"/>
  <c r="D145" i="8" s="1"/>
  <c r="C129" i="8"/>
  <c r="B129" i="8"/>
  <c r="D128" i="8"/>
  <c r="C128" i="8"/>
  <c r="V139" i="8" s="1"/>
  <c r="B128" i="8"/>
  <c r="U139" i="8" s="1"/>
  <c r="D127" i="8"/>
  <c r="D143" i="8" s="1"/>
  <c r="C127" i="8"/>
  <c r="B127" i="8"/>
  <c r="G126" i="8"/>
  <c r="F126" i="8"/>
  <c r="D126" i="8"/>
  <c r="C126" i="8"/>
  <c r="V125" i="8" s="1"/>
  <c r="V126" i="8" s="1"/>
  <c r="V127" i="8" s="1"/>
  <c r="B126" i="8"/>
  <c r="U125" i="8" s="1"/>
  <c r="U126" i="8" s="1"/>
  <c r="U127" i="8" s="1"/>
  <c r="AA125" i="8"/>
  <c r="Q125" i="8"/>
  <c r="P125" i="8"/>
  <c r="L125" i="8"/>
  <c r="K125" i="8"/>
  <c r="G125" i="8"/>
  <c r="V117" i="8" s="1"/>
  <c r="F125" i="8"/>
  <c r="D125" i="8"/>
  <c r="D141" i="8" s="1"/>
  <c r="C125" i="8"/>
  <c r="V118" i="8" s="1"/>
  <c r="B125" i="8"/>
  <c r="U118" i="8" s="1"/>
  <c r="U119" i="8" s="1"/>
  <c r="U120" i="8" s="1"/>
  <c r="V124" i="8"/>
  <c r="U124" i="8"/>
  <c r="G124" i="8"/>
  <c r="AA124" i="8" s="1"/>
  <c r="F124" i="8"/>
  <c r="Z124" i="8" s="1"/>
  <c r="D124" i="8"/>
  <c r="D140" i="8" s="1"/>
  <c r="C124" i="8"/>
  <c r="Q139" i="8" s="1"/>
  <c r="Q140" i="8" s="1"/>
  <c r="Q141" i="8" s="1"/>
  <c r="B124" i="8"/>
  <c r="G123" i="8"/>
  <c r="L138" i="8" s="1"/>
  <c r="F123" i="8"/>
  <c r="K138" i="8" s="1"/>
  <c r="D123" i="8"/>
  <c r="D139" i="8" s="1"/>
  <c r="C123" i="8"/>
  <c r="B123" i="8"/>
  <c r="G122" i="8"/>
  <c r="AA117" i="8" s="1"/>
  <c r="F122" i="8"/>
  <c r="Z117" i="8" s="1"/>
  <c r="D122" i="8"/>
  <c r="D138" i="8" s="1"/>
  <c r="C122" i="8"/>
  <c r="B122" i="8"/>
  <c r="G121" i="8"/>
  <c r="F121" i="8"/>
  <c r="D121" i="8"/>
  <c r="D137" i="8" s="1"/>
  <c r="C121" i="8"/>
  <c r="Q118" i="8" s="1"/>
  <c r="Q119" i="8" s="1"/>
  <c r="Q120" i="8" s="1"/>
  <c r="B121" i="8"/>
  <c r="P118" i="8" s="1"/>
  <c r="G120" i="8"/>
  <c r="F120" i="8"/>
  <c r="D120" i="8"/>
  <c r="D136" i="8" s="1"/>
  <c r="C120" i="8"/>
  <c r="L139" i="8" s="1"/>
  <c r="L140" i="8" s="1"/>
  <c r="L141" i="8" s="1"/>
  <c r="B120" i="8"/>
  <c r="G119" i="8"/>
  <c r="F119" i="8"/>
  <c r="D119" i="8"/>
  <c r="D135" i="8" s="1"/>
  <c r="C119" i="8"/>
  <c r="L132" i="8" s="1"/>
  <c r="B119" i="8"/>
  <c r="K132" i="8" s="1"/>
  <c r="AA118" i="8"/>
  <c r="Z118" i="8"/>
  <c r="G118" i="8"/>
  <c r="F118" i="8"/>
  <c r="D118" i="8"/>
  <c r="C118" i="8"/>
  <c r="B118" i="8"/>
  <c r="U117" i="8"/>
  <c r="Q117" i="8"/>
  <c r="G117" i="8"/>
  <c r="L117" i="8" s="1"/>
  <c r="F117" i="8"/>
  <c r="U131" i="8" s="1"/>
  <c r="D117" i="8"/>
  <c r="D133" i="8" s="1"/>
  <c r="C117" i="8"/>
  <c r="L118" i="8" s="1"/>
  <c r="L119" i="8" s="1"/>
  <c r="L120" i="8" s="1"/>
  <c r="B117" i="8"/>
  <c r="K118" i="8" s="1"/>
  <c r="Q26" i="8" l="1"/>
  <c r="Q27" i="8"/>
  <c r="Q29" i="8" s="1"/>
  <c r="Q25" i="8"/>
  <c r="O29" i="8"/>
  <c r="P28" i="8"/>
  <c r="O22" i="8"/>
  <c r="O30" i="8" s="1"/>
  <c r="O15" i="8"/>
  <c r="O7" i="8"/>
  <c r="O11" i="8" s="1"/>
  <c r="P4" i="8"/>
  <c r="L813" i="8"/>
  <c r="L814" i="8" s="1"/>
  <c r="K806" i="8"/>
  <c r="K807" i="8" s="1"/>
  <c r="U813" i="8"/>
  <c r="U814" i="8" s="1"/>
  <c r="K820" i="8"/>
  <c r="K821" i="8" s="1"/>
  <c r="Q813" i="8"/>
  <c r="Q814" i="8" s="1"/>
  <c r="M800" i="8"/>
  <c r="K801" i="8" s="1"/>
  <c r="K813" i="8"/>
  <c r="K814" i="8" s="1"/>
  <c r="Z806" i="8"/>
  <c r="Z807" i="8" s="1"/>
  <c r="AA806" i="8"/>
  <c r="AA807" i="8" s="1"/>
  <c r="P820" i="8"/>
  <c r="P821" i="8" s="1"/>
  <c r="U820" i="8"/>
  <c r="U821" i="8" s="1"/>
  <c r="R800" i="8"/>
  <c r="Q801" i="8" s="1"/>
  <c r="P801" i="8"/>
  <c r="R807" i="8"/>
  <c r="P808" i="8" s="1"/>
  <c r="B818" i="8" s="1"/>
  <c r="V806" i="8"/>
  <c r="V807" i="8" s="1"/>
  <c r="U804" i="8"/>
  <c r="U806" i="8" s="1"/>
  <c r="U807" i="8" s="1"/>
  <c r="K811" i="8"/>
  <c r="P818" i="8"/>
  <c r="U797" i="8"/>
  <c r="U799" i="8" s="1"/>
  <c r="U800" i="8" s="1"/>
  <c r="Q818" i="8"/>
  <c r="Q820" i="8" s="1"/>
  <c r="Q821" i="8" s="1"/>
  <c r="Z804" i="8"/>
  <c r="P811" i="8"/>
  <c r="P813" i="8" s="1"/>
  <c r="P814" i="8" s="1"/>
  <c r="AA797" i="8"/>
  <c r="AA799" i="8" s="1"/>
  <c r="AA800" i="8" s="1"/>
  <c r="K804" i="8"/>
  <c r="U811" i="8"/>
  <c r="L804" i="8"/>
  <c r="L806" i="8" s="1"/>
  <c r="L807" i="8" s="1"/>
  <c r="AA804" i="8"/>
  <c r="Q768" i="8"/>
  <c r="C778" i="8" s="1"/>
  <c r="R781" i="8"/>
  <c r="P782" i="8" s="1"/>
  <c r="B780" i="8" s="1"/>
  <c r="AA766" i="8"/>
  <c r="AA767" i="8" s="1"/>
  <c r="R760" i="8"/>
  <c r="P761" i="8" s="1"/>
  <c r="W767" i="8"/>
  <c r="U768" i="8"/>
  <c r="B782" i="8" s="1"/>
  <c r="U780" i="8"/>
  <c r="U781" i="8" s="1"/>
  <c r="Z759" i="8"/>
  <c r="Z760" i="8" s="1"/>
  <c r="R767" i="8"/>
  <c r="P768" i="8"/>
  <c r="B778" i="8" s="1"/>
  <c r="AB767" i="8"/>
  <c r="Z768" i="8" s="1"/>
  <c r="B786" i="8" s="1"/>
  <c r="Q761" i="8"/>
  <c r="V768" i="8"/>
  <c r="C782" i="8" s="1"/>
  <c r="V780" i="8"/>
  <c r="V781" i="8" s="1"/>
  <c r="V773" i="8"/>
  <c r="V774" i="8" s="1"/>
  <c r="W774" i="8" s="1"/>
  <c r="U775" i="8" s="1"/>
  <c r="B783" i="8" s="1"/>
  <c r="U759" i="8"/>
  <c r="U760" i="8" s="1"/>
  <c r="L773" i="8"/>
  <c r="L774" i="8" s="1"/>
  <c r="M760" i="8"/>
  <c r="L761" i="8" s="1"/>
  <c r="K761" i="8"/>
  <c r="K780" i="8"/>
  <c r="K781" i="8" s="1"/>
  <c r="K771" i="8"/>
  <c r="K773" i="8" s="1"/>
  <c r="K774" i="8" s="1"/>
  <c r="Z757" i="8"/>
  <c r="Q771" i="8"/>
  <c r="Q773" i="8" s="1"/>
  <c r="Q774" i="8" s="1"/>
  <c r="V778" i="8"/>
  <c r="P771" i="8"/>
  <c r="P773" i="8" s="1"/>
  <c r="P774" i="8" s="1"/>
  <c r="AA757" i="8"/>
  <c r="AA759" i="8" s="1"/>
  <c r="AA760" i="8" s="1"/>
  <c r="K764" i="8"/>
  <c r="K766" i="8" s="1"/>
  <c r="K767" i="8" s="1"/>
  <c r="U757" i="8"/>
  <c r="L764" i="8"/>
  <c r="L766" i="8" s="1"/>
  <c r="L767" i="8" s="1"/>
  <c r="V771" i="8"/>
  <c r="M720" i="8"/>
  <c r="K721" i="8"/>
  <c r="L721" i="8"/>
  <c r="P742" i="8"/>
  <c r="B740" i="8" s="1"/>
  <c r="R741" i="8"/>
  <c r="R720" i="8"/>
  <c r="P721" i="8" s="1"/>
  <c r="Q742" i="8"/>
  <c r="C740" i="8" s="1"/>
  <c r="AA726" i="8"/>
  <c r="AA727" i="8" s="1"/>
  <c r="K742" i="8"/>
  <c r="M741" i="8"/>
  <c r="L742" i="8" s="1"/>
  <c r="W727" i="8"/>
  <c r="U728" i="8" s="1"/>
  <c r="B742" i="8" s="1"/>
  <c r="U740" i="8"/>
  <c r="U741" i="8" s="1"/>
  <c r="V719" i="8"/>
  <c r="V720" i="8" s="1"/>
  <c r="AA719" i="8"/>
  <c r="AA720" i="8" s="1"/>
  <c r="Q733" i="8"/>
  <c r="Q734" i="8" s="1"/>
  <c r="U733" i="8"/>
  <c r="U734" i="8" s="1"/>
  <c r="R727" i="8"/>
  <c r="P728" i="8" s="1"/>
  <c r="B738" i="8" s="1"/>
  <c r="V717" i="8"/>
  <c r="Z724" i="8"/>
  <c r="Z726" i="8" s="1"/>
  <c r="Z727" i="8" s="1"/>
  <c r="P731" i="8"/>
  <c r="P733" i="8" s="1"/>
  <c r="P734" i="8" s="1"/>
  <c r="U738" i="8"/>
  <c r="K731" i="8"/>
  <c r="K733" i="8" s="1"/>
  <c r="K734" i="8" s="1"/>
  <c r="U717" i="8"/>
  <c r="U719" i="8" s="1"/>
  <c r="U720" i="8" s="1"/>
  <c r="Q731" i="8"/>
  <c r="V738" i="8"/>
  <c r="V740" i="8" s="1"/>
  <c r="V741" i="8" s="1"/>
  <c r="AA717" i="8"/>
  <c r="K724" i="8"/>
  <c r="K726" i="8" s="1"/>
  <c r="K727" i="8" s="1"/>
  <c r="U731" i="8"/>
  <c r="L724" i="8"/>
  <c r="L726" i="8" s="1"/>
  <c r="L727" i="8" s="1"/>
  <c r="R694" i="8"/>
  <c r="P695" i="8" s="1"/>
  <c r="B699" i="8" s="1"/>
  <c r="K700" i="8"/>
  <c r="K701" i="8" s="1"/>
  <c r="Q695" i="8"/>
  <c r="C699" i="8" s="1"/>
  <c r="Z679" i="8"/>
  <c r="Z680" i="8" s="1"/>
  <c r="AA679" i="8"/>
  <c r="AA680" i="8" s="1"/>
  <c r="M680" i="8"/>
  <c r="K681" i="8" s="1"/>
  <c r="P700" i="8"/>
  <c r="P701" i="8" s="1"/>
  <c r="V693" i="8"/>
  <c r="V694" i="8" s="1"/>
  <c r="R680" i="8"/>
  <c r="Q681" i="8" s="1"/>
  <c r="P681" i="8"/>
  <c r="U700" i="8"/>
  <c r="U701" i="8" s="1"/>
  <c r="V686" i="8"/>
  <c r="V687" i="8" s="1"/>
  <c r="V700" i="8"/>
  <c r="V701" i="8" s="1"/>
  <c r="U684" i="8"/>
  <c r="U686" i="8" s="1"/>
  <c r="U687" i="8" s="1"/>
  <c r="K691" i="8"/>
  <c r="K693" i="8" s="1"/>
  <c r="K694" i="8" s="1"/>
  <c r="P698" i="8"/>
  <c r="U677" i="8"/>
  <c r="U679" i="8" s="1"/>
  <c r="U680" i="8" s="1"/>
  <c r="Q698" i="8"/>
  <c r="Q700" i="8" s="1"/>
  <c r="Q701" i="8" s="1"/>
  <c r="Z684" i="8"/>
  <c r="Z686" i="8" s="1"/>
  <c r="Z687" i="8" s="1"/>
  <c r="AA684" i="8"/>
  <c r="AA686" i="8" s="1"/>
  <c r="AA687" i="8" s="1"/>
  <c r="K684" i="8"/>
  <c r="K686" i="8" s="1"/>
  <c r="K687" i="8" s="1"/>
  <c r="U691" i="8"/>
  <c r="U693" i="8" s="1"/>
  <c r="U694" i="8" s="1"/>
  <c r="L684" i="8"/>
  <c r="L686" i="8" s="1"/>
  <c r="L687" i="8" s="1"/>
  <c r="V691" i="8"/>
  <c r="P684" i="8"/>
  <c r="P686" i="8" s="1"/>
  <c r="P687" i="8" s="1"/>
  <c r="W640" i="8"/>
  <c r="U641" i="8" s="1"/>
  <c r="B661" i="8" s="1"/>
  <c r="K646" i="8"/>
  <c r="K647" i="8" s="1"/>
  <c r="K653" i="8"/>
  <c r="K654" i="8" s="1"/>
  <c r="U653" i="8"/>
  <c r="U654" i="8" s="1"/>
  <c r="R640" i="8"/>
  <c r="P641" i="8" s="1"/>
  <c r="Q641" i="8"/>
  <c r="U648" i="8"/>
  <c r="B662" i="8" s="1"/>
  <c r="W647" i="8"/>
  <c r="V648" i="8" s="1"/>
  <c r="C662" i="8" s="1"/>
  <c r="U660" i="8"/>
  <c r="U661" i="8" s="1"/>
  <c r="R661" i="8"/>
  <c r="Q662" i="8" s="1"/>
  <c r="C660" i="8" s="1"/>
  <c r="Z646" i="8"/>
  <c r="Z647" i="8" s="1"/>
  <c r="K662" i="8"/>
  <c r="M661" i="8"/>
  <c r="L662" i="8"/>
  <c r="P653" i="8"/>
  <c r="P654" i="8" s="1"/>
  <c r="AA639" i="8"/>
  <c r="AA640" i="8" s="1"/>
  <c r="P646" i="8"/>
  <c r="P647" i="8" s="1"/>
  <c r="Q653" i="8"/>
  <c r="Q654" i="8" s="1"/>
  <c r="Z644" i="8"/>
  <c r="P651" i="8"/>
  <c r="U658" i="8"/>
  <c r="Z637" i="8"/>
  <c r="Z639" i="8" s="1"/>
  <c r="Z640" i="8" s="1"/>
  <c r="Q651" i="8"/>
  <c r="V658" i="8"/>
  <c r="V660" i="8" s="1"/>
  <c r="V661" i="8" s="1"/>
  <c r="L651" i="8"/>
  <c r="L653" i="8" s="1"/>
  <c r="L654" i="8" s="1"/>
  <c r="K637" i="8"/>
  <c r="K639" i="8" s="1"/>
  <c r="K640" i="8" s="1"/>
  <c r="L644" i="8"/>
  <c r="L646" i="8" s="1"/>
  <c r="L647" i="8" s="1"/>
  <c r="V651" i="8"/>
  <c r="V653" i="8" s="1"/>
  <c r="V654" i="8" s="1"/>
  <c r="P644" i="8"/>
  <c r="R621" i="8"/>
  <c r="Q622" i="8" s="1"/>
  <c r="C620" i="8" s="1"/>
  <c r="AA606" i="8"/>
  <c r="AA607" i="8" s="1"/>
  <c r="R600" i="8"/>
  <c r="P601" i="8" s="1"/>
  <c r="W607" i="8"/>
  <c r="U608" i="8" s="1"/>
  <c r="B622" i="8" s="1"/>
  <c r="U620" i="8"/>
  <c r="U621" i="8" s="1"/>
  <c r="Q613" i="8"/>
  <c r="Q614" i="8" s="1"/>
  <c r="AB607" i="8"/>
  <c r="Z608" i="8"/>
  <c r="B626" i="8" s="1"/>
  <c r="V608" i="8"/>
  <c r="C622" i="8" s="1"/>
  <c r="V620" i="8"/>
  <c r="V621" i="8" s="1"/>
  <c r="P606" i="8"/>
  <c r="P607" i="8" s="1"/>
  <c r="W600" i="8"/>
  <c r="U601" i="8"/>
  <c r="B621" i="8" s="1"/>
  <c r="M600" i="8"/>
  <c r="L601" i="8" s="1"/>
  <c r="K601" i="8"/>
  <c r="V613" i="8"/>
  <c r="V614" i="8" s="1"/>
  <c r="V601" i="8"/>
  <c r="C621" i="8" s="1"/>
  <c r="K620" i="8"/>
  <c r="K621" i="8" s="1"/>
  <c r="Z597" i="8"/>
  <c r="Z599" i="8" s="1"/>
  <c r="Z600" i="8" s="1"/>
  <c r="Q611" i="8"/>
  <c r="V618" i="8"/>
  <c r="L611" i="8"/>
  <c r="L613" i="8" s="1"/>
  <c r="L614" i="8" s="1"/>
  <c r="P611" i="8"/>
  <c r="P613" i="8" s="1"/>
  <c r="P614" i="8" s="1"/>
  <c r="K604" i="8"/>
  <c r="K606" i="8" s="1"/>
  <c r="K607" i="8" s="1"/>
  <c r="K611" i="8"/>
  <c r="K613" i="8" s="1"/>
  <c r="K614" i="8" s="1"/>
  <c r="L604" i="8"/>
  <c r="L606" i="8" s="1"/>
  <c r="L607" i="8" s="1"/>
  <c r="V611" i="8"/>
  <c r="P604" i="8"/>
  <c r="Q561" i="8"/>
  <c r="R567" i="8"/>
  <c r="Q568" i="8" s="1"/>
  <c r="C578" i="8" s="1"/>
  <c r="P568" i="8"/>
  <c r="B578" i="8" s="1"/>
  <c r="K580" i="8"/>
  <c r="K581" i="8" s="1"/>
  <c r="Q573" i="8"/>
  <c r="Q574" i="8" s="1"/>
  <c r="Z559" i="8"/>
  <c r="Z560" i="8" s="1"/>
  <c r="K566" i="8"/>
  <c r="K567" i="8" s="1"/>
  <c r="AA559" i="8"/>
  <c r="AA560" i="8" s="1"/>
  <c r="K559" i="8"/>
  <c r="K560" i="8" s="1"/>
  <c r="L566" i="8"/>
  <c r="L567" i="8" s="1"/>
  <c r="U573" i="8"/>
  <c r="U574" i="8" s="1"/>
  <c r="L559" i="8"/>
  <c r="L560" i="8" s="1"/>
  <c r="R581" i="8"/>
  <c r="P582" i="8" s="1"/>
  <c r="B580" i="8" s="1"/>
  <c r="Z566" i="8"/>
  <c r="Z567" i="8" s="1"/>
  <c r="V573" i="8"/>
  <c r="V574" i="8" s="1"/>
  <c r="W567" i="8"/>
  <c r="U568" i="8" s="1"/>
  <c r="B582" i="8" s="1"/>
  <c r="P561" i="8"/>
  <c r="R560" i="8"/>
  <c r="Q580" i="8"/>
  <c r="Q581" i="8" s="1"/>
  <c r="AA566" i="8"/>
  <c r="AA567" i="8" s="1"/>
  <c r="K571" i="8"/>
  <c r="K573" i="8" s="1"/>
  <c r="K574" i="8" s="1"/>
  <c r="U557" i="8"/>
  <c r="U559" i="8" s="1"/>
  <c r="U560" i="8" s="1"/>
  <c r="L571" i="8"/>
  <c r="L573" i="8" s="1"/>
  <c r="L574" i="8" s="1"/>
  <c r="Q578" i="8"/>
  <c r="V557" i="8"/>
  <c r="V559" i="8" s="1"/>
  <c r="V560" i="8" s="1"/>
  <c r="Z564" i="8"/>
  <c r="P571" i="8"/>
  <c r="P573" i="8" s="1"/>
  <c r="P574" i="8" s="1"/>
  <c r="U578" i="8"/>
  <c r="U580" i="8" s="1"/>
  <c r="U581" i="8" s="1"/>
  <c r="V578" i="8"/>
  <c r="V580" i="8" s="1"/>
  <c r="V581" i="8" s="1"/>
  <c r="AA557" i="8"/>
  <c r="K564" i="8"/>
  <c r="U571" i="8"/>
  <c r="L564" i="8"/>
  <c r="V571" i="8"/>
  <c r="AA526" i="8"/>
  <c r="AA527" i="8" s="1"/>
  <c r="Q521" i="8"/>
  <c r="R520" i="8"/>
  <c r="P521" i="8"/>
  <c r="U528" i="8"/>
  <c r="B542" i="8" s="1"/>
  <c r="W527" i="8"/>
  <c r="V528" i="8" s="1"/>
  <c r="C542" i="8" s="1"/>
  <c r="K542" i="8"/>
  <c r="M541" i="8"/>
  <c r="M520" i="8"/>
  <c r="L521" i="8" s="1"/>
  <c r="K521" i="8"/>
  <c r="V533" i="8"/>
  <c r="V534" i="8" s="1"/>
  <c r="W534" i="8" s="1"/>
  <c r="U535" i="8" s="1"/>
  <c r="B543" i="8" s="1"/>
  <c r="Z519" i="8"/>
  <c r="Z520" i="8" s="1"/>
  <c r="L542" i="8"/>
  <c r="K526" i="8"/>
  <c r="K527" i="8" s="1"/>
  <c r="R541" i="8"/>
  <c r="P542" i="8" s="1"/>
  <c r="B540" i="8" s="1"/>
  <c r="AA519" i="8"/>
  <c r="AA520" i="8" s="1"/>
  <c r="P526" i="8"/>
  <c r="P527" i="8" s="1"/>
  <c r="Z524" i="8"/>
  <c r="Z526" i="8" s="1"/>
  <c r="Z527" i="8" s="1"/>
  <c r="P531" i="8"/>
  <c r="P533" i="8" s="1"/>
  <c r="P534" i="8" s="1"/>
  <c r="U538" i="8"/>
  <c r="U540" i="8" s="1"/>
  <c r="U541" i="8" s="1"/>
  <c r="Z517" i="8"/>
  <c r="Q531" i="8"/>
  <c r="Q533" i="8" s="1"/>
  <c r="Q534" i="8" s="1"/>
  <c r="V538" i="8"/>
  <c r="V540" i="8" s="1"/>
  <c r="V541" i="8" s="1"/>
  <c r="U517" i="8"/>
  <c r="U519" i="8" s="1"/>
  <c r="U520" i="8" s="1"/>
  <c r="L524" i="8"/>
  <c r="L526" i="8" s="1"/>
  <c r="L527" i="8" s="1"/>
  <c r="V531" i="8"/>
  <c r="L531" i="8"/>
  <c r="L533" i="8" s="1"/>
  <c r="L534" i="8" s="1"/>
  <c r="Q481" i="8"/>
  <c r="W487" i="8"/>
  <c r="U488" i="8" s="1"/>
  <c r="B502" i="8" s="1"/>
  <c r="U500" i="8"/>
  <c r="U501" i="8" s="1"/>
  <c r="V500" i="8"/>
  <c r="V501" i="8" s="1"/>
  <c r="V479" i="8"/>
  <c r="V480" i="8" s="1"/>
  <c r="K500" i="8"/>
  <c r="K501" i="8" s="1"/>
  <c r="Q493" i="8"/>
  <c r="Q494" i="8" s="1"/>
  <c r="Z479" i="8"/>
  <c r="Z480" i="8" s="1"/>
  <c r="L479" i="8"/>
  <c r="L480" i="8" s="1"/>
  <c r="K479" i="8"/>
  <c r="K480" i="8" s="1"/>
  <c r="K493" i="8"/>
  <c r="K494" i="8" s="1"/>
  <c r="U493" i="8"/>
  <c r="U494" i="8" s="1"/>
  <c r="P481" i="8"/>
  <c r="R480" i="8"/>
  <c r="AA486" i="8"/>
  <c r="AA487" i="8" s="1"/>
  <c r="L491" i="8"/>
  <c r="L493" i="8" s="1"/>
  <c r="L494" i="8" s="1"/>
  <c r="Q498" i="8"/>
  <c r="Q500" i="8" s="1"/>
  <c r="Q501" i="8" s="1"/>
  <c r="V477" i="8"/>
  <c r="Z484" i="8"/>
  <c r="Z486" i="8" s="1"/>
  <c r="Z487" i="8" s="1"/>
  <c r="P491" i="8"/>
  <c r="P493" i="8" s="1"/>
  <c r="P494" i="8" s="1"/>
  <c r="U498" i="8"/>
  <c r="K491" i="8"/>
  <c r="AA477" i="8"/>
  <c r="AA479" i="8" s="1"/>
  <c r="AA480" i="8" s="1"/>
  <c r="K484" i="8"/>
  <c r="K486" i="8" s="1"/>
  <c r="K487" i="8" s="1"/>
  <c r="U491" i="8"/>
  <c r="V498" i="8"/>
  <c r="L484" i="8"/>
  <c r="L486" i="8" s="1"/>
  <c r="L487" i="8" s="1"/>
  <c r="V491" i="8"/>
  <c r="V493" i="8" s="1"/>
  <c r="V494" i="8" s="1"/>
  <c r="P484" i="8"/>
  <c r="P486" i="8" s="1"/>
  <c r="P487" i="8" s="1"/>
  <c r="AB447" i="8"/>
  <c r="Z448" i="8" s="1"/>
  <c r="B466" i="8" s="1"/>
  <c r="L441" i="8"/>
  <c r="R461" i="8"/>
  <c r="P462" i="8" s="1"/>
  <c r="B460" i="8" s="1"/>
  <c r="AA446" i="8"/>
  <c r="AA447" i="8" s="1"/>
  <c r="R440" i="8"/>
  <c r="P441" i="8" s="1"/>
  <c r="W447" i="8"/>
  <c r="V448" i="8" s="1"/>
  <c r="C462" i="8" s="1"/>
  <c r="U460" i="8"/>
  <c r="U461" i="8" s="1"/>
  <c r="Z439" i="8"/>
  <c r="Z440" i="8" s="1"/>
  <c r="Q448" i="8"/>
  <c r="C458" i="8" s="1"/>
  <c r="U439" i="8"/>
  <c r="U440" i="8" s="1"/>
  <c r="L453" i="8"/>
  <c r="L454" i="8" s="1"/>
  <c r="R447" i="8"/>
  <c r="P448" i="8" s="1"/>
  <c r="B458" i="8" s="1"/>
  <c r="M440" i="8"/>
  <c r="K441" i="8"/>
  <c r="V453" i="8"/>
  <c r="V454" i="8" s="1"/>
  <c r="K460" i="8"/>
  <c r="K461" i="8" s="1"/>
  <c r="P453" i="8"/>
  <c r="P454" i="8" s="1"/>
  <c r="K451" i="8"/>
  <c r="K453" i="8" s="1"/>
  <c r="K454" i="8" s="1"/>
  <c r="L451" i="8"/>
  <c r="U458" i="8"/>
  <c r="Z437" i="8"/>
  <c r="Q451" i="8"/>
  <c r="Q453" i="8" s="1"/>
  <c r="Q454" i="8" s="1"/>
  <c r="V458" i="8"/>
  <c r="V460" i="8" s="1"/>
  <c r="V461" i="8" s="1"/>
  <c r="K444" i="8"/>
  <c r="K446" i="8" s="1"/>
  <c r="K447" i="8" s="1"/>
  <c r="U451" i="8"/>
  <c r="U453" i="8" s="1"/>
  <c r="U454" i="8" s="1"/>
  <c r="U437" i="8"/>
  <c r="L444" i="8"/>
  <c r="L446" i="8" s="1"/>
  <c r="L447" i="8" s="1"/>
  <c r="V451" i="8"/>
  <c r="L399" i="8"/>
  <c r="L400" i="8" s="1"/>
  <c r="R400" i="8"/>
  <c r="P401" i="8" s="1"/>
  <c r="U413" i="8"/>
  <c r="U414" i="8" s="1"/>
  <c r="Q401" i="8"/>
  <c r="V413" i="8"/>
  <c r="V414" i="8" s="1"/>
  <c r="AA406" i="8"/>
  <c r="AA407" i="8" s="1"/>
  <c r="R407" i="8"/>
  <c r="P408" i="8"/>
  <c r="B418" i="8" s="1"/>
  <c r="Z399" i="8"/>
  <c r="Z400" i="8" s="1"/>
  <c r="AA399" i="8"/>
  <c r="AA400" i="8" s="1"/>
  <c r="L413" i="8"/>
  <c r="L414" i="8" s="1"/>
  <c r="M421" i="8"/>
  <c r="K422" i="8" s="1"/>
  <c r="Q408" i="8"/>
  <c r="C418" i="8" s="1"/>
  <c r="K413" i="8"/>
  <c r="K414" i="8" s="1"/>
  <c r="U408" i="8"/>
  <c r="B422" i="8" s="1"/>
  <c r="W407" i="8"/>
  <c r="L422" i="8"/>
  <c r="V408" i="8"/>
  <c r="C422" i="8" s="1"/>
  <c r="M400" i="8"/>
  <c r="K401" i="8"/>
  <c r="R421" i="8"/>
  <c r="Q422" i="8" s="1"/>
  <c r="C420" i="8" s="1"/>
  <c r="P422" i="8"/>
  <c r="B420" i="8" s="1"/>
  <c r="Z397" i="8"/>
  <c r="U411" i="8"/>
  <c r="K411" i="8"/>
  <c r="Q411" i="8"/>
  <c r="Q413" i="8" s="1"/>
  <c r="Q414" i="8" s="1"/>
  <c r="V418" i="8"/>
  <c r="V420" i="8" s="1"/>
  <c r="V421" i="8" s="1"/>
  <c r="AA397" i="8"/>
  <c r="K404" i="8"/>
  <c r="K406" i="8" s="1"/>
  <c r="K407" i="8" s="1"/>
  <c r="L404" i="8"/>
  <c r="L406" i="8" s="1"/>
  <c r="L407" i="8" s="1"/>
  <c r="V411" i="8"/>
  <c r="U397" i="8"/>
  <c r="U399" i="8" s="1"/>
  <c r="U400" i="8" s="1"/>
  <c r="P411" i="8"/>
  <c r="P413" i="8" s="1"/>
  <c r="P414" i="8" s="1"/>
  <c r="R367" i="8"/>
  <c r="P368" i="8"/>
  <c r="B378" i="8" s="1"/>
  <c r="Q368" i="8"/>
  <c r="C378" i="8" s="1"/>
  <c r="AB367" i="8"/>
  <c r="Z368" i="8"/>
  <c r="B386" i="8" s="1"/>
  <c r="L361" i="8"/>
  <c r="P382" i="8"/>
  <c r="B380" i="8" s="1"/>
  <c r="R381" i="8"/>
  <c r="AA366" i="8"/>
  <c r="AA367" i="8" s="1"/>
  <c r="R360" i="8"/>
  <c r="P361" i="8" s="1"/>
  <c r="W367" i="8"/>
  <c r="U368" i="8" s="1"/>
  <c r="B382" i="8" s="1"/>
  <c r="Z359" i="8"/>
  <c r="Z360" i="8" s="1"/>
  <c r="AA359" i="8"/>
  <c r="AA360" i="8" s="1"/>
  <c r="M360" i="8"/>
  <c r="K361" i="8"/>
  <c r="V373" i="8"/>
  <c r="V374" i="8" s="1"/>
  <c r="W374" i="8" s="1"/>
  <c r="U375" i="8" s="1"/>
  <c r="B383" i="8" s="1"/>
  <c r="Q382" i="8"/>
  <c r="C380" i="8" s="1"/>
  <c r="Q361" i="8"/>
  <c r="L373" i="8"/>
  <c r="L374" i="8" s="1"/>
  <c r="K373" i="8"/>
  <c r="K374" i="8" s="1"/>
  <c r="U380" i="8"/>
  <c r="U381" i="8" s="1"/>
  <c r="V368" i="8"/>
  <c r="C382" i="8" s="1"/>
  <c r="K380" i="8"/>
  <c r="K381" i="8" s="1"/>
  <c r="P373" i="8"/>
  <c r="P374" i="8" s="1"/>
  <c r="K371" i="8"/>
  <c r="Z357" i="8"/>
  <c r="Q371" i="8"/>
  <c r="Q373" i="8" s="1"/>
  <c r="Q374" i="8" s="1"/>
  <c r="V378" i="8"/>
  <c r="V380" i="8" s="1"/>
  <c r="V381" i="8" s="1"/>
  <c r="U357" i="8"/>
  <c r="U359" i="8" s="1"/>
  <c r="U360" i="8" s="1"/>
  <c r="P371" i="8"/>
  <c r="AA357" i="8"/>
  <c r="K364" i="8"/>
  <c r="K366" i="8" s="1"/>
  <c r="K367" i="8" s="1"/>
  <c r="L364" i="8"/>
  <c r="L366" i="8" s="1"/>
  <c r="L367" i="8" s="1"/>
  <c r="V371" i="8"/>
  <c r="W320" i="8"/>
  <c r="U321" i="8" s="1"/>
  <c r="B341" i="8" s="1"/>
  <c r="AA319" i="8"/>
  <c r="AA320" i="8" s="1"/>
  <c r="K333" i="8"/>
  <c r="K334" i="8" s="1"/>
  <c r="AA326" i="8"/>
  <c r="AA327" i="8" s="1"/>
  <c r="Z326" i="8"/>
  <c r="Z327" i="8" s="1"/>
  <c r="M320" i="8"/>
  <c r="K321" i="8"/>
  <c r="R341" i="8"/>
  <c r="P342" i="8"/>
  <c r="B340" i="8" s="1"/>
  <c r="L333" i="8"/>
  <c r="L334" i="8" s="1"/>
  <c r="U328" i="8"/>
  <c r="B342" i="8" s="1"/>
  <c r="W327" i="8"/>
  <c r="V328" i="8" s="1"/>
  <c r="C342" i="8" s="1"/>
  <c r="Q333" i="8"/>
  <c r="Q334" i="8" s="1"/>
  <c r="L321" i="8"/>
  <c r="Q342" i="8"/>
  <c r="C340" i="8" s="1"/>
  <c r="M341" i="8"/>
  <c r="L342" i="8" s="1"/>
  <c r="K326" i="8"/>
  <c r="K327" i="8" s="1"/>
  <c r="U333" i="8"/>
  <c r="U334" i="8" s="1"/>
  <c r="K331" i="8"/>
  <c r="L331" i="8"/>
  <c r="Z317" i="8"/>
  <c r="Z319" i="8" s="1"/>
  <c r="Z320" i="8" s="1"/>
  <c r="V338" i="8"/>
  <c r="V340" i="8" s="1"/>
  <c r="V341" i="8" s="1"/>
  <c r="P317" i="8"/>
  <c r="P319" i="8" s="1"/>
  <c r="P320" i="8" s="1"/>
  <c r="Q324" i="8"/>
  <c r="Q326" i="8" s="1"/>
  <c r="Q327" i="8" s="1"/>
  <c r="P331" i="8"/>
  <c r="P333" i="8" s="1"/>
  <c r="P334" i="8" s="1"/>
  <c r="AA317" i="8"/>
  <c r="K324" i="8"/>
  <c r="U331" i="8"/>
  <c r="L324" i="8"/>
  <c r="L326" i="8" s="1"/>
  <c r="L327" i="8" s="1"/>
  <c r="V331" i="8"/>
  <c r="V333" i="8" s="1"/>
  <c r="V334" i="8" s="1"/>
  <c r="P324" i="8"/>
  <c r="P326" i="8" s="1"/>
  <c r="P327" i="8" s="1"/>
  <c r="R280" i="8"/>
  <c r="P281" i="8" s="1"/>
  <c r="R287" i="8"/>
  <c r="P288" i="8"/>
  <c r="B298" i="8" s="1"/>
  <c r="Q281" i="8"/>
  <c r="P293" i="8"/>
  <c r="P294" i="8" s="1"/>
  <c r="AA279" i="8"/>
  <c r="AA280" i="8" s="1"/>
  <c r="V293" i="8"/>
  <c r="V294" i="8" s="1"/>
  <c r="Z279" i="8"/>
  <c r="Z280" i="8" s="1"/>
  <c r="K293" i="8"/>
  <c r="K294" i="8" s="1"/>
  <c r="Q288" i="8"/>
  <c r="C298" i="8" s="1"/>
  <c r="L302" i="8"/>
  <c r="K302" i="8"/>
  <c r="M301" i="8"/>
  <c r="K286" i="8"/>
  <c r="K287" i="8" s="1"/>
  <c r="M280" i="8"/>
  <c r="L281" i="8" s="1"/>
  <c r="V286" i="8"/>
  <c r="V287" i="8" s="1"/>
  <c r="V300" i="8"/>
  <c r="V301" i="8" s="1"/>
  <c r="U284" i="8"/>
  <c r="U286" i="8" s="1"/>
  <c r="U287" i="8" s="1"/>
  <c r="K291" i="8"/>
  <c r="P298" i="8"/>
  <c r="P300" i="8" s="1"/>
  <c r="P301" i="8" s="1"/>
  <c r="U277" i="8"/>
  <c r="U279" i="8" s="1"/>
  <c r="U280" i="8" s="1"/>
  <c r="Q298" i="8"/>
  <c r="Q300" i="8" s="1"/>
  <c r="Q301" i="8" s="1"/>
  <c r="P291" i="8"/>
  <c r="K284" i="8"/>
  <c r="U291" i="8"/>
  <c r="U293" i="8" s="1"/>
  <c r="U294" i="8" s="1"/>
  <c r="L284" i="8"/>
  <c r="L286" i="8" s="1"/>
  <c r="L287" i="8" s="1"/>
  <c r="V291" i="8"/>
  <c r="Z284" i="8"/>
  <c r="Z286" i="8" s="1"/>
  <c r="Z287" i="8" s="1"/>
  <c r="AA284" i="8"/>
  <c r="AA286" i="8" s="1"/>
  <c r="AA287" i="8" s="1"/>
  <c r="W247" i="8"/>
  <c r="U248" i="8" s="1"/>
  <c r="B262" i="8" s="1"/>
  <c r="U260" i="8"/>
  <c r="U261" i="8" s="1"/>
  <c r="W240" i="8"/>
  <c r="U241" i="8" s="1"/>
  <c r="B261" i="8" s="1"/>
  <c r="V260" i="8"/>
  <c r="V261" i="8" s="1"/>
  <c r="V239" i="8"/>
  <c r="V240" i="8" s="1"/>
  <c r="K260" i="8"/>
  <c r="K261" i="8" s="1"/>
  <c r="Z239" i="8"/>
  <c r="Z240" i="8" s="1"/>
  <c r="K239" i="8"/>
  <c r="K240" i="8" s="1"/>
  <c r="U253" i="8"/>
  <c r="U254" i="8" s="1"/>
  <c r="L239" i="8"/>
  <c r="L240" i="8" s="1"/>
  <c r="R240" i="8"/>
  <c r="Q241" i="8" s="1"/>
  <c r="Q260" i="8"/>
  <c r="Q261" i="8" s="1"/>
  <c r="AA246" i="8"/>
  <c r="AA247" i="8" s="1"/>
  <c r="L251" i="8"/>
  <c r="L253" i="8" s="1"/>
  <c r="L254" i="8" s="1"/>
  <c r="Q258" i="8"/>
  <c r="V237" i="8"/>
  <c r="Z244" i="8"/>
  <c r="Z246" i="8" s="1"/>
  <c r="Z247" i="8" s="1"/>
  <c r="P251" i="8"/>
  <c r="P253" i="8" s="1"/>
  <c r="P254" i="8" s="1"/>
  <c r="U258" i="8"/>
  <c r="Z237" i="8"/>
  <c r="AA237" i="8"/>
  <c r="AA239" i="8" s="1"/>
  <c r="AA240" i="8" s="1"/>
  <c r="K244" i="8"/>
  <c r="K246" i="8" s="1"/>
  <c r="K247" i="8" s="1"/>
  <c r="U251" i="8"/>
  <c r="Q251" i="8"/>
  <c r="Q253" i="8" s="1"/>
  <c r="Q254" i="8" s="1"/>
  <c r="L244" i="8"/>
  <c r="L246" i="8" s="1"/>
  <c r="L247" i="8" s="1"/>
  <c r="V251" i="8"/>
  <c r="V253" i="8" s="1"/>
  <c r="V254" i="8" s="1"/>
  <c r="P244" i="8"/>
  <c r="P246" i="8" s="1"/>
  <c r="P247" i="8" s="1"/>
  <c r="W207" i="8"/>
  <c r="U208" i="8" s="1"/>
  <c r="B222" i="8" s="1"/>
  <c r="V199" i="8"/>
  <c r="V200" i="8" s="1"/>
  <c r="W200" i="8" s="1"/>
  <c r="U201" i="8" s="1"/>
  <c r="B221" i="8" s="1"/>
  <c r="Z199" i="8"/>
  <c r="Z200" i="8" s="1"/>
  <c r="L213" i="8"/>
  <c r="L214" i="8" s="1"/>
  <c r="L206" i="8"/>
  <c r="L207" i="8" s="1"/>
  <c r="L199" i="8"/>
  <c r="L200" i="8" s="1"/>
  <c r="R200" i="8"/>
  <c r="Q201" i="8" s="1"/>
  <c r="P201" i="8"/>
  <c r="M221" i="8"/>
  <c r="K222" i="8" s="1"/>
  <c r="L222" i="8"/>
  <c r="AA206" i="8"/>
  <c r="AA207" i="8" s="1"/>
  <c r="L211" i="8"/>
  <c r="Q218" i="8"/>
  <c r="Q220" i="8" s="1"/>
  <c r="Q221" i="8" s="1"/>
  <c r="V197" i="8"/>
  <c r="Z204" i="8"/>
  <c r="Z206" i="8" s="1"/>
  <c r="Z207" i="8" s="1"/>
  <c r="P211" i="8"/>
  <c r="P213" i="8" s="1"/>
  <c r="P214" i="8" s="1"/>
  <c r="U218" i="8"/>
  <c r="U220" i="8" s="1"/>
  <c r="U221" i="8" s="1"/>
  <c r="Q211" i="8"/>
  <c r="Q213" i="8" s="1"/>
  <c r="Q214" i="8" s="1"/>
  <c r="V218" i="8"/>
  <c r="V220" i="8" s="1"/>
  <c r="V221" i="8" s="1"/>
  <c r="K204" i="8"/>
  <c r="K206" i="8" s="1"/>
  <c r="K207" i="8" s="1"/>
  <c r="U211" i="8"/>
  <c r="U213" i="8" s="1"/>
  <c r="U214" i="8" s="1"/>
  <c r="Z197" i="8"/>
  <c r="L204" i="8"/>
  <c r="V211" i="8"/>
  <c r="V213" i="8" s="1"/>
  <c r="V214" i="8" s="1"/>
  <c r="P204" i="8"/>
  <c r="P206" i="8" s="1"/>
  <c r="P207" i="8" s="1"/>
  <c r="W181" i="8"/>
  <c r="V182" i="8" s="1"/>
  <c r="C184" i="8" s="1"/>
  <c r="L159" i="8"/>
  <c r="L160" i="8" s="1"/>
  <c r="M160" i="8" s="1"/>
  <c r="K161" i="8" s="1"/>
  <c r="R160" i="8"/>
  <c r="P161" i="8" s="1"/>
  <c r="V166" i="8"/>
  <c r="V167" i="8" s="1"/>
  <c r="L173" i="8"/>
  <c r="L174" i="8" s="1"/>
  <c r="P173" i="8"/>
  <c r="P174" i="8" s="1"/>
  <c r="K182" i="8"/>
  <c r="M181" i="8"/>
  <c r="L182" i="8" s="1"/>
  <c r="Q173" i="8"/>
  <c r="Q174" i="8" s="1"/>
  <c r="P166" i="8"/>
  <c r="P167" i="8" s="1"/>
  <c r="AA159" i="8"/>
  <c r="AA160" i="8" s="1"/>
  <c r="AB160" i="8"/>
  <c r="Z161" i="8" s="1"/>
  <c r="B185" i="8" s="1"/>
  <c r="K173" i="8"/>
  <c r="K174" i="8" s="1"/>
  <c r="Z166" i="8"/>
  <c r="Z167" i="8" s="1"/>
  <c r="V173" i="8"/>
  <c r="V174" i="8" s="1"/>
  <c r="AA166" i="8"/>
  <c r="AA167" i="8" s="1"/>
  <c r="U164" i="8"/>
  <c r="U166" i="8" s="1"/>
  <c r="U167" i="8" s="1"/>
  <c r="P178" i="8"/>
  <c r="P180" i="8" s="1"/>
  <c r="P181" i="8" s="1"/>
  <c r="U157" i="8"/>
  <c r="U159" i="8" s="1"/>
  <c r="U160" i="8" s="1"/>
  <c r="Q178" i="8"/>
  <c r="Q180" i="8" s="1"/>
  <c r="Q181" i="8" s="1"/>
  <c r="AA164" i="8"/>
  <c r="K164" i="8"/>
  <c r="K166" i="8" s="1"/>
  <c r="K167" i="8" s="1"/>
  <c r="U171" i="8"/>
  <c r="U173" i="8" s="1"/>
  <c r="U174" i="8" s="1"/>
  <c r="L164" i="8"/>
  <c r="L166" i="8" s="1"/>
  <c r="L167" i="8" s="1"/>
  <c r="V171" i="8"/>
  <c r="Z164" i="8"/>
  <c r="P164" i="8"/>
  <c r="V128" i="8"/>
  <c r="C142" i="8" s="1"/>
  <c r="Z119" i="8"/>
  <c r="Z120" i="8" s="1"/>
  <c r="AA119" i="8"/>
  <c r="AA120" i="8" s="1"/>
  <c r="K133" i="8"/>
  <c r="K134" i="8" s="1"/>
  <c r="W120" i="8"/>
  <c r="U121" i="8"/>
  <c r="B141" i="8" s="1"/>
  <c r="V119" i="8"/>
  <c r="V120" i="8" s="1"/>
  <c r="AA126" i="8"/>
  <c r="AA127" i="8" s="1"/>
  <c r="Z126" i="8"/>
  <c r="Z127" i="8" s="1"/>
  <c r="W127" i="8"/>
  <c r="U128" i="8" s="1"/>
  <c r="B142" i="8" s="1"/>
  <c r="R141" i="8"/>
  <c r="P142" i="8" s="1"/>
  <c r="B140" i="8" s="1"/>
  <c r="M141" i="8"/>
  <c r="L142" i="8" s="1"/>
  <c r="K142" i="8"/>
  <c r="Q133" i="8"/>
  <c r="Q134" i="8" s="1"/>
  <c r="P119" i="8"/>
  <c r="P120" i="8" s="1"/>
  <c r="U133" i="8"/>
  <c r="U134" i="8" s="1"/>
  <c r="K117" i="8"/>
  <c r="K119" i="8" s="1"/>
  <c r="K120" i="8" s="1"/>
  <c r="L124" i="8"/>
  <c r="L126" i="8" s="1"/>
  <c r="L127" i="8" s="1"/>
  <c r="P117" i="8"/>
  <c r="Q124" i="8"/>
  <c r="Q126" i="8" s="1"/>
  <c r="Q127" i="8" s="1"/>
  <c r="L131" i="8"/>
  <c r="L133" i="8" s="1"/>
  <c r="L134" i="8" s="1"/>
  <c r="Q131" i="8"/>
  <c r="V138" i="8"/>
  <c r="V140" i="8" s="1"/>
  <c r="V141" i="8" s="1"/>
  <c r="U138" i="8"/>
  <c r="U140" i="8" s="1"/>
  <c r="U141" i="8" s="1"/>
  <c r="K124" i="8"/>
  <c r="K126" i="8" s="1"/>
  <c r="K127" i="8" s="1"/>
  <c r="K131" i="8"/>
  <c r="P131" i="8"/>
  <c r="P133" i="8" s="1"/>
  <c r="P134" i="8" s="1"/>
  <c r="V131" i="8"/>
  <c r="V133" i="8" s="1"/>
  <c r="V134" i="8" s="1"/>
  <c r="P124" i="8"/>
  <c r="P126" i="8" s="1"/>
  <c r="P127" i="8" s="1"/>
  <c r="F78" i="8"/>
  <c r="G78" i="8"/>
  <c r="F79" i="8"/>
  <c r="G79" i="8"/>
  <c r="F80" i="8"/>
  <c r="K77" i="8" s="1"/>
  <c r="G80" i="8"/>
  <c r="L77" i="8" s="1"/>
  <c r="F81" i="8"/>
  <c r="U98" i="8" s="1"/>
  <c r="G81" i="8"/>
  <c r="V91" i="8" s="1"/>
  <c r="F82" i="8"/>
  <c r="G82" i="8"/>
  <c r="L91" i="8" s="1"/>
  <c r="F83" i="8"/>
  <c r="G83" i="8"/>
  <c r="F84" i="8"/>
  <c r="K98" i="8" s="1"/>
  <c r="G84" i="8"/>
  <c r="Q98" i="8" s="1"/>
  <c r="F85" i="8"/>
  <c r="P77" i="8" s="1"/>
  <c r="G85" i="8"/>
  <c r="Q77" i="8" s="1"/>
  <c r="Q79" i="8" s="1"/>
  <c r="Q80" i="8" s="1"/>
  <c r="F86" i="8"/>
  <c r="G86" i="8"/>
  <c r="G77" i="8"/>
  <c r="U77" i="8"/>
  <c r="F77" i="8"/>
  <c r="B78" i="8"/>
  <c r="C78" i="8"/>
  <c r="D78" i="8"/>
  <c r="B79" i="8"/>
  <c r="C79" i="8"/>
  <c r="L92" i="8" s="1"/>
  <c r="D79" i="8"/>
  <c r="B80" i="8"/>
  <c r="K99" i="8" s="1"/>
  <c r="C80" i="8"/>
  <c r="D80" i="8"/>
  <c r="B81" i="8"/>
  <c r="C81" i="8"/>
  <c r="D81" i="8"/>
  <c r="B82" i="8"/>
  <c r="C82" i="8"/>
  <c r="Q85" i="8" s="1"/>
  <c r="D82" i="8"/>
  <c r="D98" i="8" s="1"/>
  <c r="B83" i="8"/>
  <c r="P92" i="8" s="1"/>
  <c r="C83" i="8"/>
  <c r="D83" i="8"/>
  <c r="B84" i="8"/>
  <c r="C84" i="8"/>
  <c r="D84" i="8"/>
  <c r="B85" i="8"/>
  <c r="U78" i="8" s="1"/>
  <c r="C85" i="8"/>
  <c r="V78" i="8" s="1"/>
  <c r="D85" i="8"/>
  <c r="B86" i="8"/>
  <c r="C86" i="8"/>
  <c r="D86" i="8"/>
  <c r="B87" i="8"/>
  <c r="C87" i="8"/>
  <c r="V92" i="8" s="1"/>
  <c r="D87" i="8"/>
  <c r="B88" i="8"/>
  <c r="C88" i="8"/>
  <c r="V99" i="8" s="1"/>
  <c r="V100" i="8" s="1"/>
  <c r="V101" i="8" s="1"/>
  <c r="D88" i="8"/>
  <c r="B89" i="8"/>
  <c r="C89" i="8"/>
  <c r="D89" i="8"/>
  <c r="B90" i="8"/>
  <c r="Z85" i="8" s="1"/>
  <c r="C90" i="8"/>
  <c r="AA85" i="8" s="1"/>
  <c r="D90" i="8"/>
  <c r="D106" i="8" s="1"/>
  <c r="D77" i="8"/>
  <c r="C77" i="8"/>
  <c r="P99" i="8"/>
  <c r="B77" i="8"/>
  <c r="D104" i="8"/>
  <c r="D102" i="8"/>
  <c r="D100" i="8"/>
  <c r="L99" i="8"/>
  <c r="V98" i="8"/>
  <c r="D96" i="8"/>
  <c r="U92" i="8"/>
  <c r="Q92" i="8"/>
  <c r="Q91" i="8"/>
  <c r="K91" i="8"/>
  <c r="D105" i="8"/>
  <c r="U99" i="8"/>
  <c r="D103" i="8"/>
  <c r="U85" i="8"/>
  <c r="V85" i="8"/>
  <c r="P85" i="8"/>
  <c r="K85" i="8"/>
  <c r="D101" i="8"/>
  <c r="K84" i="8"/>
  <c r="Q99" i="8"/>
  <c r="D99" i="8"/>
  <c r="D97" i="8"/>
  <c r="D95" i="8"/>
  <c r="K92" i="8"/>
  <c r="AA78" i="8"/>
  <c r="Z78" i="8"/>
  <c r="Q78" i="8"/>
  <c r="P78" i="8"/>
  <c r="L78" i="8"/>
  <c r="K78" i="8"/>
  <c r="D94" i="8"/>
  <c r="L85" i="8"/>
  <c r="AA77" i="8"/>
  <c r="V77" i="8"/>
  <c r="D93" i="8"/>
  <c r="F53" i="8"/>
  <c r="G53" i="8"/>
  <c r="F54" i="8"/>
  <c r="F55" i="8"/>
  <c r="F56" i="8"/>
  <c r="F57" i="8"/>
  <c r="F59" i="8"/>
  <c r="F60" i="8"/>
  <c r="F61" i="8"/>
  <c r="F62" i="8"/>
  <c r="G62" i="8"/>
  <c r="G61" i="8"/>
  <c r="G60" i="8"/>
  <c r="G59" i="8"/>
  <c r="G58" i="8"/>
  <c r="G57" i="8"/>
  <c r="G56" i="8"/>
  <c r="G55" i="8"/>
  <c r="G54" i="8"/>
  <c r="B37" i="8"/>
  <c r="R814" i="8" l="1"/>
  <c r="P815" i="8" s="1"/>
  <c r="B813" i="8"/>
  <c r="C817" i="8"/>
  <c r="AB800" i="8"/>
  <c r="Z801" i="8" s="1"/>
  <c r="B825" i="8" s="1"/>
  <c r="L808" i="8"/>
  <c r="B817" i="8"/>
  <c r="Q815" i="8"/>
  <c r="C819" i="8" s="1"/>
  <c r="M821" i="8"/>
  <c r="L822" i="8" s="1"/>
  <c r="W807" i="8"/>
  <c r="U808" i="8" s="1"/>
  <c r="B822" i="8" s="1"/>
  <c r="Q808" i="8"/>
  <c r="C818" i="8" s="1"/>
  <c r="W821" i="8"/>
  <c r="V822" i="8" s="1"/>
  <c r="C824" i="8" s="1"/>
  <c r="M814" i="8"/>
  <c r="K815" i="8"/>
  <c r="B815" i="8" s="1"/>
  <c r="L801" i="8"/>
  <c r="AB807" i="8"/>
  <c r="AA808" i="8" s="1"/>
  <c r="C826" i="8" s="1"/>
  <c r="Z808" i="8"/>
  <c r="B826" i="8" s="1"/>
  <c r="R821" i="8"/>
  <c r="Q822" i="8" s="1"/>
  <c r="C820" i="8" s="1"/>
  <c r="P822" i="8"/>
  <c r="B820" i="8" s="1"/>
  <c r="M807" i="8"/>
  <c r="K808" i="8" s="1"/>
  <c r="W814" i="8"/>
  <c r="V815" i="8" s="1"/>
  <c r="C823" i="8" s="1"/>
  <c r="W800" i="8"/>
  <c r="V801" i="8" s="1"/>
  <c r="C821" i="8" s="1"/>
  <c r="L815" i="8"/>
  <c r="M774" i="8"/>
  <c r="K775" i="8" s="1"/>
  <c r="B777" i="8"/>
  <c r="AA761" i="8"/>
  <c r="C785" i="8" s="1"/>
  <c r="C773" i="8"/>
  <c r="M767" i="8"/>
  <c r="L768" i="8" s="1"/>
  <c r="R774" i="8"/>
  <c r="Q775" i="8" s="1"/>
  <c r="P775" i="8"/>
  <c r="B779" i="8" s="1"/>
  <c r="AB760" i="8"/>
  <c r="Z761" i="8"/>
  <c r="B785" i="8" s="1"/>
  <c r="W781" i="8"/>
  <c r="U782" i="8" s="1"/>
  <c r="B784" i="8" s="1"/>
  <c r="C777" i="8"/>
  <c r="L775" i="8"/>
  <c r="G776" i="8" s="1"/>
  <c r="Q782" i="8"/>
  <c r="C780" i="8" s="1"/>
  <c r="B773" i="8"/>
  <c r="U761" i="8"/>
  <c r="B781" i="8" s="1"/>
  <c r="W760" i="8"/>
  <c r="V761" i="8" s="1"/>
  <c r="C781" i="8" s="1"/>
  <c r="V775" i="8"/>
  <c r="C783" i="8" s="1"/>
  <c r="M781" i="8"/>
  <c r="L782" i="8" s="1"/>
  <c r="K782" i="8"/>
  <c r="AA768" i="8"/>
  <c r="C786" i="8" s="1"/>
  <c r="R734" i="8"/>
  <c r="P735" i="8" s="1"/>
  <c r="M727" i="8"/>
  <c r="L728" i="8" s="1"/>
  <c r="AB727" i="8"/>
  <c r="AA728" i="8" s="1"/>
  <c r="C746" i="8" s="1"/>
  <c r="B737" i="8"/>
  <c r="C736" i="8"/>
  <c r="M734" i="8"/>
  <c r="L735" i="8" s="1"/>
  <c r="K735" i="8"/>
  <c r="B735" i="8" s="1"/>
  <c r="V742" i="8"/>
  <c r="C744" i="8" s="1"/>
  <c r="Q721" i="8"/>
  <c r="B733" i="8"/>
  <c r="W720" i="8"/>
  <c r="V721" i="8" s="1"/>
  <c r="C741" i="8" s="1"/>
  <c r="W734" i="8"/>
  <c r="V735" i="8" s="1"/>
  <c r="C743" i="8" s="1"/>
  <c r="C733" i="8"/>
  <c r="Q728" i="8"/>
  <c r="C738" i="8" s="1"/>
  <c r="V728" i="8"/>
  <c r="C742" i="8" s="1"/>
  <c r="AB720" i="8"/>
  <c r="Z721" i="8" s="1"/>
  <c r="B745" i="8" s="1"/>
  <c r="B736" i="8"/>
  <c r="W741" i="8"/>
  <c r="U742" i="8"/>
  <c r="B744" i="8" s="1"/>
  <c r="M694" i="8"/>
  <c r="L695" i="8" s="1"/>
  <c r="K695" i="8"/>
  <c r="B695" i="8" s="1"/>
  <c r="W694" i="8"/>
  <c r="U695" i="8" s="1"/>
  <c r="B703" i="8" s="1"/>
  <c r="B693" i="8"/>
  <c r="M687" i="8"/>
  <c r="L688" i="8" s="1"/>
  <c r="K688" i="8"/>
  <c r="AB687" i="8"/>
  <c r="Z688" i="8"/>
  <c r="B706" i="8" s="1"/>
  <c r="AA688" i="8"/>
  <c r="C706" i="8" s="1"/>
  <c r="C697" i="8"/>
  <c r="R701" i="8"/>
  <c r="P702" i="8" s="1"/>
  <c r="B700" i="8" s="1"/>
  <c r="R687" i="8"/>
  <c r="Q688" i="8" s="1"/>
  <c r="C698" i="8" s="1"/>
  <c r="P688" i="8"/>
  <c r="B698" i="8" s="1"/>
  <c r="W680" i="8"/>
  <c r="V681" i="8" s="1"/>
  <c r="C701" i="8" s="1"/>
  <c r="W701" i="8"/>
  <c r="U702" i="8" s="1"/>
  <c r="B704" i="8" s="1"/>
  <c r="L681" i="8"/>
  <c r="M701" i="8"/>
  <c r="L702" i="8" s="1"/>
  <c r="B697" i="8"/>
  <c r="AA681" i="8"/>
  <c r="C705" i="8" s="1"/>
  <c r="V688" i="8"/>
  <c r="C702" i="8" s="1"/>
  <c r="Z681" i="8"/>
  <c r="B705" i="8" s="1"/>
  <c r="AB680" i="8"/>
  <c r="W687" i="8"/>
  <c r="U688" i="8" s="1"/>
  <c r="B702" i="8" s="1"/>
  <c r="AB640" i="8"/>
  <c r="Z641" i="8" s="1"/>
  <c r="B665" i="8" s="1"/>
  <c r="B657" i="8"/>
  <c r="V655" i="8"/>
  <c r="C663" i="8" s="1"/>
  <c r="M640" i="8"/>
  <c r="L641" i="8" s="1"/>
  <c r="K641" i="8"/>
  <c r="AB647" i="8"/>
  <c r="AA648" i="8" s="1"/>
  <c r="C666" i="8" s="1"/>
  <c r="M654" i="8"/>
  <c r="L655" i="8" s="1"/>
  <c r="K655" i="8"/>
  <c r="B655" i="8" s="1"/>
  <c r="P662" i="8"/>
  <c r="B660" i="8" s="1"/>
  <c r="R654" i="8"/>
  <c r="P655" i="8" s="1"/>
  <c r="B659" i="8" s="1"/>
  <c r="C656" i="8"/>
  <c r="V641" i="8"/>
  <c r="C661" i="8" s="1"/>
  <c r="R647" i="8"/>
  <c r="Q648" i="8" s="1"/>
  <c r="C658" i="8" s="1"/>
  <c r="P648" i="8"/>
  <c r="B658" i="8" s="1"/>
  <c r="M647" i="8"/>
  <c r="K648" i="8" s="1"/>
  <c r="W661" i="8"/>
  <c r="V662" i="8" s="1"/>
  <c r="C664" i="8" s="1"/>
  <c r="Q655" i="8"/>
  <c r="C659" i="8" s="1"/>
  <c r="W654" i="8"/>
  <c r="U655" i="8" s="1"/>
  <c r="B663" i="8" s="1"/>
  <c r="G661" i="8"/>
  <c r="C657" i="8"/>
  <c r="L648" i="8"/>
  <c r="B656" i="8"/>
  <c r="K608" i="8"/>
  <c r="M607" i="8"/>
  <c r="P615" i="8"/>
  <c r="B619" i="8" s="1"/>
  <c r="R614" i="8"/>
  <c r="C613" i="8"/>
  <c r="Z601" i="8"/>
  <c r="B625" i="8" s="1"/>
  <c r="AB600" i="8"/>
  <c r="AA601" i="8" s="1"/>
  <c r="C625" i="8" s="1"/>
  <c r="B617" i="8"/>
  <c r="M614" i="8"/>
  <c r="K615" i="8" s="1"/>
  <c r="AA608" i="8"/>
  <c r="C626" i="8" s="1"/>
  <c r="B613" i="8"/>
  <c r="Q615" i="8"/>
  <c r="C619" i="8" s="1"/>
  <c r="R607" i="8"/>
  <c r="Q608" i="8" s="1"/>
  <c r="C618" i="8" s="1"/>
  <c r="W621" i="8"/>
  <c r="U622" i="8"/>
  <c r="B624" i="8" s="1"/>
  <c r="P622" i="8"/>
  <c r="B620" i="8" s="1"/>
  <c r="V622" i="8"/>
  <c r="C624" i="8" s="1"/>
  <c r="L608" i="8"/>
  <c r="W614" i="8"/>
  <c r="U615" i="8" s="1"/>
  <c r="B623" i="8" s="1"/>
  <c r="K622" i="8"/>
  <c r="M621" i="8"/>
  <c r="L622" i="8" s="1"/>
  <c r="Q601" i="8"/>
  <c r="M574" i="8"/>
  <c r="L575" i="8" s="1"/>
  <c r="K575" i="8"/>
  <c r="B575" i="8" s="1"/>
  <c r="W581" i="8"/>
  <c r="V582" i="8" s="1"/>
  <c r="C584" i="8" s="1"/>
  <c r="R574" i="8"/>
  <c r="P575" i="8" s="1"/>
  <c r="M560" i="8"/>
  <c r="K561" i="8"/>
  <c r="M581" i="8"/>
  <c r="L582" i="8" s="1"/>
  <c r="Q582" i="8"/>
  <c r="C580" i="8" s="1"/>
  <c r="AA561" i="8"/>
  <c r="C585" i="8" s="1"/>
  <c r="L561" i="8"/>
  <c r="W574" i="8"/>
  <c r="V575" i="8" s="1"/>
  <c r="C583" i="8" s="1"/>
  <c r="V568" i="8"/>
  <c r="C582" i="8" s="1"/>
  <c r="AB567" i="8"/>
  <c r="AA568" i="8" s="1"/>
  <c r="C586" i="8" s="1"/>
  <c r="B577" i="8"/>
  <c r="M567" i="8"/>
  <c r="L568" i="8" s="1"/>
  <c r="K568" i="8"/>
  <c r="AB560" i="8"/>
  <c r="Z561" i="8"/>
  <c r="B585" i="8" s="1"/>
  <c r="W560" i="8"/>
  <c r="V561" i="8" s="1"/>
  <c r="C581" i="8" s="1"/>
  <c r="C577" i="8"/>
  <c r="AB527" i="8"/>
  <c r="Z528" i="8" s="1"/>
  <c r="B546" i="8" s="1"/>
  <c r="W520" i="8"/>
  <c r="V521" i="8" s="1"/>
  <c r="C541" i="8" s="1"/>
  <c r="U521" i="8"/>
  <c r="B541" i="8" s="1"/>
  <c r="W541" i="8"/>
  <c r="V542" i="8" s="1"/>
  <c r="M534" i="8"/>
  <c r="K535" i="8" s="1"/>
  <c r="B535" i="8" s="1"/>
  <c r="R534" i="8"/>
  <c r="Q535" i="8" s="1"/>
  <c r="C533" i="8"/>
  <c r="C537" i="8"/>
  <c r="AB520" i="8"/>
  <c r="AA521" i="8" s="1"/>
  <c r="C545" i="8" s="1"/>
  <c r="Z521" i="8"/>
  <c r="B545" i="8" s="1"/>
  <c r="B536" i="8"/>
  <c r="Q542" i="8"/>
  <c r="C540" i="8" s="1"/>
  <c r="AA528" i="8"/>
  <c r="C546" i="8" s="1"/>
  <c r="M527" i="8"/>
  <c r="L528" i="8" s="1"/>
  <c r="K528" i="8"/>
  <c r="F533" i="8" s="1"/>
  <c r="B537" i="8"/>
  <c r="V535" i="8"/>
  <c r="C543" i="8" s="1"/>
  <c r="B533" i="8"/>
  <c r="F536" i="8"/>
  <c r="R527" i="8"/>
  <c r="Q528" i="8" s="1"/>
  <c r="C538" i="8" s="1"/>
  <c r="G539" i="8"/>
  <c r="C536" i="8"/>
  <c r="AA481" i="8"/>
  <c r="C505" i="8" s="1"/>
  <c r="V495" i="8"/>
  <c r="C503" i="8" s="1"/>
  <c r="P495" i="8"/>
  <c r="B499" i="8" s="1"/>
  <c r="R494" i="8"/>
  <c r="AB487" i="8"/>
  <c r="Z488" i="8" s="1"/>
  <c r="B506" i="8" s="1"/>
  <c r="M487" i="8"/>
  <c r="L488" i="8" s="1"/>
  <c r="K488" i="8"/>
  <c r="R501" i="8"/>
  <c r="P502" i="8" s="1"/>
  <c r="B500" i="8" s="1"/>
  <c r="M480" i="8"/>
  <c r="K481" i="8"/>
  <c r="AA488" i="8"/>
  <c r="C506" i="8" s="1"/>
  <c r="R487" i="8"/>
  <c r="Q488" i="8" s="1"/>
  <c r="C498" i="8" s="1"/>
  <c r="P488" i="8"/>
  <c r="B498" i="8" s="1"/>
  <c r="W480" i="8"/>
  <c r="U481" i="8" s="1"/>
  <c r="B501" i="8" s="1"/>
  <c r="AB480" i="8"/>
  <c r="Z481" i="8" s="1"/>
  <c r="B505" i="8" s="1"/>
  <c r="W494" i="8"/>
  <c r="U495" i="8" s="1"/>
  <c r="V488" i="8"/>
  <c r="C502" i="8" s="1"/>
  <c r="L481" i="8"/>
  <c r="Q495" i="8"/>
  <c r="C499" i="8" s="1"/>
  <c r="B497" i="8"/>
  <c r="W501" i="8"/>
  <c r="V502" i="8" s="1"/>
  <c r="C504" i="8" s="1"/>
  <c r="U502" i="8"/>
  <c r="B504" i="8" s="1"/>
  <c r="M494" i="8"/>
  <c r="L495" i="8" s="1"/>
  <c r="M501" i="8"/>
  <c r="L502" i="8" s="1"/>
  <c r="C497" i="8"/>
  <c r="M447" i="8"/>
  <c r="K448" i="8"/>
  <c r="F453" i="8" s="1"/>
  <c r="B457" i="8"/>
  <c r="M454" i="8"/>
  <c r="K455" i="8" s="1"/>
  <c r="W454" i="8"/>
  <c r="U455" i="8" s="1"/>
  <c r="B463" i="8" s="1"/>
  <c r="AB440" i="8"/>
  <c r="AA441" i="8" s="1"/>
  <c r="C465" i="8" s="1"/>
  <c r="Z441" i="8"/>
  <c r="B465" i="8" s="1"/>
  <c r="C453" i="8"/>
  <c r="B453" i="8"/>
  <c r="U448" i="8"/>
  <c r="B462" i="8" s="1"/>
  <c r="Q462" i="8"/>
  <c r="C460" i="8" s="1"/>
  <c r="M461" i="8"/>
  <c r="L462" i="8" s="1"/>
  <c r="W440" i="8"/>
  <c r="V441" i="8" s="1"/>
  <c r="C461" i="8" s="1"/>
  <c r="U441" i="8"/>
  <c r="B461" i="8" s="1"/>
  <c r="L448" i="8"/>
  <c r="Q441" i="8"/>
  <c r="W461" i="8"/>
  <c r="V462" i="8" s="1"/>
  <c r="C464" i="8" s="1"/>
  <c r="R454" i="8"/>
  <c r="Q455" i="8" s="1"/>
  <c r="C459" i="8" s="1"/>
  <c r="AA448" i="8"/>
  <c r="C466" i="8" s="1"/>
  <c r="W400" i="8"/>
  <c r="V401" i="8" s="1"/>
  <c r="C421" i="8" s="1"/>
  <c r="M407" i="8"/>
  <c r="K408" i="8"/>
  <c r="F414" i="8" s="1"/>
  <c r="B416" i="8"/>
  <c r="R414" i="8"/>
  <c r="P415" i="8" s="1"/>
  <c r="V422" i="8"/>
  <c r="C424" i="8" s="1"/>
  <c r="W421" i="8"/>
  <c r="U422" i="8" s="1"/>
  <c r="B424" i="8" s="1"/>
  <c r="Q415" i="8"/>
  <c r="C419" i="8" s="1"/>
  <c r="B417" i="8"/>
  <c r="M414" i="8"/>
  <c r="K415" i="8" s="1"/>
  <c r="C417" i="8"/>
  <c r="AB400" i="8"/>
  <c r="Z401" i="8"/>
  <c r="B425" i="8" s="1"/>
  <c r="C416" i="8"/>
  <c r="L408" i="8"/>
  <c r="AA408" i="8"/>
  <c r="C426" i="8" s="1"/>
  <c r="AA401" i="8"/>
  <c r="C425" i="8" s="1"/>
  <c r="B413" i="8"/>
  <c r="W414" i="8"/>
  <c r="U415" i="8" s="1"/>
  <c r="AB407" i="8"/>
  <c r="Z408" i="8" s="1"/>
  <c r="B426" i="8" s="1"/>
  <c r="L401" i="8"/>
  <c r="W360" i="8"/>
  <c r="V361" i="8" s="1"/>
  <c r="C381" i="8" s="1"/>
  <c r="U361" i="8"/>
  <c r="B381" i="8" s="1"/>
  <c r="V382" i="8"/>
  <c r="C384" i="8" s="1"/>
  <c r="Q375" i="8"/>
  <c r="C379" i="8" s="1"/>
  <c r="M367" i="8"/>
  <c r="L368" i="8" s="1"/>
  <c r="K368" i="8"/>
  <c r="F373" i="8" s="1"/>
  <c r="F381" i="8"/>
  <c r="B377" i="8"/>
  <c r="G381" i="8"/>
  <c r="C377" i="8"/>
  <c r="U382" i="8"/>
  <c r="B384" i="8" s="1"/>
  <c r="W381" i="8"/>
  <c r="C373" i="8"/>
  <c r="M374" i="8"/>
  <c r="L375" i="8" s="1"/>
  <c r="K375" i="8"/>
  <c r="B375" i="8" s="1"/>
  <c r="R374" i="8"/>
  <c r="P375" i="8"/>
  <c r="B379" i="8" s="1"/>
  <c r="AB360" i="8"/>
  <c r="AA361" i="8" s="1"/>
  <c r="Z361" i="8"/>
  <c r="B385" i="8" s="1"/>
  <c r="V375" i="8"/>
  <c r="C383" i="8" s="1"/>
  <c r="B373" i="8"/>
  <c r="M381" i="8"/>
  <c r="L382" i="8" s="1"/>
  <c r="AA368" i="8"/>
  <c r="C386" i="8" s="1"/>
  <c r="C336" i="8"/>
  <c r="R320" i="8"/>
  <c r="Q321" i="8" s="1"/>
  <c r="P321" i="8"/>
  <c r="V335" i="8"/>
  <c r="C343" i="8" s="1"/>
  <c r="W341" i="8"/>
  <c r="U342" i="8" s="1"/>
  <c r="B344" i="8" s="1"/>
  <c r="Z321" i="8"/>
  <c r="B345" i="8" s="1"/>
  <c r="AB320" i="8"/>
  <c r="R334" i="8"/>
  <c r="P335" i="8" s="1"/>
  <c r="B339" i="8" s="1"/>
  <c r="M327" i="8"/>
  <c r="L328" i="8" s="1"/>
  <c r="K328" i="8"/>
  <c r="M334" i="8"/>
  <c r="K335" i="8"/>
  <c r="B335" i="8" s="1"/>
  <c r="R327" i="8"/>
  <c r="Q328" i="8" s="1"/>
  <c r="C338" i="8" s="1"/>
  <c r="K342" i="8"/>
  <c r="F334" i="8"/>
  <c r="B333" i="8"/>
  <c r="C333" i="8"/>
  <c r="V321" i="8"/>
  <c r="C341" i="8" s="1"/>
  <c r="AB327" i="8"/>
  <c r="Z328" i="8"/>
  <c r="B346" i="8" s="1"/>
  <c r="AA321" i="8"/>
  <c r="C345" i="8" s="1"/>
  <c r="AA328" i="8"/>
  <c r="C346" i="8" s="1"/>
  <c r="L335" i="8"/>
  <c r="U335" i="8"/>
  <c r="B343" i="8" s="1"/>
  <c r="W334" i="8"/>
  <c r="Q302" i="8"/>
  <c r="C300" i="8" s="1"/>
  <c r="AB287" i="8"/>
  <c r="AA288" i="8" s="1"/>
  <c r="C306" i="8" s="1"/>
  <c r="R301" i="8"/>
  <c r="P302" i="8"/>
  <c r="B300" i="8" s="1"/>
  <c r="W287" i="8"/>
  <c r="U288" i="8" s="1"/>
  <c r="C293" i="8"/>
  <c r="W294" i="8"/>
  <c r="U295" i="8" s="1"/>
  <c r="B303" i="8" s="1"/>
  <c r="B297" i="8"/>
  <c r="C297" i="8"/>
  <c r="V302" i="8"/>
  <c r="C304" i="8" s="1"/>
  <c r="C296" i="8"/>
  <c r="V295" i="8"/>
  <c r="C303" i="8" s="1"/>
  <c r="V288" i="8"/>
  <c r="C302" i="8" s="1"/>
  <c r="W301" i="8"/>
  <c r="U302" i="8" s="1"/>
  <c r="B304" i="8" s="1"/>
  <c r="K281" i="8"/>
  <c r="L288" i="8"/>
  <c r="AB280" i="8"/>
  <c r="Z281" i="8" s="1"/>
  <c r="B305" i="8" s="1"/>
  <c r="W280" i="8"/>
  <c r="V281" i="8" s="1"/>
  <c r="C301" i="8" s="1"/>
  <c r="U281" i="8"/>
  <c r="B301" i="8" s="1"/>
  <c r="AA281" i="8"/>
  <c r="C305" i="8" s="1"/>
  <c r="M287" i="8"/>
  <c r="K288" i="8"/>
  <c r="M294" i="8"/>
  <c r="L295" i="8" s="1"/>
  <c r="K295" i="8"/>
  <c r="B295" i="8" s="1"/>
  <c r="R294" i="8"/>
  <c r="Q295" i="8" s="1"/>
  <c r="C299" i="8" s="1"/>
  <c r="B296" i="8"/>
  <c r="M247" i="8"/>
  <c r="L248" i="8" s="1"/>
  <c r="K248" i="8"/>
  <c r="L255" i="8"/>
  <c r="M254" i="8"/>
  <c r="K255" i="8" s="1"/>
  <c r="B255" i="8" s="1"/>
  <c r="C257" i="8"/>
  <c r="R254" i="8"/>
  <c r="Q255" i="8" s="1"/>
  <c r="AB247" i="8"/>
  <c r="Z248" i="8" s="1"/>
  <c r="B266" i="8" s="1"/>
  <c r="AA248" i="8"/>
  <c r="C266" i="8" s="1"/>
  <c r="V241" i="8"/>
  <c r="C261" i="8" s="1"/>
  <c r="Q262" i="8"/>
  <c r="C260" i="8" s="1"/>
  <c r="W254" i="8"/>
  <c r="V255" i="8" s="1"/>
  <c r="C263" i="8" s="1"/>
  <c r="V262" i="8"/>
  <c r="C264" i="8" s="1"/>
  <c r="R247" i="8"/>
  <c r="Q248" i="8" s="1"/>
  <c r="C258" i="8" s="1"/>
  <c r="P248" i="8"/>
  <c r="B258" i="8" s="1"/>
  <c r="P241" i="8"/>
  <c r="V248" i="8"/>
  <c r="C262" i="8" s="1"/>
  <c r="W261" i="8"/>
  <c r="U262" i="8"/>
  <c r="B264" i="8" s="1"/>
  <c r="AB240" i="8"/>
  <c r="AA241" i="8" s="1"/>
  <c r="C265" i="8" s="1"/>
  <c r="Z241" i="8"/>
  <c r="B265" i="8" s="1"/>
  <c r="R261" i="8"/>
  <c r="P262" i="8" s="1"/>
  <c r="B260" i="8" s="1"/>
  <c r="M240" i="8"/>
  <c r="L241" i="8" s="1"/>
  <c r="K241" i="8"/>
  <c r="M261" i="8"/>
  <c r="L262" i="8" s="1"/>
  <c r="R214" i="8"/>
  <c r="Q215" i="8" s="1"/>
  <c r="AB207" i="8"/>
  <c r="Z208" i="8" s="1"/>
  <c r="B226" i="8" s="1"/>
  <c r="C217" i="8"/>
  <c r="W214" i="8"/>
  <c r="V215" i="8" s="1"/>
  <c r="C223" i="8" s="1"/>
  <c r="Q222" i="8"/>
  <c r="C220" i="8" s="1"/>
  <c r="R221" i="8"/>
  <c r="P222" i="8" s="1"/>
  <c r="B220" i="8" s="1"/>
  <c r="V222" i="8"/>
  <c r="C224" i="8" s="1"/>
  <c r="M207" i="8"/>
  <c r="K208" i="8"/>
  <c r="W221" i="8"/>
  <c r="U222" i="8"/>
  <c r="B224" i="8" s="1"/>
  <c r="B216" i="8"/>
  <c r="M214" i="8"/>
  <c r="K215" i="8" s="1"/>
  <c r="B215" i="8" s="1"/>
  <c r="AB200" i="8"/>
  <c r="AA201" i="8" s="1"/>
  <c r="C225" i="8" s="1"/>
  <c r="V208" i="8"/>
  <c r="C222" i="8" s="1"/>
  <c r="B217" i="8"/>
  <c r="C216" i="8"/>
  <c r="L208" i="8"/>
  <c r="AA208" i="8"/>
  <c r="C226" i="8" s="1"/>
  <c r="M200" i="8"/>
  <c r="K201" i="8" s="1"/>
  <c r="R207" i="8"/>
  <c r="Q208" i="8" s="1"/>
  <c r="C218" i="8" s="1"/>
  <c r="P208" i="8"/>
  <c r="B218" i="8" s="1"/>
  <c r="V201" i="8"/>
  <c r="C221" i="8" s="1"/>
  <c r="B177" i="8"/>
  <c r="R181" i="8"/>
  <c r="P182" i="8"/>
  <c r="B180" i="8" s="1"/>
  <c r="B173" i="8"/>
  <c r="C176" i="8"/>
  <c r="W174" i="8"/>
  <c r="U175" i="8" s="1"/>
  <c r="B183" i="8" s="1"/>
  <c r="M167" i="8"/>
  <c r="K168" i="8" s="1"/>
  <c r="Q182" i="8"/>
  <c r="C180" i="8" s="1"/>
  <c r="Q161" i="8"/>
  <c r="R167" i="8"/>
  <c r="Q168" i="8" s="1"/>
  <c r="C178" i="8" s="1"/>
  <c r="P168" i="8"/>
  <c r="B178" i="8" s="1"/>
  <c r="Q175" i="8"/>
  <c r="C179" i="8" s="1"/>
  <c r="U182" i="8"/>
  <c r="B184" i="8" s="1"/>
  <c r="B176" i="8"/>
  <c r="W167" i="8"/>
  <c r="V168" i="8" s="1"/>
  <c r="AA168" i="8"/>
  <c r="C186" i="8" s="1"/>
  <c r="AA161" i="8"/>
  <c r="C185" i="8" s="1"/>
  <c r="Z168" i="8"/>
  <c r="B186" i="8" s="1"/>
  <c r="AB167" i="8"/>
  <c r="R174" i="8"/>
  <c r="P175" i="8" s="1"/>
  <c r="L161" i="8"/>
  <c r="V175" i="8"/>
  <c r="C183" i="8" s="1"/>
  <c r="W160" i="8"/>
  <c r="V161" i="8" s="1"/>
  <c r="C181" i="8" s="1"/>
  <c r="U161" i="8"/>
  <c r="B181" i="8" s="1"/>
  <c r="M174" i="8"/>
  <c r="K175" i="8" s="1"/>
  <c r="C136" i="8"/>
  <c r="R134" i="8"/>
  <c r="P135" i="8" s="1"/>
  <c r="B139" i="8" s="1"/>
  <c r="L128" i="8"/>
  <c r="M127" i="8"/>
  <c r="K128" i="8" s="1"/>
  <c r="M120" i="8"/>
  <c r="L121" i="8" s="1"/>
  <c r="K121" i="8"/>
  <c r="U142" i="8"/>
  <c r="B144" i="8" s="1"/>
  <c r="W141" i="8"/>
  <c r="V142" i="8"/>
  <c r="C144" i="8" s="1"/>
  <c r="R127" i="8"/>
  <c r="P128" i="8" s="1"/>
  <c r="B138" i="8" s="1"/>
  <c r="Q135" i="8"/>
  <c r="C139" i="8" s="1"/>
  <c r="M134" i="8"/>
  <c r="L135" i="8" s="1"/>
  <c r="K135" i="8"/>
  <c r="B135" i="8" s="1"/>
  <c r="Q142" i="8"/>
  <c r="C140" i="8" s="1"/>
  <c r="R120" i="8"/>
  <c r="Q121" i="8" s="1"/>
  <c r="P121" i="8"/>
  <c r="B136" i="8"/>
  <c r="AB127" i="8"/>
  <c r="AA128" i="8" s="1"/>
  <c r="C146" i="8" s="1"/>
  <c r="Z128" i="8"/>
  <c r="B146" i="8" s="1"/>
  <c r="W134" i="8"/>
  <c r="V135" i="8" s="1"/>
  <c r="V121" i="8"/>
  <c r="C141" i="8" s="1"/>
  <c r="AB120" i="8"/>
  <c r="Z121" i="8" s="1"/>
  <c r="B145" i="8" s="1"/>
  <c r="L84" i="8"/>
  <c r="Q84" i="8"/>
  <c r="AA86" i="8"/>
  <c r="AA87" i="8" s="1"/>
  <c r="V84" i="8"/>
  <c r="V86" i="8" s="1"/>
  <c r="V87" i="8" s="1"/>
  <c r="V93" i="8"/>
  <c r="V94" i="8" s="1"/>
  <c r="L93" i="8"/>
  <c r="L94" i="8" s="1"/>
  <c r="AA84" i="8"/>
  <c r="Z77" i="8"/>
  <c r="L79" i="8"/>
  <c r="L80" i="8" s="1"/>
  <c r="AA79" i="8"/>
  <c r="AA80" i="8" s="1"/>
  <c r="Q93" i="8"/>
  <c r="Q94" i="8" s="1"/>
  <c r="Q86" i="8"/>
  <c r="Q87" i="8" s="1"/>
  <c r="L98" i="8"/>
  <c r="L100" i="8" s="1"/>
  <c r="L101" i="8" s="1"/>
  <c r="M101" i="8" s="1"/>
  <c r="L102" i="8" s="1"/>
  <c r="Q100" i="8"/>
  <c r="Q101" i="8" s="1"/>
  <c r="V79" i="8"/>
  <c r="V80" i="8" s="1"/>
  <c r="L86" i="8"/>
  <c r="L87" i="8" s="1"/>
  <c r="U79" i="8"/>
  <c r="U80" i="8" s="1"/>
  <c r="P91" i="8"/>
  <c r="U84" i="8"/>
  <c r="U86" i="8"/>
  <c r="U87" i="8" s="1"/>
  <c r="P98" i="8"/>
  <c r="P100" i="8" s="1"/>
  <c r="P101" i="8" s="1"/>
  <c r="K93" i="8"/>
  <c r="K94" i="8" s="1"/>
  <c r="M94" i="8" s="1"/>
  <c r="L95" i="8" s="1"/>
  <c r="U91" i="8"/>
  <c r="P79" i="8"/>
  <c r="P80" i="8" s="1"/>
  <c r="U100" i="8"/>
  <c r="U101" i="8" s="1"/>
  <c r="U102" i="8" s="1"/>
  <c r="B104" i="8" s="1"/>
  <c r="P93" i="8"/>
  <c r="P94" i="8" s="1"/>
  <c r="P84" i="8"/>
  <c r="P86" i="8" s="1"/>
  <c r="P87" i="8" s="1"/>
  <c r="Z84" i="8"/>
  <c r="Z86" i="8" s="1"/>
  <c r="Z87" i="8" s="1"/>
  <c r="Z79" i="8"/>
  <c r="Z80" i="8" s="1"/>
  <c r="U93" i="8"/>
  <c r="U94" i="8" s="1"/>
  <c r="W94" i="8" s="1"/>
  <c r="U95" i="8" s="1"/>
  <c r="B103" i="8" s="1"/>
  <c r="K100" i="8"/>
  <c r="K101" i="8" s="1"/>
  <c r="K86" i="8"/>
  <c r="K87" i="8" s="1"/>
  <c r="K79" i="8"/>
  <c r="K80" i="8" s="1"/>
  <c r="M80" i="8" s="1"/>
  <c r="L81" i="8" s="1"/>
  <c r="W80" i="8"/>
  <c r="U81" i="8" s="1"/>
  <c r="B101" i="8" s="1"/>
  <c r="R80" i="8"/>
  <c r="Q81" i="8" s="1"/>
  <c r="AB80" i="8"/>
  <c r="AA81" i="8" s="1"/>
  <c r="C105" i="8" s="1"/>
  <c r="M87" i="8"/>
  <c r="L88" i="8" s="1"/>
  <c r="W101" i="8"/>
  <c r="V102" i="8" s="1"/>
  <c r="C104" i="8" s="1"/>
  <c r="R94" i="8"/>
  <c r="P95" i="8" s="1"/>
  <c r="B99" i="8" s="1"/>
  <c r="B814" i="8" l="1"/>
  <c r="F814" i="8"/>
  <c r="F815" i="8"/>
  <c r="B819" i="8"/>
  <c r="V808" i="8"/>
  <c r="C822" i="8" s="1"/>
  <c r="G817" i="8"/>
  <c r="C814" i="8"/>
  <c r="C813" i="8"/>
  <c r="G815" i="8"/>
  <c r="G813" i="8"/>
  <c r="G820" i="8"/>
  <c r="C816" i="8"/>
  <c r="G819" i="8"/>
  <c r="U815" i="8"/>
  <c r="B823" i="8" s="1"/>
  <c r="K822" i="8"/>
  <c r="AA801" i="8"/>
  <c r="C825" i="8" s="1"/>
  <c r="C815" i="8"/>
  <c r="G818" i="8"/>
  <c r="U822" i="8"/>
  <c r="B824" i="8" s="1"/>
  <c r="G821" i="8"/>
  <c r="U801" i="8"/>
  <c r="B821" i="8" s="1"/>
  <c r="C774" i="8"/>
  <c r="G773" i="8"/>
  <c r="G774" i="8"/>
  <c r="C779" i="8"/>
  <c r="G782" i="8"/>
  <c r="G781" i="8"/>
  <c r="B775" i="8"/>
  <c r="F776" i="8"/>
  <c r="C776" i="8"/>
  <c r="G779" i="8"/>
  <c r="K768" i="8"/>
  <c r="F781" i="8"/>
  <c r="V782" i="8"/>
  <c r="C784" i="8" s="1"/>
  <c r="F782" i="8"/>
  <c r="C775" i="8"/>
  <c r="F779" i="8"/>
  <c r="B776" i="8"/>
  <c r="F780" i="8"/>
  <c r="G737" i="8"/>
  <c r="C734" i="8"/>
  <c r="G733" i="8"/>
  <c r="G735" i="8"/>
  <c r="B739" i="8"/>
  <c r="F741" i="8"/>
  <c r="U735" i="8"/>
  <c r="Z728" i="8"/>
  <c r="G741" i="8"/>
  <c r="C737" i="8"/>
  <c r="U721" i="8"/>
  <c r="B741" i="8" s="1"/>
  <c r="AA721" i="8"/>
  <c r="C745" i="8" s="1"/>
  <c r="G740" i="8"/>
  <c r="K728" i="8"/>
  <c r="Q735" i="8"/>
  <c r="C739" i="8" s="1"/>
  <c r="G739" i="8"/>
  <c r="C735" i="8"/>
  <c r="F736" i="8"/>
  <c r="F693" i="8"/>
  <c r="C694" i="8"/>
  <c r="Q702" i="8"/>
  <c r="C700" i="8" s="1"/>
  <c r="V695" i="8"/>
  <c r="F694" i="8"/>
  <c r="C696" i="8"/>
  <c r="G699" i="8"/>
  <c r="V702" i="8"/>
  <c r="C704" i="8" s="1"/>
  <c r="K702" i="8"/>
  <c r="F695" i="8" s="1"/>
  <c r="G694" i="8"/>
  <c r="C693" i="8"/>
  <c r="G695" i="8"/>
  <c r="F697" i="8"/>
  <c r="B694" i="8"/>
  <c r="U681" i="8"/>
  <c r="B701" i="8" s="1"/>
  <c r="G701" i="8"/>
  <c r="G688" i="8"/>
  <c r="C695" i="8"/>
  <c r="G698" i="8"/>
  <c r="B654" i="8"/>
  <c r="C655" i="8"/>
  <c r="C654" i="8"/>
  <c r="G657" i="8"/>
  <c r="G659" i="8"/>
  <c r="Z648" i="8"/>
  <c r="B666" i="8" s="1"/>
  <c r="B653" i="8"/>
  <c r="F653" i="8"/>
  <c r="F656" i="8"/>
  <c r="F654" i="8"/>
  <c r="G653" i="8"/>
  <c r="C653" i="8"/>
  <c r="G655" i="8"/>
  <c r="F661" i="8"/>
  <c r="AA641" i="8"/>
  <c r="C665" i="8" s="1"/>
  <c r="U662" i="8"/>
  <c r="B664" i="8" s="1"/>
  <c r="F662" i="8"/>
  <c r="F659" i="8"/>
  <c r="G660" i="8"/>
  <c r="B615" i="8"/>
  <c r="F616" i="8"/>
  <c r="F615" i="8"/>
  <c r="F614" i="8"/>
  <c r="G621" i="8"/>
  <c r="C617" i="8"/>
  <c r="L615" i="8"/>
  <c r="C616" i="8"/>
  <c r="G619" i="8"/>
  <c r="G620" i="8"/>
  <c r="P608" i="8"/>
  <c r="B616" i="8"/>
  <c r="F619" i="8"/>
  <c r="F620" i="8"/>
  <c r="V615" i="8"/>
  <c r="C614" i="8"/>
  <c r="G617" i="8"/>
  <c r="F613" i="8"/>
  <c r="F617" i="8"/>
  <c r="B614" i="8"/>
  <c r="B579" i="8"/>
  <c r="G577" i="8"/>
  <c r="C574" i="8"/>
  <c r="C575" i="8"/>
  <c r="Q575" i="8"/>
  <c r="Z568" i="8"/>
  <c r="B586" i="8" s="1"/>
  <c r="G580" i="8"/>
  <c r="G579" i="8"/>
  <c r="C576" i="8"/>
  <c r="K582" i="8"/>
  <c r="U582" i="8"/>
  <c r="B584" i="8" s="1"/>
  <c r="U575" i="8"/>
  <c r="B583" i="8" s="1"/>
  <c r="B574" i="8"/>
  <c r="F575" i="8"/>
  <c r="F573" i="8"/>
  <c r="B573" i="8"/>
  <c r="F574" i="8"/>
  <c r="U561" i="8"/>
  <c r="B581" i="8" s="1"/>
  <c r="C573" i="8"/>
  <c r="G576" i="8"/>
  <c r="G574" i="8"/>
  <c r="G573" i="8"/>
  <c r="G575" i="8"/>
  <c r="G537" i="8"/>
  <c r="C534" i="8"/>
  <c r="G533" i="8"/>
  <c r="C539" i="8"/>
  <c r="G542" i="8"/>
  <c r="C544" i="8"/>
  <c r="G540" i="8"/>
  <c r="P528" i="8"/>
  <c r="P535" i="8"/>
  <c r="B539" i="8" s="1"/>
  <c r="U542" i="8"/>
  <c r="G541" i="8"/>
  <c r="B534" i="8"/>
  <c r="F537" i="8"/>
  <c r="F534" i="8"/>
  <c r="L535" i="8"/>
  <c r="G534" i="8" s="1"/>
  <c r="B503" i="8"/>
  <c r="F502" i="8"/>
  <c r="C495" i="8"/>
  <c r="G498" i="8"/>
  <c r="C494" i="8"/>
  <c r="G497" i="8"/>
  <c r="G500" i="8"/>
  <c r="G499" i="8"/>
  <c r="C496" i="8"/>
  <c r="K502" i="8"/>
  <c r="V481" i="8"/>
  <c r="C501" i="8" s="1"/>
  <c r="B493" i="8"/>
  <c r="F493" i="8"/>
  <c r="F494" i="8"/>
  <c r="F495" i="8"/>
  <c r="F501" i="8"/>
  <c r="K495" i="8"/>
  <c r="B495" i="8" s="1"/>
  <c r="C493" i="8"/>
  <c r="G494" i="8"/>
  <c r="G495" i="8"/>
  <c r="B494" i="8"/>
  <c r="F497" i="8"/>
  <c r="Q502" i="8"/>
  <c r="C500" i="8" s="1"/>
  <c r="B455" i="8"/>
  <c r="F456" i="8"/>
  <c r="G457" i="8"/>
  <c r="C454" i="8"/>
  <c r="V455" i="8"/>
  <c r="C463" i="8" s="1"/>
  <c r="P455" i="8"/>
  <c r="G459" i="8"/>
  <c r="C456" i="8"/>
  <c r="G460" i="8"/>
  <c r="F454" i="8"/>
  <c r="U462" i="8"/>
  <c r="B464" i="8" s="1"/>
  <c r="K462" i="8"/>
  <c r="B454" i="8"/>
  <c r="F457" i="8"/>
  <c r="L455" i="8"/>
  <c r="G461" i="8"/>
  <c r="C457" i="8"/>
  <c r="B423" i="8"/>
  <c r="F420" i="8"/>
  <c r="B415" i="8"/>
  <c r="F416" i="8"/>
  <c r="B419" i="8"/>
  <c r="C413" i="8"/>
  <c r="G416" i="8"/>
  <c r="G415" i="8"/>
  <c r="G413" i="8"/>
  <c r="F415" i="8"/>
  <c r="V415" i="8"/>
  <c r="F419" i="8"/>
  <c r="L415" i="8"/>
  <c r="G417" i="8"/>
  <c r="C414" i="8"/>
  <c r="F417" i="8"/>
  <c r="B414" i="8"/>
  <c r="G421" i="8"/>
  <c r="G419" i="8"/>
  <c r="U401" i="8"/>
  <c r="C385" i="8"/>
  <c r="G382" i="8"/>
  <c r="C375" i="8"/>
  <c r="G378" i="8"/>
  <c r="G376" i="8"/>
  <c r="G368" i="8"/>
  <c r="C374" i="8"/>
  <c r="G377" i="8"/>
  <c r="G373" i="8"/>
  <c r="G374" i="8"/>
  <c r="G375" i="8"/>
  <c r="K382" i="8"/>
  <c r="F375" i="8" s="1"/>
  <c r="F382" i="8"/>
  <c r="F374" i="8"/>
  <c r="F376" i="8"/>
  <c r="F377" i="8"/>
  <c r="B374" i="8"/>
  <c r="C376" i="8"/>
  <c r="G379" i="8"/>
  <c r="G380" i="8"/>
  <c r="G337" i="8"/>
  <c r="C334" i="8"/>
  <c r="G333" i="8"/>
  <c r="G334" i="8"/>
  <c r="B334" i="8"/>
  <c r="C335" i="8"/>
  <c r="G338" i="8"/>
  <c r="F336" i="8"/>
  <c r="B337" i="8"/>
  <c r="G336" i="8"/>
  <c r="G341" i="8"/>
  <c r="C337" i="8"/>
  <c r="G342" i="8"/>
  <c r="Q335" i="8"/>
  <c r="C339" i="8" s="1"/>
  <c r="B336" i="8"/>
  <c r="F340" i="8"/>
  <c r="G339" i="8"/>
  <c r="P328" i="8"/>
  <c r="B338" i="8" s="1"/>
  <c r="F335" i="8"/>
  <c r="F333" i="8"/>
  <c r="V342" i="8"/>
  <c r="C344" i="8" s="1"/>
  <c r="B302" i="8"/>
  <c r="F299" i="8"/>
  <c r="F300" i="8"/>
  <c r="G299" i="8"/>
  <c r="P295" i="8"/>
  <c r="G300" i="8"/>
  <c r="C295" i="8"/>
  <c r="G298" i="8"/>
  <c r="G297" i="8"/>
  <c r="C294" i="8"/>
  <c r="F297" i="8"/>
  <c r="B294" i="8"/>
  <c r="F294" i="8"/>
  <c r="F296" i="8"/>
  <c r="B293" i="8"/>
  <c r="F295" i="8"/>
  <c r="G288" i="8"/>
  <c r="F293" i="8"/>
  <c r="G302" i="8"/>
  <c r="G293" i="8"/>
  <c r="G295" i="8"/>
  <c r="Z288" i="8"/>
  <c r="B306" i="8" s="1"/>
  <c r="G301" i="8"/>
  <c r="G296" i="8"/>
  <c r="G294" i="8"/>
  <c r="C254" i="8"/>
  <c r="G257" i="8"/>
  <c r="G254" i="8"/>
  <c r="C253" i="8"/>
  <c r="G256" i="8"/>
  <c r="G255" i="8"/>
  <c r="G253" i="8"/>
  <c r="C259" i="8"/>
  <c r="G261" i="8"/>
  <c r="G262" i="8"/>
  <c r="C255" i="8"/>
  <c r="G258" i="8"/>
  <c r="P255" i="8"/>
  <c r="B259" i="8" s="1"/>
  <c r="B254" i="8"/>
  <c r="G260" i="8"/>
  <c r="G259" i="8"/>
  <c r="C256" i="8"/>
  <c r="U255" i="8"/>
  <c r="B263" i="8" s="1"/>
  <c r="K262" i="8"/>
  <c r="F255" i="8"/>
  <c r="G248" i="8"/>
  <c r="B253" i="8"/>
  <c r="F254" i="8"/>
  <c r="B257" i="8"/>
  <c r="F262" i="8"/>
  <c r="C219" i="8"/>
  <c r="G222" i="8"/>
  <c r="G221" i="8"/>
  <c r="G220" i="8"/>
  <c r="L201" i="8"/>
  <c r="B214" i="8"/>
  <c r="G219" i="8"/>
  <c r="L215" i="8"/>
  <c r="F219" i="8"/>
  <c r="F215" i="8"/>
  <c r="F213" i="8"/>
  <c r="B213" i="8"/>
  <c r="F216" i="8"/>
  <c r="F214" i="8"/>
  <c r="P215" i="8"/>
  <c r="F217" i="8" s="1"/>
  <c r="U215" i="8"/>
  <c r="C214" i="8"/>
  <c r="G217" i="8"/>
  <c r="Z201" i="8"/>
  <c r="B225" i="8" s="1"/>
  <c r="C182" i="8"/>
  <c r="G179" i="8"/>
  <c r="F177" i="8"/>
  <c r="B174" i="8"/>
  <c r="F175" i="8"/>
  <c r="F174" i="8"/>
  <c r="F173" i="8"/>
  <c r="B179" i="8"/>
  <c r="F181" i="8"/>
  <c r="B175" i="8"/>
  <c r="L168" i="8"/>
  <c r="G174" i="8" s="1"/>
  <c r="L175" i="8"/>
  <c r="C173" i="8"/>
  <c r="U168" i="8"/>
  <c r="F179" i="8"/>
  <c r="G181" i="8"/>
  <c r="C177" i="8"/>
  <c r="G182" i="8"/>
  <c r="G180" i="8"/>
  <c r="C143" i="8"/>
  <c r="G140" i="8"/>
  <c r="C135" i="8"/>
  <c r="B134" i="8"/>
  <c r="B133" i="8"/>
  <c r="F135" i="8"/>
  <c r="F136" i="8"/>
  <c r="F134" i="8"/>
  <c r="F133" i="8"/>
  <c r="G135" i="8"/>
  <c r="C133" i="8"/>
  <c r="G133" i="8"/>
  <c r="F142" i="8"/>
  <c r="F141" i="8"/>
  <c r="B137" i="8"/>
  <c r="G137" i="8"/>
  <c r="C134" i="8"/>
  <c r="U135" i="8"/>
  <c r="G141" i="8"/>
  <c r="C137" i="8"/>
  <c r="AA121" i="8"/>
  <c r="C145" i="8" s="1"/>
  <c r="Q128" i="8"/>
  <c r="F139" i="8"/>
  <c r="R87" i="8"/>
  <c r="P88" i="8" s="1"/>
  <c r="B98" i="8" s="1"/>
  <c r="R101" i="8"/>
  <c r="P102" i="8" s="1"/>
  <c r="B100" i="8" s="1"/>
  <c r="W87" i="8"/>
  <c r="U88" i="8" s="1"/>
  <c r="B102" i="8" s="1"/>
  <c r="K88" i="8"/>
  <c r="AB87" i="8"/>
  <c r="AA88" i="8" s="1"/>
  <c r="C106" i="8" s="1"/>
  <c r="V81" i="8"/>
  <c r="C101" i="8" s="1"/>
  <c r="K102" i="8"/>
  <c r="B96" i="8" s="1"/>
  <c r="Z81" i="8"/>
  <c r="B105" i="8" s="1"/>
  <c r="Q88" i="8"/>
  <c r="C98" i="8" s="1"/>
  <c r="V95" i="8"/>
  <c r="C103" i="8" s="1"/>
  <c r="K95" i="8"/>
  <c r="B95" i="8" s="1"/>
  <c r="K81" i="8"/>
  <c r="B93" i="8" s="1"/>
  <c r="C97" i="8"/>
  <c r="C95" i="8"/>
  <c r="C94" i="8"/>
  <c r="C93" i="8"/>
  <c r="G94" i="8"/>
  <c r="C96" i="8"/>
  <c r="B94" i="8"/>
  <c r="P81" i="8"/>
  <c r="Q95" i="8"/>
  <c r="C99" i="8" s="1"/>
  <c r="Q102" i="8"/>
  <c r="C100" i="8" s="1"/>
  <c r="F821" i="8" l="1"/>
  <c r="F817" i="8"/>
  <c r="G822" i="8"/>
  <c r="F822" i="8"/>
  <c r="G814" i="8"/>
  <c r="F820" i="8"/>
  <c r="B816" i="8"/>
  <c r="F819" i="8"/>
  <c r="F816" i="8"/>
  <c r="G816" i="8"/>
  <c r="G808" i="8"/>
  <c r="F813" i="8"/>
  <c r="B774" i="8"/>
  <c r="F777" i="8"/>
  <c r="F773" i="8"/>
  <c r="F775" i="8"/>
  <c r="G768" i="8"/>
  <c r="F774" i="8"/>
  <c r="G778" i="8"/>
  <c r="G775" i="8"/>
  <c r="G780" i="8"/>
  <c r="G777" i="8"/>
  <c r="G742" i="8"/>
  <c r="G734" i="8"/>
  <c r="B746" i="8"/>
  <c r="F739" i="8"/>
  <c r="B734" i="8"/>
  <c r="F737" i="8"/>
  <c r="F735" i="8"/>
  <c r="G728" i="8"/>
  <c r="F733" i="8"/>
  <c r="F734" i="8"/>
  <c r="B743" i="8"/>
  <c r="F740" i="8"/>
  <c r="G738" i="8"/>
  <c r="F742" i="8"/>
  <c r="G736" i="8"/>
  <c r="G696" i="8"/>
  <c r="G700" i="8"/>
  <c r="F702" i="8"/>
  <c r="C703" i="8"/>
  <c r="G702" i="8"/>
  <c r="F696" i="8"/>
  <c r="F701" i="8"/>
  <c r="F700" i="8"/>
  <c r="B696" i="8"/>
  <c r="F699" i="8"/>
  <c r="G693" i="8"/>
  <c r="G697" i="8"/>
  <c r="G658" i="8"/>
  <c r="G648" i="8"/>
  <c r="G662" i="8"/>
  <c r="F655" i="8"/>
  <c r="F660" i="8"/>
  <c r="G656" i="8"/>
  <c r="G654" i="8"/>
  <c r="F657" i="8"/>
  <c r="B618" i="8"/>
  <c r="F622" i="8"/>
  <c r="F621" i="8"/>
  <c r="C623" i="8"/>
  <c r="G613" i="8"/>
  <c r="C615" i="8"/>
  <c r="G618" i="8"/>
  <c r="G616" i="8"/>
  <c r="G615" i="8"/>
  <c r="G608" i="8"/>
  <c r="G614" i="8"/>
  <c r="G622" i="8"/>
  <c r="C579" i="8"/>
  <c r="G581" i="8"/>
  <c r="G582" i="8"/>
  <c r="G578" i="8"/>
  <c r="F576" i="8"/>
  <c r="B576" i="8"/>
  <c r="F580" i="8"/>
  <c r="F579" i="8"/>
  <c r="G568" i="8"/>
  <c r="F582" i="8"/>
  <c r="F581" i="8"/>
  <c r="F577" i="8"/>
  <c r="B544" i="8"/>
  <c r="F540" i="8"/>
  <c r="G535" i="8"/>
  <c r="B538" i="8"/>
  <c r="F539" i="8"/>
  <c r="F542" i="8"/>
  <c r="F541" i="8"/>
  <c r="C535" i="8"/>
  <c r="G538" i="8"/>
  <c r="G528" i="8"/>
  <c r="G536" i="8"/>
  <c r="F535" i="8"/>
  <c r="G496" i="8"/>
  <c r="F496" i="8"/>
  <c r="G502" i="8"/>
  <c r="G493" i="8"/>
  <c r="G488" i="8"/>
  <c r="F500" i="8"/>
  <c r="B496" i="8"/>
  <c r="F499" i="8"/>
  <c r="G501" i="8"/>
  <c r="C455" i="8"/>
  <c r="G458" i="8"/>
  <c r="G456" i="8"/>
  <c r="G455" i="8"/>
  <c r="B459" i="8"/>
  <c r="F461" i="8"/>
  <c r="F462" i="8"/>
  <c r="G448" i="8"/>
  <c r="G454" i="8"/>
  <c r="G462" i="8"/>
  <c r="F460" i="8"/>
  <c r="B456" i="8"/>
  <c r="F459" i="8"/>
  <c r="F455" i="8"/>
  <c r="G453" i="8"/>
  <c r="B421" i="8"/>
  <c r="F413" i="8"/>
  <c r="C415" i="8"/>
  <c r="G418" i="8"/>
  <c r="G414" i="8"/>
  <c r="F422" i="8"/>
  <c r="G408" i="8"/>
  <c r="C423" i="8"/>
  <c r="G420" i="8"/>
  <c r="G422" i="8"/>
  <c r="F421" i="8"/>
  <c r="F379" i="8"/>
  <c r="F380" i="8"/>
  <c r="B376" i="8"/>
  <c r="G328" i="8"/>
  <c r="F339" i="8"/>
  <c r="F337" i="8"/>
  <c r="G340" i="8"/>
  <c r="F342" i="8"/>
  <c r="G335" i="8"/>
  <c r="F341" i="8"/>
  <c r="B299" i="8"/>
  <c r="F302" i="8"/>
  <c r="F301" i="8"/>
  <c r="B256" i="8"/>
  <c r="F260" i="8"/>
  <c r="F259" i="8"/>
  <c r="F261" i="8"/>
  <c r="F256" i="8"/>
  <c r="F253" i="8"/>
  <c r="F257" i="8"/>
  <c r="G214" i="8"/>
  <c r="C213" i="8"/>
  <c r="G213" i="8"/>
  <c r="G216" i="8"/>
  <c r="G215" i="8"/>
  <c r="B223" i="8"/>
  <c r="F220" i="8"/>
  <c r="B219" i="8"/>
  <c r="F221" i="8"/>
  <c r="C215" i="8"/>
  <c r="G218" i="8"/>
  <c r="G208" i="8"/>
  <c r="F222" i="8"/>
  <c r="C175" i="8"/>
  <c r="G178" i="8"/>
  <c r="G168" i="8"/>
  <c r="B182" i="8"/>
  <c r="F180" i="8"/>
  <c r="G173" i="8"/>
  <c r="G175" i="8"/>
  <c r="F182" i="8"/>
  <c r="G176" i="8"/>
  <c r="G177" i="8"/>
  <c r="C174" i="8"/>
  <c r="F176" i="8"/>
  <c r="G142" i="8"/>
  <c r="B143" i="8"/>
  <c r="F140" i="8"/>
  <c r="G134" i="8"/>
  <c r="G136" i="8"/>
  <c r="F137" i="8"/>
  <c r="C138" i="8"/>
  <c r="G139" i="8"/>
  <c r="G128" i="8"/>
  <c r="G138" i="8"/>
  <c r="V88" i="8"/>
  <c r="C102" i="8" s="1"/>
  <c r="Z88" i="8"/>
  <c r="B106" i="8" s="1"/>
  <c r="F100" i="8"/>
  <c r="F93" i="8"/>
  <c r="F94" i="8"/>
  <c r="F95" i="8"/>
  <c r="G93" i="8"/>
  <c r="F101" i="8"/>
  <c r="B97" i="8"/>
  <c r="F102" i="8"/>
  <c r="F96" i="8"/>
  <c r="G97" i="8"/>
  <c r="G99" i="8"/>
  <c r="F99" i="8"/>
  <c r="G100" i="8"/>
  <c r="G98" i="8"/>
  <c r="G95" i="8"/>
  <c r="G102" i="8"/>
  <c r="G96" i="8"/>
  <c r="G101" i="8"/>
  <c r="F97" i="8" l="1"/>
  <c r="G88" i="8"/>
  <c r="C66" i="8" l="1"/>
  <c r="C65" i="8"/>
  <c r="C64" i="8"/>
  <c r="C63" i="8"/>
  <c r="C62" i="8"/>
  <c r="C61" i="8"/>
  <c r="C60" i="8"/>
  <c r="C59" i="8"/>
  <c r="C58" i="8"/>
  <c r="C57" i="8"/>
  <c r="C56" i="8"/>
  <c r="C55" i="8"/>
  <c r="C54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D64" i="8"/>
  <c r="D65" i="8"/>
  <c r="D66" i="8"/>
  <c r="D54" i="8"/>
  <c r="D55" i="8"/>
  <c r="D56" i="8"/>
  <c r="D57" i="8"/>
  <c r="D58" i="8"/>
  <c r="D59" i="8"/>
  <c r="D60" i="8"/>
  <c r="D61" i="8"/>
  <c r="D62" i="8"/>
  <c r="D63" i="8"/>
  <c r="D53" i="8"/>
  <c r="G49" i="8" l="1"/>
  <c r="AA47" i="8"/>
  <c r="L40" i="8"/>
  <c r="L46" i="8"/>
  <c r="L47" i="8" s="1"/>
  <c r="V52" i="8"/>
  <c r="V53" i="8" s="1"/>
  <c r="V54" i="8" s="1"/>
  <c r="Q52" i="8"/>
  <c r="Q53" i="8" s="1"/>
  <c r="Q54" i="8" s="1"/>
  <c r="AA44" i="8"/>
  <c r="Z44" i="8"/>
  <c r="AA37" i="8"/>
  <c r="Z37" i="8"/>
  <c r="V58" i="8"/>
  <c r="U58" i="8"/>
  <c r="V51" i="8"/>
  <c r="U51" i="8"/>
  <c r="V44" i="8"/>
  <c r="U44" i="8"/>
  <c r="V37" i="8"/>
  <c r="U37" i="8"/>
  <c r="Q58" i="8"/>
  <c r="P58" i="8"/>
  <c r="Q51" i="8"/>
  <c r="P51" i="8"/>
  <c r="Q44" i="8"/>
  <c r="P44" i="8"/>
  <c r="Q37" i="8"/>
  <c r="P37" i="8"/>
  <c r="L58" i="8"/>
  <c r="K58" i="8"/>
  <c r="L51" i="8"/>
  <c r="K51" i="8"/>
  <c r="L44" i="8"/>
  <c r="K44" i="8"/>
  <c r="L37" i="8"/>
  <c r="K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37" i="8"/>
  <c r="C37" i="8"/>
  <c r="L38" i="8" s="1"/>
  <c r="L39" i="8" s="1"/>
  <c r="C39" i="8"/>
  <c r="L52" i="8" s="1"/>
  <c r="L53" i="8" s="1"/>
  <c r="L54" i="8" s="1"/>
  <c r="C40" i="8"/>
  <c r="L59" i="8" s="1"/>
  <c r="L60" i="8" s="1"/>
  <c r="L61" i="8" s="1"/>
  <c r="C42" i="8"/>
  <c r="Q45" i="8" s="1"/>
  <c r="Q46" i="8" s="1"/>
  <c r="Q47" i="8" s="1"/>
  <c r="C43" i="8"/>
  <c r="C47" i="8"/>
  <c r="C48" i="8"/>
  <c r="V59" i="8" s="1"/>
  <c r="V60" i="8" s="1"/>
  <c r="V61" i="8" s="1"/>
  <c r="C50" i="8"/>
  <c r="AA45" i="8" s="1"/>
  <c r="AA46" i="8" s="1"/>
  <c r="B38" i="8"/>
  <c r="K45" i="8" s="1"/>
  <c r="K46" i="8" s="1"/>
  <c r="K47" i="8" s="1"/>
  <c r="B39" i="8"/>
  <c r="K52" i="8" s="1"/>
  <c r="K53" i="8" s="1"/>
  <c r="K54" i="8" s="1"/>
  <c r="B40" i="8"/>
  <c r="K59" i="8" s="1"/>
  <c r="K60" i="8" s="1"/>
  <c r="K61" i="8" s="1"/>
  <c r="B45" i="8"/>
  <c r="U38" i="8" s="1"/>
  <c r="B46" i="8"/>
  <c r="U45" i="8" s="1"/>
  <c r="U46" i="8" s="1"/>
  <c r="U47" i="8" s="1"/>
  <c r="B47" i="8"/>
  <c r="U52" i="8" s="1"/>
  <c r="U53" i="8" s="1"/>
  <c r="U54" i="8" s="1"/>
  <c r="B48" i="8"/>
  <c r="U59" i="8" s="1"/>
  <c r="U60" i="8" s="1"/>
  <c r="U61" i="8" s="1"/>
  <c r="B50" i="8"/>
  <c r="Z45" i="8" s="1"/>
  <c r="Z46" i="8" s="1"/>
  <c r="Z47" i="8" s="1"/>
  <c r="K38" i="8"/>
  <c r="B35" i="8"/>
  <c r="C38" i="8" s="1"/>
  <c r="L45" i="8" s="1"/>
  <c r="H14" i="9"/>
  <c r="H12" i="9"/>
  <c r="H10" i="9"/>
  <c r="H5" i="9"/>
  <c r="H3" i="9"/>
  <c r="H7" i="9" s="1"/>
  <c r="M21" i="8"/>
  <c r="M20" i="8"/>
  <c r="M17" i="8"/>
  <c r="M16" i="8"/>
  <c r="M13" i="8"/>
  <c r="M12" i="8"/>
  <c r="M11" i="8"/>
  <c r="M8" i="8"/>
  <c r="M7" i="8"/>
  <c r="M6" i="8"/>
  <c r="L2" i="8"/>
  <c r="R1" i="8"/>
  <c r="Q1" i="8"/>
  <c r="P1" i="8"/>
  <c r="O1" i="8"/>
  <c r="W54" i="8" l="1"/>
  <c r="U55" i="8"/>
  <c r="W47" i="8"/>
  <c r="U48" i="8" s="1"/>
  <c r="L48" i="8"/>
  <c r="M61" i="8"/>
  <c r="K62" i="8"/>
  <c r="L62" i="8"/>
  <c r="M54" i="8"/>
  <c r="K55" i="8" s="1"/>
  <c r="L55" i="8"/>
  <c r="AA48" i="8"/>
  <c r="M47" i="8"/>
  <c r="K48" i="8" s="1"/>
  <c r="AB47" i="8"/>
  <c r="Z48" i="8"/>
  <c r="W61" i="8"/>
  <c r="V62" i="8" s="1"/>
  <c r="U62" i="8"/>
  <c r="V55" i="8"/>
  <c r="U39" i="8"/>
  <c r="U40" i="8" s="1"/>
  <c r="B43" i="8"/>
  <c r="P52" i="8" s="1"/>
  <c r="P53" i="8" s="1"/>
  <c r="P54" i="8" s="1"/>
  <c r="C45" i="8"/>
  <c r="V38" i="8" s="1"/>
  <c r="V39" i="8" s="1"/>
  <c r="V40" i="8" s="1"/>
  <c r="B42" i="8"/>
  <c r="P45" i="8" s="1"/>
  <c r="P46" i="8" s="1"/>
  <c r="P47" i="8" s="1"/>
  <c r="C44" i="8"/>
  <c r="Q59" i="8" s="1"/>
  <c r="Q60" i="8" s="1"/>
  <c r="Q61" i="8" s="1"/>
  <c r="K39" i="8"/>
  <c r="K40" i="8" s="1"/>
  <c r="B44" i="8"/>
  <c r="P59" i="8" s="1"/>
  <c r="P60" i="8" s="1"/>
  <c r="P61" i="8" s="1"/>
  <c r="C49" i="8"/>
  <c r="AA38" i="8" s="1"/>
  <c r="AA39" i="8" s="1"/>
  <c r="AA40" i="8" s="1"/>
  <c r="C41" i="8"/>
  <c r="Q38" i="8" s="1"/>
  <c r="Q39" i="8" s="1"/>
  <c r="Q40" i="8" s="1"/>
  <c r="B49" i="8"/>
  <c r="Z38" i="8" s="1"/>
  <c r="Z39" i="8" s="1"/>
  <c r="Z40" i="8" s="1"/>
  <c r="B41" i="8"/>
  <c r="P38" i="8" s="1"/>
  <c r="P39" i="8" s="1"/>
  <c r="P40" i="8" s="1"/>
  <c r="C46" i="8"/>
  <c r="V45" i="8" s="1"/>
  <c r="V46" i="8" s="1"/>
  <c r="V47" i="8" s="1"/>
  <c r="H14" i="7"/>
  <c r="H12" i="7"/>
  <c r="H10" i="7"/>
  <c r="H5" i="7"/>
  <c r="H3" i="7"/>
  <c r="H7" i="7" s="1"/>
  <c r="T20" i="6"/>
  <c r="G5" i="6" s="1"/>
  <c r="H3" i="6"/>
  <c r="H4" i="6"/>
  <c r="H6" i="6"/>
  <c r="H7" i="6"/>
  <c r="H8" i="6"/>
  <c r="H9" i="6"/>
  <c r="H10" i="6"/>
  <c r="H11" i="6"/>
  <c r="H12" i="6"/>
  <c r="H13" i="6"/>
  <c r="H14" i="6"/>
  <c r="H15" i="6"/>
  <c r="H2" i="6"/>
  <c r="G3" i="6"/>
  <c r="G4" i="6"/>
  <c r="G6" i="6"/>
  <c r="G7" i="6"/>
  <c r="G8" i="6"/>
  <c r="G9" i="6"/>
  <c r="G10" i="6"/>
  <c r="G11" i="6"/>
  <c r="G12" i="6"/>
  <c r="G13" i="6"/>
  <c r="G14" i="6"/>
  <c r="G15" i="6"/>
  <c r="G2" i="6"/>
  <c r="T23" i="6"/>
  <c r="T24" i="6"/>
  <c r="T25" i="6"/>
  <c r="T26" i="6"/>
  <c r="T27" i="6"/>
  <c r="T28" i="6"/>
  <c r="T29" i="6"/>
  <c r="T22" i="6"/>
  <c r="T21" i="6"/>
  <c r="T15" i="6"/>
  <c r="T2" i="6"/>
  <c r="T30" i="6"/>
  <c r="T14" i="6"/>
  <c r="T13" i="6"/>
  <c r="T12" i="6"/>
  <c r="T11" i="6"/>
  <c r="T10" i="6"/>
  <c r="T9" i="6"/>
  <c r="T8" i="6"/>
  <c r="T7" i="6"/>
  <c r="T6" i="6"/>
  <c r="T5" i="6"/>
  <c r="T19" i="6"/>
  <c r="T4" i="6"/>
  <c r="T3" i="6"/>
  <c r="T18" i="6"/>
  <c r="T17" i="6"/>
  <c r="S30" i="6"/>
  <c r="S18" i="6"/>
  <c r="S19" i="6"/>
  <c r="S20" i="6"/>
  <c r="S21" i="6"/>
  <c r="S22" i="6"/>
  <c r="S23" i="6"/>
  <c r="S24" i="6"/>
  <c r="S25" i="6"/>
  <c r="S26" i="6"/>
  <c r="S27" i="6"/>
  <c r="S28" i="6"/>
  <c r="S29" i="6"/>
  <c r="S17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2" i="6"/>
  <c r="R30" i="6"/>
  <c r="R28" i="6"/>
  <c r="R27" i="6"/>
  <c r="R23" i="6"/>
  <c r="R22" i="6"/>
  <c r="R18" i="6"/>
  <c r="R15" i="6"/>
  <c r="R13" i="6"/>
  <c r="R12" i="6"/>
  <c r="R8" i="6"/>
  <c r="R7" i="6"/>
  <c r="R3" i="6"/>
  <c r="Q29" i="6"/>
  <c r="Q27" i="6"/>
  <c r="Q25" i="6"/>
  <c r="Q26" i="6"/>
  <c r="Q23" i="6"/>
  <c r="Q22" i="6"/>
  <c r="Q21" i="6"/>
  <c r="Q14" i="6"/>
  <c r="Q12" i="6"/>
  <c r="Q11" i="6"/>
  <c r="Q10" i="6"/>
  <c r="Q8" i="6"/>
  <c r="Q7" i="6"/>
  <c r="Q6" i="6"/>
  <c r="P25" i="6"/>
  <c r="P23" i="6"/>
  <c r="P22" i="6"/>
  <c r="P21" i="6"/>
  <c r="P10" i="6"/>
  <c r="P8" i="6"/>
  <c r="P7" i="6"/>
  <c r="P6" i="6"/>
  <c r="P30" i="6"/>
  <c r="P28" i="6"/>
  <c r="P27" i="6"/>
  <c r="P26" i="6"/>
  <c r="P24" i="6"/>
  <c r="P20" i="6"/>
  <c r="P15" i="6"/>
  <c r="P13" i="6"/>
  <c r="P12" i="6"/>
  <c r="P11" i="6"/>
  <c r="P9" i="6"/>
  <c r="P5" i="6"/>
  <c r="O30" i="6"/>
  <c r="O26" i="6"/>
  <c r="O22" i="6"/>
  <c r="O21" i="6"/>
  <c r="O20" i="6"/>
  <c r="O15" i="6"/>
  <c r="O11" i="6"/>
  <c r="O7" i="6"/>
  <c r="O6" i="6"/>
  <c r="O5" i="6"/>
  <c r="O29" i="6"/>
  <c r="O28" i="6"/>
  <c r="O23" i="6"/>
  <c r="O19" i="6"/>
  <c r="O14" i="6"/>
  <c r="O13" i="6"/>
  <c r="O8" i="6"/>
  <c r="O4" i="6"/>
  <c r="R29" i="6"/>
  <c r="R26" i="6"/>
  <c r="R25" i="6"/>
  <c r="R24" i="6"/>
  <c r="R21" i="6"/>
  <c r="R20" i="6"/>
  <c r="R19" i="6"/>
  <c r="Q30" i="6"/>
  <c r="Q28" i="6"/>
  <c r="Q24" i="6"/>
  <c r="Q20" i="6"/>
  <c r="Q19" i="6"/>
  <c r="Q18" i="6"/>
  <c r="P29" i="6"/>
  <c r="P19" i="6"/>
  <c r="P18" i="6"/>
  <c r="O27" i="6"/>
  <c r="O25" i="6"/>
  <c r="O24" i="6"/>
  <c r="O18" i="6"/>
  <c r="P4" i="6"/>
  <c r="R14" i="6"/>
  <c r="R11" i="6"/>
  <c r="R10" i="6"/>
  <c r="R9" i="6"/>
  <c r="R6" i="6"/>
  <c r="R5" i="6"/>
  <c r="R4" i="6"/>
  <c r="Q15" i="6"/>
  <c r="Q13" i="6"/>
  <c r="Q9" i="6"/>
  <c r="Q5" i="6"/>
  <c r="Q4" i="6"/>
  <c r="Q3" i="6"/>
  <c r="P14" i="6"/>
  <c r="P3" i="6"/>
  <c r="O12" i="6"/>
  <c r="O10" i="6"/>
  <c r="O9" i="6"/>
  <c r="O3" i="6"/>
  <c r="R17" i="6"/>
  <c r="R2" i="6"/>
  <c r="Q17" i="6"/>
  <c r="Q2" i="6"/>
  <c r="P17" i="6"/>
  <c r="P2" i="6"/>
  <c r="O17" i="6"/>
  <c r="O2" i="6"/>
  <c r="H22" i="6"/>
  <c r="G22" i="6"/>
  <c r="F32" i="6"/>
  <c r="F31" i="6"/>
  <c r="F30" i="6"/>
  <c r="F29" i="6"/>
  <c r="F28" i="6"/>
  <c r="F27" i="6"/>
  <c r="F26" i="6"/>
  <c r="F25" i="6"/>
  <c r="F24" i="6"/>
  <c r="F23" i="6"/>
  <c r="N116" i="6"/>
  <c r="N162" i="6" s="1"/>
  <c r="N198" i="6" s="1"/>
  <c r="N234" i="6" s="1"/>
  <c r="N270" i="6" s="1"/>
  <c r="N306" i="6" s="1"/>
  <c r="N342" i="6" s="1"/>
  <c r="N378" i="6" s="1"/>
  <c r="N414" i="6" s="1"/>
  <c r="N450" i="6" s="1"/>
  <c r="N486" i="6" s="1"/>
  <c r="E481" i="6"/>
  <c r="M485" i="6" s="1"/>
  <c r="E445" i="6"/>
  <c r="M449" i="6" s="1"/>
  <c r="M484" i="6" s="1"/>
  <c r="E409" i="6"/>
  <c r="M413" i="6" s="1"/>
  <c r="M448" i="6" s="1"/>
  <c r="E373" i="6"/>
  <c r="M377" i="6" s="1"/>
  <c r="E337" i="6"/>
  <c r="M341" i="6"/>
  <c r="M411" i="6" s="1"/>
  <c r="E301" i="6"/>
  <c r="M305" i="6" s="1"/>
  <c r="E265" i="6"/>
  <c r="M269" i="6" s="1"/>
  <c r="E229" i="6"/>
  <c r="M233" i="6" s="1"/>
  <c r="M303" i="6" s="1"/>
  <c r="F221" i="6"/>
  <c r="F257" i="6" s="1"/>
  <c r="F293" i="6" s="1"/>
  <c r="F329" i="6" s="1"/>
  <c r="F365" i="6" s="1"/>
  <c r="F401" i="6" s="1"/>
  <c r="F437" i="6" s="1"/>
  <c r="F473" i="6" s="1"/>
  <c r="E193" i="6"/>
  <c r="M197" i="6" s="1"/>
  <c r="M267" i="6" s="1"/>
  <c r="E157" i="6"/>
  <c r="H159" i="6" s="1"/>
  <c r="E111" i="6"/>
  <c r="H113" i="6" s="1"/>
  <c r="K90" i="6"/>
  <c r="P90" i="6" s="1"/>
  <c r="U90" i="6" s="1"/>
  <c r="K103" i="6" s="1"/>
  <c r="D124" i="6" s="1"/>
  <c r="I124" i="6" s="1"/>
  <c r="N124" i="6" s="1"/>
  <c r="S124" i="6" s="1"/>
  <c r="K137" i="6" s="1"/>
  <c r="P137" i="6" s="1"/>
  <c r="U137" i="6" s="1"/>
  <c r="K150" i="6" s="1"/>
  <c r="D170" i="6" s="1"/>
  <c r="I170" i="6" s="1"/>
  <c r="N170" i="6" s="1"/>
  <c r="S170" i="6" s="1"/>
  <c r="K183" i="6" s="1"/>
  <c r="D206" i="6" s="1"/>
  <c r="I206" i="6" s="1"/>
  <c r="N206" i="6" s="1"/>
  <c r="S206" i="6" s="1"/>
  <c r="K219" i="6" s="1"/>
  <c r="D242" i="6" s="1"/>
  <c r="I242" i="6" s="1"/>
  <c r="N242" i="6" s="1"/>
  <c r="S242" i="6" s="1"/>
  <c r="K255" i="6" s="1"/>
  <c r="D278" i="6" s="1"/>
  <c r="I278" i="6" s="1"/>
  <c r="N278" i="6" s="1"/>
  <c r="D314" i="6" s="1"/>
  <c r="I314" i="6" s="1"/>
  <c r="N314" i="6" s="1"/>
  <c r="S314" i="6" s="1"/>
  <c r="K327" i="6" s="1"/>
  <c r="D350" i="6" s="1"/>
  <c r="D386" i="6" s="1"/>
  <c r="D422" i="6" s="1"/>
  <c r="F89" i="6"/>
  <c r="F136" i="6" s="1"/>
  <c r="F182" i="6" s="1"/>
  <c r="F218" i="6" s="1"/>
  <c r="F254" i="6" s="1"/>
  <c r="F290" i="6" s="1"/>
  <c r="F326" i="6" s="1"/>
  <c r="F362" i="6" s="1"/>
  <c r="F398" i="6" s="1"/>
  <c r="F434" i="6" s="1"/>
  <c r="F470" i="6" s="1"/>
  <c r="A91" i="6"/>
  <c r="A138" i="6" s="1"/>
  <c r="A184" i="6" s="1"/>
  <c r="A220" i="6" s="1"/>
  <c r="A256" i="6" s="1"/>
  <c r="A292" i="6" s="1"/>
  <c r="A328" i="6" s="1"/>
  <c r="A364" i="6" s="1"/>
  <c r="A400" i="6" s="1"/>
  <c r="A436" i="6" s="1"/>
  <c r="A472" i="6" s="1"/>
  <c r="A95" i="6"/>
  <c r="A142" i="6" s="1"/>
  <c r="A188" i="6" s="1"/>
  <c r="A224" i="6" s="1"/>
  <c r="A260" i="6" s="1"/>
  <c r="A296" i="6" s="1"/>
  <c r="A332" i="6" s="1"/>
  <c r="A368" i="6" s="1"/>
  <c r="A404" i="6" s="1"/>
  <c r="A440" i="6" s="1"/>
  <c r="A476" i="6" s="1"/>
  <c r="E64" i="6"/>
  <c r="H66" i="6" s="1"/>
  <c r="N44" i="6"/>
  <c r="S44" i="6" s="1"/>
  <c r="M44" i="6"/>
  <c r="R44" i="6" s="1"/>
  <c r="J58" i="6" s="1"/>
  <c r="O58" i="6" s="1"/>
  <c r="T57" i="6" s="1"/>
  <c r="N37" i="6"/>
  <c r="S37" i="6" s="1"/>
  <c r="K51" i="6" s="1"/>
  <c r="P51" i="6" s="1"/>
  <c r="U50" i="6" s="1"/>
  <c r="D73" i="6" s="1"/>
  <c r="I73" i="6" s="1"/>
  <c r="N73" i="6" s="1"/>
  <c r="S73" i="6" s="1"/>
  <c r="K86" i="6" s="1"/>
  <c r="M37" i="6"/>
  <c r="N41" i="6"/>
  <c r="S41" i="6" s="1"/>
  <c r="K55" i="6" s="1"/>
  <c r="P55" i="6" s="1"/>
  <c r="U54" i="6" s="1"/>
  <c r="D77" i="6" s="1"/>
  <c r="I77" i="6" s="1"/>
  <c r="N77" i="6" s="1"/>
  <c r="S77" i="6" s="1"/>
  <c r="N43" i="6"/>
  <c r="S43" i="6" s="1"/>
  <c r="K57" i="6" s="1"/>
  <c r="N45" i="6"/>
  <c r="S45" i="6" s="1"/>
  <c r="K59" i="6" s="1"/>
  <c r="P59" i="6" s="1"/>
  <c r="U58" i="6" s="1"/>
  <c r="D81" i="6" s="1"/>
  <c r="I81" i="6" s="1"/>
  <c r="N81" i="6" s="1"/>
  <c r="S81" i="6" s="1"/>
  <c r="K94" i="6" s="1"/>
  <c r="P94" i="6" s="1"/>
  <c r="U94" i="6" s="1"/>
  <c r="K107" i="6" s="1"/>
  <c r="D128" i="6" s="1"/>
  <c r="I128" i="6" s="1"/>
  <c r="N128" i="6" s="1"/>
  <c r="S128" i="6" s="1"/>
  <c r="K141" i="6" s="1"/>
  <c r="P141" i="6" s="1"/>
  <c r="U141" i="6" s="1"/>
  <c r="K154" i="6" s="1"/>
  <c r="D174" i="6" s="1"/>
  <c r="I174" i="6" s="1"/>
  <c r="N174" i="6" s="1"/>
  <c r="S174" i="6" s="1"/>
  <c r="K187" i="6" s="1"/>
  <c r="D210" i="6" s="1"/>
  <c r="I210" i="6" s="1"/>
  <c r="N210" i="6" s="1"/>
  <c r="S210" i="6" s="1"/>
  <c r="K223" i="6" s="1"/>
  <c r="D246" i="6" s="1"/>
  <c r="I246" i="6" s="1"/>
  <c r="N246" i="6" s="1"/>
  <c r="S246" i="6" s="1"/>
  <c r="K259" i="6" s="1"/>
  <c r="D282" i="6" s="1"/>
  <c r="I282" i="6" s="1"/>
  <c r="N282" i="6" s="1"/>
  <c r="D318" i="6" s="1"/>
  <c r="I318" i="6" s="1"/>
  <c r="N318" i="6" s="1"/>
  <c r="S318" i="6" s="1"/>
  <c r="K331" i="6" s="1"/>
  <c r="D354" i="6" s="1"/>
  <c r="D390" i="6" s="1"/>
  <c r="D426" i="6" s="1"/>
  <c r="N46" i="6"/>
  <c r="S46" i="6" s="1"/>
  <c r="K60" i="6" s="1"/>
  <c r="P60" i="6" s="1"/>
  <c r="U59" i="6" s="1"/>
  <c r="D82" i="6" s="1"/>
  <c r="I82" i="6" s="1"/>
  <c r="N82" i="6" s="1"/>
  <c r="S82" i="6" s="1"/>
  <c r="K95" i="6" s="1"/>
  <c r="P95" i="6" s="1"/>
  <c r="U95" i="6" s="1"/>
  <c r="K108" i="6" s="1"/>
  <c r="M41" i="6"/>
  <c r="R41" i="6" s="1"/>
  <c r="J55" i="6" s="1"/>
  <c r="O55" i="6" s="1"/>
  <c r="T54" i="6" s="1"/>
  <c r="C77" i="6" s="1"/>
  <c r="H77" i="6" s="1"/>
  <c r="M77" i="6" s="1"/>
  <c r="R77" i="6" s="1"/>
  <c r="J90" i="6" s="1"/>
  <c r="O90" i="6" s="1"/>
  <c r="T90" i="6" s="1"/>
  <c r="J103" i="6" s="1"/>
  <c r="C124" i="6" s="1"/>
  <c r="H124" i="6" s="1"/>
  <c r="M124" i="6" s="1"/>
  <c r="R124" i="6" s="1"/>
  <c r="J137" i="6" s="1"/>
  <c r="O137" i="6" s="1"/>
  <c r="T137" i="6" s="1"/>
  <c r="J150" i="6" s="1"/>
  <c r="C170" i="6" s="1"/>
  <c r="H170" i="6" s="1"/>
  <c r="M170" i="6" s="1"/>
  <c r="R170" i="6" s="1"/>
  <c r="J183" i="6" s="1"/>
  <c r="C206" i="6" s="1"/>
  <c r="H206" i="6" s="1"/>
  <c r="M206" i="6" s="1"/>
  <c r="R206" i="6" s="1"/>
  <c r="J219" i="6" s="1"/>
  <c r="C242" i="6" s="1"/>
  <c r="H242" i="6" s="1"/>
  <c r="M242" i="6" s="1"/>
  <c r="R242" i="6" s="1"/>
  <c r="J255" i="6" s="1"/>
  <c r="C278" i="6" s="1"/>
  <c r="H278" i="6" s="1"/>
  <c r="M278" i="6" s="1"/>
  <c r="C314" i="6" s="1"/>
  <c r="H314" i="6" s="1"/>
  <c r="M314" i="6" s="1"/>
  <c r="R314" i="6" s="1"/>
  <c r="J327" i="6" s="1"/>
  <c r="C350" i="6" s="1"/>
  <c r="C386" i="6" s="1"/>
  <c r="C422" i="6" s="1"/>
  <c r="M43" i="6"/>
  <c r="R43" i="6" s="1"/>
  <c r="M45" i="6"/>
  <c r="R45" i="6" s="1"/>
  <c r="J59" i="6" s="1"/>
  <c r="O59" i="6" s="1"/>
  <c r="T58" i="6" s="1"/>
  <c r="C81" i="6" s="1"/>
  <c r="H81" i="6" s="1"/>
  <c r="M81" i="6" s="1"/>
  <c r="R81" i="6" s="1"/>
  <c r="J94" i="6" s="1"/>
  <c r="O94" i="6" s="1"/>
  <c r="T94" i="6" s="1"/>
  <c r="J107" i="6" s="1"/>
  <c r="M46" i="6"/>
  <c r="R46" i="6" s="1"/>
  <c r="J60" i="6" s="1"/>
  <c r="O60" i="6" s="1"/>
  <c r="T59" i="6" s="1"/>
  <c r="H42" i="6"/>
  <c r="M42" i="6" s="1"/>
  <c r="R42" i="6" s="1"/>
  <c r="J56" i="6" s="1"/>
  <c r="I42" i="6"/>
  <c r="D55" i="6" s="1"/>
  <c r="H40" i="6"/>
  <c r="C53" i="6" s="1"/>
  <c r="H39" i="6"/>
  <c r="I40" i="6"/>
  <c r="I39" i="6"/>
  <c r="N39" i="6" s="1"/>
  <c r="S39" i="6" s="1"/>
  <c r="K53" i="6" s="1"/>
  <c r="P53" i="6" s="1"/>
  <c r="U52" i="6" s="1"/>
  <c r="I38" i="6"/>
  <c r="N38" i="6" s="1"/>
  <c r="S38" i="6" s="1"/>
  <c r="K52" i="6" s="1"/>
  <c r="P52" i="6" s="1"/>
  <c r="U51" i="6" s="1"/>
  <c r="H38" i="6"/>
  <c r="M38" i="6" s="1"/>
  <c r="R38" i="6" s="1"/>
  <c r="J52" i="6" s="1"/>
  <c r="O52" i="6" s="1"/>
  <c r="T51" i="6" s="1"/>
  <c r="D54" i="6"/>
  <c r="C54" i="6"/>
  <c r="D51" i="6"/>
  <c r="C51" i="6"/>
  <c r="D50" i="6"/>
  <c r="C50" i="6"/>
  <c r="D49" i="6"/>
  <c r="C49" i="6"/>
  <c r="F50" i="6"/>
  <c r="F86" i="6" s="1"/>
  <c r="F133" i="6" s="1"/>
  <c r="F179" i="6" s="1"/>
  <c r="F215" i="6" s="1"/>
  <c r="F251" i="6" s="1"/>
  <c r="F287" i="6" s="1"/>
  <c r="F323" i="6" s="1"/>
  <c r="F359" i="6" s="1"/>
  <c r="F395" i="6" s="1"/>
  <c r="F431" i="6" s="1"/>
  <c r="F467" i="6" s="1"/>
  <c r="F51" i="6"/>
  <c r="F87" i="6" s="1"/>
  <c r="F134" i="6" s="1"/>
  <c r="F180" i="6" s="1"/>
  <c r="F216" i="6" s="1"/>
  <c r="F252" i="6" s="1"/>
  <c r="F288" i="6" s="1"/>
  <c r="F324" i="6" s="1"/>
  <c r="F360" i="6" s="1"/>
  <c r="F396" i="6" s="1"/>
  <c r="F432" i="6" s="1"/>
  <c r="F468" i="6" s="1"/>
  <c r="F52" i="6"/>
  <c r="F88" i="6" s="1"/>
  <c r="F135" i="6" s="1"/>
  <c r="F181" i="6" s="1"/>
  <c r="F217" i="6" s="1"/>
  <c r="F253" i="6" s="1"/>
  <c r="F289" i="6" s="1"/>
  <c r="F325" i="6" s="1"/>
  <c r="F361" i="6" s="1"/>
  <c r="F397" i="6" s="1"/>
  <c r="F433" i="6" s="1"/>
  <c r="F469" i="6" s="1"/>
  <c r="F53" i="6"/>
  <c r="F54" i="6"/>
  <c r="F90" i="6" s="1"/>
  <c r="F137" i="6" s="1"/>
  <c r="F183" i="6" s="1"/>
  <c r="F219" i="6" s="1"/>
  <c r="F255" i="6" s="1"/>
  <c r="F291" i="6" s="1"/>
  <c r="F327" i="6" s="1"/>
  <c r="F363" i="6" s="1"/>
  <c r="F399" i="6" s="1"/>
  <c r="F435" i="6" s="1"/>
  <c r="F471" i="6" s="1"/>
  <c r="F55" i="6"/>
  <c r="F91" i="6" s="1"/>
  <c r="F138" i="6" s="1"/>
  <c r="F184" i="6" s="1"/>
  <c r="F220" i="6" s="1"/>
  <c r="F256" i="6" s="1"/>
  <c r="F292" i="6" s="1"/>
  <c r="F328" i="6" s="1"/>
  <c r="F364" i="6" s="1"/>
  <c r="F400" i="6" s="1"/>
  <c r="F436" i="6" s="1"/>
  <c r="F472" i="6" s="1"/>
  <c r="F56" i="6"/>
  <c r="F92" i="6" s="1"/>
  <c r="F139" i="6" s="1"/>
  <c r="F185" i="6" s="1"/>
  <c r="F57" i="6"/>
  <c r="F93" i="6" s="1"/>
  <c r="F140" i="6" s="1"/>
  <c r="F186" i="6" s="1"/>
  <c r="F222" i="6" s="1"/>
  <c r="F258" i="6" s="1"/>
  <c r="F294" i="6" s="1"/>
  <c r="F330" i="6" s="1"/>
  <c r="F366" i="6" s="1"/>
  <c r="F402" i="6" s="1"/>
  <c r="F438" i="6" s="1"/>
  <c r="F474" i="6" s="1"/>
  <c r="F58" i="6"/>
  <c r="F94" i="6" s="1"/>
  <c r="F141" i="6" s="1"/>
  <c r="F187" i="6" s="1"/>
  <c r="F223" i="6" s="1"/>
  <c r="F259" i="6" s="1"/>
  <c r="F295" i="6" s="1"/>
  <c r="F331" i="6" s="1"/>
  <c r="F367" i="6" s="1"/>
  <c r="F403" i="6" s="1"/>
  <c r="F439" i="6" s="1"/>
  <c r="F475" i="6" s="1"/>
  <c r="F59" i="6"/>
  <c r="F95" i="6" s="1"/>
  <c r="F142" i="6" s="1"/>
  <c r="F188" i="6" s="1"/>
  <c r="F224" i="6" s="1"/>
  <c r="F260" i="6" s="1"/>
  <c r="F296" i="6" s="1"/>
  <c r="F332" i="6" s="1"/>
  <c r="F368" i="6" s="1"/>
  <c r="F404" i="6" s="1"/>
  <c r="F440" i="6" s="1"/>
  <c r="F476" i="6" s="1"/>
  <c r="F60" i="6"/>
  <c r="F96" i="6" s="1"/>
  <c r="F143" i="6" s="1"/>
  <c r="F189" i="6" s="1"/>
  <c r="F225" i="6" s="1"/>
  <c r="F261" i="6" s="1"/>
  <c r="F297" i="6" s="1"/>
  <c r="F333" i="6" s="1"/>
  <c r="F369" i="6" s="1"/>
  <c r="F405" i="6" s="1"/>
  <c r="F441" i="6" s="1"/>
  <c r="F477" i="6" s="1"/>
  <c r="F61" i="6"/>
  <c r="F97" i="6" s="1"/>
  <c r="F144" i="6" s="1"/>
  <c r="F190" i="6" s="1"/>
  <c r="F226" i="6" s="1"/>
  <c r="F262" i="6" s="1"/>
  <c r="F298" i="6" s="1"/>
  <c r="F334" i="6" s="1"/>
  <c r="F370" i="6" s="1"/>
  <c r="F406" i="6" s="1"/>
  <c r="F442" i="6" s="1"/>
  <c r="F478" i="6" s="1"/>
  <c r="F62" i="6"/>
  <c r="F98" i="6" s="1"/>
  <c r="F145" i="6" s="1"/>
  <c r="F191" i="6" s="1"/>
  <c r="F227" i="6" s="1"/>
  <c r="F263" i="6" s="1"/>
  <c r="F299" i="6" s="1"/>
  <c r="F335" i="6" s="1"/>
  <c r="F371" i="6" s="1"/>
  <c r="F407" i="6" s="1"/>
  <c r="F443" i="6" s="1"/>
  <c r="F479" i="6" s="1"/>
  <c r="F49" i="6"/>
  <c r="F85" i="6" s="1"/>
  <c r="F132" i="6" s="1"/>
  <c r="F178" i="6" s="1"/>
  <c r="F214" i="6" s="1"/>
  <c r="F250" i="6" s="1"/>
  <c r="F286" i="6" s="1"/>
  <c r="F322" i="6" s="1"/>
  <c r="F358" i="6" s="1"/>
  <c r="F394" i="6" s="1"/>
  <c r="F430" i="6" s="1"/>
  <c r="F466" i="6" s="1"/>
  <c r="A50" i="6"/>
  <c r="A86" i="6" s="1"/>
  <c r="A133" i="6" s="1"/>
  <c r="A179" i="6" s="1"/>
  <c r="A215" i="6" s="1"/>
  <c r="A251" i="6" s="1"/>
  <c r="A287" i="6" s="1"/>
  <c r="A323" i="6" s="1"/>
  <c r="A359" i="6" s="1"/>
  <c r="A395" i="6" s="1"/>
  <c r="A431" i="6" s="1"/>
  <c r="A467" i="6" s="1"/>
  <c r="A51" i="6"/>
  <c r="A87" i="6" s="1"/>
  <c r="A134" i="6" s="1"/>
  <c r="A180" i="6" s="1"/>
  <c r="A216" i="6" s="1"/>
  <c r="A252" i="6" s="1"/>
  <c r="A288" i="6" s="1"/>
  <c r="A324" i="6" s="1"/>
  <c r="A360" i="6" s="1"/>
  <c r="A396" i="6" s="1"/>
  <c r="A432" i="6" s="1"/>
  <c r="A468" i="6" s="1"/>
  <c r="A52" i="6"/>
  <c r="A88" i="6" s="1"/>
  <c r="A135" i="6" s="1"/>
  <c r="A181" i="6" s="1"/>
  <c r="A217" i="6" s="1"/>
  <c r="A253" i="6" s="1"/>
  <c r="A289" i="6" s="1"/>
  <c r="A325" i="6" s="1"/>
  <c r="A361" i="6" s="1"/>
  <c r="A397" i="6" s="1"/>
  <c r="A433" i="6" s="1"/>
  <c r="A469" i="6" s="1"/>
  <c r="A53" i="6"/>
  <c r="A89" i="6" s="1"/>
  <c r="A136" i="6" s="1"/>
  <c r="A182" i="6" s="1"/>
  <c r="A218" i="6" s="1"/>
  <c r="A254" i="6" s="1"/>
  <c r="A290" i="6" s="1"/>
  <c r="A326" i="6" s="1"/>
  <c r="A362" i="6" s="1"/>
  <c r="A398" i="6" s="1"/>
  <c r="A434" i="6" s="1"/>
  <c r="A470" i="6" s="1"/>
  <c r="A54" i="6"/>
  <c r="A90" i="6" s="1"/>
  <c r="A137" i="6" s="1"/>
  <c r="A183" i="6" s="1"/>
  <c r="A219" i="6" s="1"/>
  <c r="A255" i="6" s="1"/>
  <c r="A291" i="6" s="1"/>
  <c r="A327" i="6" s="1"/>
  <c r="A363" i="6" s="1"/>
  <c r="A399" i="6" s="1"/>
  <c r="A435" i="6" s="1"/>
  <c r="A471" i="6" s="1"/>
  <c r="A55" i="6"/>
  <c r="A56" i="6"/>
  <c r="A92" i="6" s="1"/>
  <c r="A139" i="6" s="1"/>
  <c r="A185" i="6" s="1"/>
  <c r="A221" i="6" s="1"/>
  <c r="A257" i="6" s="1"/>
  <c r="A293" i="6" s="1"/>
  <c r="A329" i="6" s="1"/>
  <c r="A365" i="6" s="1"/>
  <c r="A401" i="6" s="1"/>
  <c r="A437" i="6" s="1"/>
  <c r="A473" i="6" s="1"/>
  <c r="A57" i="6"/>
  <c r="A93" i="6" s="1"/>
  <c r="A140" i="6" s="1"/>
  <c r="A186" i="6" s="1"/>
  <c r="A222" i="6" s="1"/>
  <c r="A258" i="6" s="1"/>
  <c r="A294" i="6" s="1"/>
  <c r="A330" i="6" s="1"/>
  <c r="A366" i="6" s="1"/>
  <c r="A402" i="6" s="1"/>
  <c r="A438" i="6" s="1"/>
  <c r="A474" i="6" s="1"/>
  <c r="A58" i="6"/>
  <c r="A94" i="6" s="1"/>
  <c r="A141" i="6" s="1"/>
  <c r="A187" i="6" s="1"/>
  <c r="A223" i="6" s="1"/>
  <c r="A259" i="6" s="1"/>
  <c r="A295" i="6" s="1"/>
  <c r="A331" i="6" s="1"/>
  <c r="A367" i="6" s="1"/>
  <c r="A403" i="6" s="1"/>
  <c r="A439" i="6" s="1"/>
  <c r="A475" i="6" s="1"/>
  <c r="A59" i="6"/>
  <c r="A60" i="6"/>
  <c r="A96" i="6" s="1"/>
  <c r="A143" i="6" s="1"/>
  <c r="A189" i="6" s="1"/>
  <c r="A225" i="6" s="1"/>
  <c r="A261" i="6" s="1"/>
  <c r="A297" i="6" s="1"/>
  <c r="A333" i="6" s="1"/>
  <c r="A369" i="6" s="1"/>
  <c r="A405" i="6" s="1"/>
  <c r="A441" i="6" s="1"/>
  <c r="A477" i="6" s="1"/>
  <c r="A61" i="6"/>
  <c r="A97" i="6" s="1"/>
  <c r="A144" i="6" s="1"/>
  <c r="A190" i="6" s="1"/>
  <c r="A226" i="6" s="1"/>
  <c r="A262" i="6" s="1"/>
  <c r="A298" i="6" s="1"/>
  <c r="A334" i="6" s="1"/>
  <c r="A370" i="6" s="1"/>
  <c r="A406" i="6" s="1"/>
  <c r="A442" i="6" s="1"/>
  <c r="A478" i="6" s="1"/>
  <c r="A62" i="6"/>
  <c r="A98" i="6" s="1"/>
  <c r="A145" i="6" s="1"/>
  <c r="A191" i="6" s="1"/>
  <c r="A227" i="6" s="1"/>
  <c r="A263" i="6" s="1"/>
  <c r="A299" i="6" s="1"/>
  <c r="A335" i="6" s="1"/>
  <c r="A371" i="6" s="1"/>
  <c r="A407" i="6" s="1"/>
  <c r="A443" i="6" s="1"/>
  <c r="A479" i="6" s="1"/>
  <c r="A49" i="6"/>
  <c r="A85" i="6" s="1"/>
  <c r="A132" i="6" s="1"/>
  <c r="A178" i="6" s="1"/>
  <c r="A214" i="6" s="1"/>
  <c r="A250" i="6" s="1"/>
  <c r="A286" i="6" s="1"/>
  <c r="A322" i="6" s="1"/>
  <c r="A358" i="6" s="1"/>
  <c r="A394" i="6" s="1"/>
  <c r="A430" i="6" s="1"/>
  <c r="A466" i="6" s="1"/>
  <c r="L2" i="6"/>
  <c r="M21" i="6"/>
  <c r="M20" i="6"/>
  <c r="M17" i="6"/>
  <c r="M16" i="6"/>
  <c r="M13" i="6"/>
  <c r="M12" i="6"/>
  <c r="M11" i="6"/>
  <c r="M8" i="6"/>
  <c r="M7" i="6"/>
  <c r="M6" i="6"/>
  <c r="R1" i="6"/>
  <c r="Q1" i="6"/>
  <c r="P1" i="6"/>
  <c r="O1" i="6"/>
  <c r="M40" i="8" l="1"/>
  <c r="L41" i="8" s="1"/>
  <c r="Q62" i="8"/>
  <c r="W40" i="8"/>
  <c r="U41" i="8"/>
  <c r="V48" i="8"/>
  <c r="R47" i="8"/>
  <c r="Q48" i="8" s="1"/>
  <c r="R40" i="8"/>
  <c r="Q41" i="8" s="1"/>
  <c r="P41" i="8"/>
  <c r="V41" i="8"/>
  <c r="P62" i="8"/>
  <c r="R61" i="8"/>
  <c r="AB40" i="8"/>
  <c r="AA41" i="8" s="1"/>
  <c r="R54" i="8"/>
  <c r="Q55" i="8" s="1"/>
  <c r="H5" i="6"/>
  <c r="C56" i="6"/>
  <c r="H303" i="6"/>
  <c r="M376" i="6"/>
  <c r="H341" i="6"/>
  <c r="M68" i="6"/>
  <c r="M114" i="6" s="1"/>
  <c r="M159" i="6" s="1"/>
  <c r="H195" i="6" s="1"/>
  <c r="C55" i="6"/>
  <c r="N42" i="6"/>
  <c r="S42" i="6" s="1"/>
  <c r="K56" i="6" s="1"/>
  <c r="P56" i="6" s="1"/>
  <c r="U55" i="6" s="1"/>
  <c r="M268" i="6"/>
  <c r="M115" i="6"/>
  <c r="M195" i="6" s="1"/>
  <c r="H231" i="6" s="1"/>
  <c r="D129" i="6"/>
  <c r="I129" i="6" s="1"/>
  <c r="N129" i="6" s="1"/>
  <c r="S129" i="6" s="1"/>
  <c r="K142" i="6" s="1"/>
  <c r="P142" i="6" s="1"/>
  <c r="U142" i="6" s="1"/>
  <c r="K155" i="6" s="1"/>
  <c r="D175" i="6" s="1"/>
  <c r="I175" i="6" s="1"/>
  <c r="N175" i="6" s="1"/>
  <c r="S175" i="6" s="1"/>
  <c r="K188" i="6" s="1"/>
  <c r="D211" i="6" s="1"/>
  <c r="I211" i="6" s="1"/>
  <c r="N211" i="6" s="1"/>
  <c r="S211" i="6" s="1"/>
  <c r="K224" i="6" s="1"/>
  <c r="D247" i="6" s="1"/>
  <c r="I247" i="6" s="1"/>
  <c r="N247" i="6" s="1"/>
  <c r="S247" i="6" s="1"/>
  <c r="K260" i="6" s="1"/>
  <c r="D283" i="6" s="1"/>
  <c r="I283" i="6" s="1"/>
  <c r="N283" i="6" s="1"/>
  <c r="D319" i="6" s="1"/>
  <c r="I319" i="6" s="1"/>
  <c r="N319" i="6" s="1"/>
  <c r="S319" i="6" s="1"/>
  <c r="K332" i="6" s="1"/>
  <c r="D355" i="6" s="1"/>
  <c r="D391" i="6" s="1"/>
  <c r="D427" i="6" s="1"/>
  <c r="P107" i="6"/>
  <c r="D458" i="6"/>
  <c r="C128" i="6"/>
  <c r="H128" i="6" s="1"/>
  <c r="M128" i="6" s="1"/>
  <c r="R128" i="6" s="1"/>
  <c r="J141" i="6" s="1"/>
  <c r="O141" i="6" s="1"/>
  <c r="T141" i="6" s="1"/>
  <c r="J154" i="6" s="1"/>
  <c r="C174" i="6" s="1"/>
  <c r="H174" i="6" s="1"/>
  <c r="M174" i="6" s="1"/>
  <c r="R174" i="6" s="1"/>
  <c r="J187" i="6" s="1"/>
  <c r="C210" i="6" s="1"/>
  <c r="H210" i="6" s="1"/>
  <c r="M210" i="6" s="1"/>
  <c r="R210" i="6" s="1"/>
  <c r="J223" i="6" s="1"/>
  <c r="C246" i="6" s="1"/>
  <c r="H246" i="6" s="1"/>
  <c r="M246" i="6" s="1"/>
  <c r="R246" i="6" s="1"/>
  <c r="J259" i="6" s="1"/>
  <c r="C282" i="6" s="1"/>
  <c r="H282" i="6" s="1"/>
  <c r="M282" i="6" s="1"/>
  <c r="C318" i="6" s="1"/>
  <c r="H318" i="6" s="1"/>
  <c r="M318" i="6" s="1"/>
  <c r="R318" i="6" s="1"/>
  <c r="J331" i="6" s="1"/>
  <c r="C354" i="6" s="1"/>
  <c r="C390" i="6" s="1"/>
  <c r="C426" i="6" s="1"/>
  <c r="O106" i="6"/>
  <c r="C458" i="6"/>
  <c r="D462" i="6"/>
  <c r="C80" i="6"/>
  <c r="H80" i="6" s="1"/>
  <c r="M80" i="6" s="1"/>
  <c r="R80" i="6" s="1"/>
  <c r="J93" i="6" s="1"/>
  <c r="O93" i="6" s="1"/>
  <c r="T93" i="6" s="1"/>
  <c r="J106" i="6" s="1"/>
  <c r="C127" i="6" s="1"/>
  <c r="H127" i="6" s="1"/>
  <c r="M127" i="6" s="1"/>
  <c r="R127" i="6" s="1"/>
  <c r="J140" i="6" s="1"/>
  <c r="O140" i="6" s="1"/>
  <c r="T140" i="6" s="1"/>
  <c r="J153" i="6" s="1"/>
  <c r="C173" i="6" s="1"/>
  <c r="H173" i="6" s="1"/>
  <c r="M173" i="6" s="1"/>
  <c r="R173" i="6" s="1"/>
  <c r="J186" i="6" s="1"/>
  <c r="C209" i="6" s="1"/>
  <c r="H209" i="6" s="1"/>
  <c r="M209" i="6" s="1"/>
  <c r="R209" i="6" s="1"/>
  <c r="J222" i="6" s="1"/>
  <c r="C245" i="6" s="1"/>
  <c r="H245" i="6" s="1"/>
  <c r="M245" i="6" s="1"/>
  <c r="R245" i="6" s="1"/>
  <c r="J258" i="6" s="1"/>
  <c r="C281" i="6" s="1"/>
  <c r="H281" i="6" s="1"/>
  <c r="M281" i="6" s="1"/>
  <c r="C317" i="6" s="1"/>
  <c r="H317" i="6" s="1"/>
  <c r="M317" i="6" s="1"/>
  <c r="R317" i="6" s="1"/>
  <c r="J330" i="6" s="1"/>
  <c r="C353" i="6" s="1"/>
  <c r="C389" i="6" s="1"/>
  <c r="C425" i="6" s="1"/>
  <c r="C461" i="6" s="1"/>
  <c r="O105" i="6"/>
  <c r="O153" i="6" s="1"/>
  <c r="O186" i="6" s="1"/>
  <c r="O222" i="6" s="1"/>
  <c r="O258" i="6" s="1"/>
  <c r="M294" i="6" s="1"/>
  <c r="O330" i="6" s="1"/>
  <c r="H353" i="6" s="1"/>
  <c r="H389" i="6" s="1"/>
  <c r="H425" i="6" s="1"/>
  <c r="O102" i="6"/>
  <c r="O150" i="6" s="1"/>
  <c r="O183" i="6" s="1"/>
  <c r="O219" i="6" s="1"/>
  <c r="O255" i="6" s="1"/>
  <c r="M291" i="6" s="1"/>
  <c r="O327" i="6" s="1"/>
  <c r="H350" i="6" s="1"/>
  <c r="H386" i="6" s="1"/>
  <c r="H422" i="6" s="1"/>
  <c r="P86" i="6"/>
  <c r="C74" i="6"/>
  <c r="H74" i="6" s="1"/>
  <c r="M74" i="6" s="1"/>
  <c r="R74" i="6" s="1"/>
  <c r="J87" i="6" s="1"/>
  <c r="O87" i="6" s="1"/>
  <c r="T87" i="6" s="1"/>
  <c r="J100" i="6" s="1"/>
  <c r="C121" i="6" s="1"/>
  <c r="H121" i="6" s="1"/>
  <c r="M121" i="6" s="1"/>
  <c r="R121" i="6" s="1"/>
  <c r="J134" i="6" s="1"/>
  <c r="O134" i="6" s="1"/>
  <c r="T134" i="6" s="1"/>
  <c r="J147" i="6" s="1"/>
  <c r="C167" i="6" s="1"/>
  <c r="H167" i="6" s="1"/>
  <c r="M167" i="6" s="1"/>
  <c r="R167" i="6" s="1"/>
  <c r="J180" i="6" s="1"/>
  <c r="C203" i="6" s="1"/>
  <c r="H203" i="6" s="1"/>
  <c r="M203" i="6" s="1"/>
  <c r="R203" i="6" s="1"/>
  <c r="J216" i="6" s="1"/>
  <c r="C239" i="6" s="1"/>
  <c r="H239" i="6" s="1"/>
  <c r="M239" i="6" s="1"/>
  <c r="R239" i="6" s="1"/>
  <c r="J252" i="6" s="1"/>
  <c r="C275" i="6" s="1"/>
  <c r="H275" i="6" s="1"/>
  <c r="M275" i="6" s="1"/>
  <c r="C311" i="6" s="1"/>
  <c r="H311" i="6" s="1"/>
  <c r="M311" i="6" s="1"/>
  <c r="R311" i="6" s="1"/>
  <c r="J324" i="6" s="1"/>
  <c r="C347" i="6" s="1"/>
  <c r="C383" i="6" s="1"/>
  <c r="C419" i="6" s="1"/>
  <c r="C455" i="6" s="1"/>
  <c r="M161" i="6"/>
  <c r="M160" i="6"/>
  <c r="D74" i="6"/>
  <c r="I74" i="6" s="1"/>
  <c r="N74" i="6" s="1"/>
  <c r="S74" i="6" s="1"/>
  <c r="K87" i="6" s="1"/>
  <c r="P87" i="6" s="1"/>
  <c r="U87" i="6" s="1"/>
  <c r="K100" i="6" s="1"/>
  <c r="D121" i="6" s="1"/>
  <c r="I121" i="6" s="1"/>
  <c r="N121" i="6" s="1"/>
  <c r="S121" i="6" s="1"/>
  <c r="K134" i="6" s="1"/>
  <c r="P134" i="6" s="1"/>
  <c r="U134" i="6" s="1"/>
  <c r="K147" i="6" s="1"/>
  <c r="D167" i="6" s="1"/>
  <c r="I167" i="6" s="1"/>
  <c r="N167" i="6" s="1"/>
  <c r="S167" i="6" s="1"/>
  <c r="K180" i="6" s="1"/>
  <c r="D203" i="6" s="1"/>
  <c r="I203" i="6" s="1"/>
  <c r="N203" i="6" s="1"/>
  <c r="S203" i="6" s="1"/>
  <c r="K216" i="6" s="1"/>
  <c r="D239" i="6" s="1"/>
  <c r="I239" i="6" s="1"/>
  <c r="N239" i="6" s="1"/>
  <c r="S239" i="6" s="1"/>
  <c r="K252" i="6" s="1"/>
  <c r="D275" i="6" s="1"/>
  <c r="I275" i="6" s="1"/>
  <c r="N275" i="6" s="1"/>
  <c r="D311" i="6" s="1"/>
  <c r="I311" i="6" s="1"/>
  <c r="N311" i="6" s="1"/>
  <c r="S311" i="6" s="1"/>
  <c r="K324" i="6" s="1"/>
  <c r="D347" i="6" s="1"/>
  <c r="D383" i="6" s="1"/>
  <c r="D419" i="6" s="1"/>
  <c r="D75" i="6"/>
  <c r="I75" i="6" s="1"/>
  <c r="N75" i="6" s="1"/>
  <c r="S75" i="6" s="1"/>
  <c r="K88" i="6" s="1"/>
  <c r="P88" i="6" s="1"/>
  <c r="U88" i="6" s="1"/>
  <c r="K101" i="6" s="1"/>
  <c r="D122" i="6" s="1"/>
  <c r="I122" i="6" s="1"/>
  <c r="N122" i="6" s="1"/>
  <c r="S122" i="6" s="1"/>
  <c r="K135" i="6" s="1"/>
  <c r="P135" i="6" s="1"/>
  <c r="U135" i="6" s="1"/>
  <c r="K148" i="6" s="1"/>
  <c r="D168" i="6" s="1"/>
  <c r="I168" i="6" s="1"/>
  <c r="N168" i="6" s="1"/>
  <c r="S168" i="6" s="1"/>
  <c r="K181" i="6" s="1"/>
  <c r="D204" i="6" s="1"/>
  <c r="I204" i="6" s="1"/>
  <c r="N204" i="6" s="1"/>
  <c r="S204" i="6" s="1"/>
  <c r="K217" i="6" s="1"/>
  <c r="D240" i="6" s="1"/>
  <c r="I240" i="6" s="1"/>
  <c r="N240" i="6" s="1"/>
  <c r="S240" i="6" s="1"/>
  <c r="K253" i="6" s="1"/>
  <c r="D276" i="6" s="1"/>
  <c r="I276" i="6" s="1"/>
  <c r="N276" i="6" s="1"/>
  <c r="D312" i="6" s="1"/>
  <c r="I312" i="6" s="1"/>
  <c r="N312" i="6" s="1"/>
  <c r="S312" i="6" s="1"/>
  <c r="K325" i="6" s="1"/>
  <c r="D348" i="6" s="1"/>
  <c r="D384" i="6" s="1"/>
  <c r="D420" i="6" s="1"/>
  <c r="C82" i="6"/>
  <c r="H82" i="6" s="1"/>
  <c r="M82" i="6" s="1"/>
  <c r="R82" i="6" s="1"/>
  <c r="J95" i="6" s="1"/>
  <c r="O95" i="6" s="1"/>
  <c r="T95" i="6" s="1"/>
  <c r="J108" i="6" s="1"/>
  <c r="C129" i="6" s="1"/>
  <c r="H129" i="6" s="1"/>
  <c r="M129" i="6" s="1"/>
  <c r="R129" i="6" s="1"/>
  <c r="J142" i="6" s="1"/>
  <c r="O142" i="6" s="1"/>
  <c r="T142" i="6" s="1"/>
  <c r="J155" i="6" s="1"/>
  <c r="C175" i="6" s="1"/>
  <c r="H175" i="6" s="1"/>
  <c r="M175" i="6" s="1"/>
  <c r="R175" i="6" s="1"/>
  <c r="J188" i="6" s="1"/>
  <c r="C211" i="6" s="1"/>
  <c r="H211" i="6" s="1"/>
  <c r="M211" i="6" s="1"/>
  <c r="R211" i="6" s="1"/>
  <c r="J224" i="6" s="1"/>
  <c r="C247" i="6" s="1"/>
  <c r="H247" i="6" s="1"/>
  <c r="M247" i="6" s="1"/>
  <c r="R247" i="6" s="1"/>
  <c r="J260" i="6" s="1"/>
  <c r="C283" i="6" s="1"/>
  <c r="H283" i="6" s="1"/>
  <c r="M283" i="6" s="1"/>
  <c r="C319" i="6" s="1"/>
  <c r="H319" i="6" s="1"/>
  <c r="M319" i="6" s="1"/>
  <c r="R319" i="6" s="1"/>
  <c r="J332" i="6" s="1"/>
  <c r="C355" i="6" s="1"/>
  <c r="C391" i="6" s="1"/>
  <c r="C427" i="6" s="1"/>
  <c r="C463" i="6" s="1"/>
  <c r="P102" i="6"/>
  <c r="P150" i="6" s="1"/>
  <c r="P183" i="6" s="1"/>
  <c r="P219" i="6" s="1"/>
  <c r="P255" i="6" s="1"/>
  <c r="N291" i="6" s="1"/>
  <c r="P327" i="6" s="1"/>
  <c r="I350" i="6" s="1"/>
  <c r="I386" i="6" s="1"/>
  <c r="I422" i="6" s="1"/>
  <c r="M340" i="6"/>
  <c r="M483" i="6"/>
  <c r="P106" i="6"/>
  <c r="P154" i="6" s="1"/>
  <c r="P187" i="6" s="1"/>
  <c r="P223" i="6" s="1"/>
  <c r="P259" i="6" s="1"/>
  <c r="N295" i="6" s="1"/>
  <c r="P331" i="6" s="1"/>
  <c r="I354" i="6" s="1"/>
  <c r="I390" i="6" s="1"/>
  <c r="I426" i="6" s="1"/>
  <c r="M375" i="6"/>
  <c r="H411" i="6" s="1"/>
  <c r="M447" i="6"/>
  <c r="H483" i="6" s="1"/>
  <c r="M412" i="6"/>
  <c r="M232" i="6"/>
  <c r="M304" i="6"/>
  <c r="H340" i="6" s="1"/>
  <c r="M339" i="6"/>
  <c r="H375" i="6" s="1"/>
  <c r="H484" i="6"/>
  <c r="H485" i="6"/>
  <c r="H447" i="6"/>
  <c r="H339" i="6"/>
  <c r="R37" i="6"/>
  <c r="M40" i="6"/>
  <c r="R40" i="6" s="1"/>
  <c r="J54" i="6" s="1"/>
  <c r="O54" i="6" s="1"/>
  <c r="T53" i="6" s="1"/>
  <c r="O56" i="6"/>
  <c r="T55" i="6" s="1"/>
  <c r="P57" i="6"/>
  <c r="U56" i="6" s="1"/>
  <c r="J57" i="6"/>
  <c r="K58" i="6"/>
  <c r="P58" i="6" s="1"/>
  <c r="U57" i="6" s="1"/>
  <c r="D52" i="6"/>
  <c r="D59" i="6"/>
  <c r="M39" i="6"/>
  <c r="R39" i="6" s="1"/>
  <c r="J53" i="6" s="1"/>
  <c r="O53" i="6" s="1"/>
  <c r="T52" i="6" s="1"/>
  <c r="N40" i="6"/>
  <c r="S40" i="6" s="1"/>
  <c r="K54" i="6" s="1"/>
  <c r="P54" i="6" s="1"/>
  <c r="U53" i="6" s="1"/>
  <c r="C52" i="6"/>
  <c r="D56" i="6"/>
  <c r="D53" i="6"/>
  <c r="C53" i="8" l="1"/>
  <c r="K41" i="8"/>
  <c r="P55" i="8"/>
  <c r="Z41" i="8"/>
  <c r="P48" i="8"/>
  <c r="G48" i="8"/>
  <c r="P99" i="6"/>
  <c r="P147" i="6" s="1"/>
  <c r="P180" i="6" s="1"/>
  <c r="P216" i="6" s="1"/>
  <c r="P252" i="6" s="1"/>
  <c r="N288" i="6" s="1"/>
  <c r="P324" i="6" s="1"/>
  <c r="I347" i="6" s="1"/>
  <c r="I383" i="6" s="1"/>
  <c r="D86" i="6"/>
  <c r="D76" i="6"/>
  <c r="D80" i="6"/>
  <c r="I80" i="6" s="1"/>
  <c r="N80" i="6" s="1"/>
  <c r="S80" i="6" s="1"/>
  <c r="K93" i="6" s="1"/>
  <c r="H458" i="6"/>
  <c r="D494" i="6" s="1"/>
  <c r="G27" i="6" s="1"/>
  <c r="C58" i="6"/>
  <c r="U86" i="6"/>
  <c r="I419" i="6"/>
  <c r="D455" i="6"/>
  <c r="O154" i="6"/>
  <c r="O187" i="6" s="1"/>
  <c r="O223" i="6" s="1"/>
  <c r="O259" i="6" s="1"/>
  <c r="M295" i="6" s="1"/>
  <c r="O331" i="6" s="1"/>
  <c r="H354" i="6" s="1"/>
  <c r="H390" i="6" s="1"/>
  <c r="H426" i="6" s="1"/>
  <c r="C75" i="6"/>
  <c r="H75" i="6" s="1"/>
  <c r="M75" i="6" s="1"/>
  <c r="R75" i="6" s="1"/>
  <c r="J88" i="6" s="1"/>
  <c r="O88" i="6" s="1"/>
  <c r="T88" i="6" s="1"/>
  <c r="J101" i="6" s="1"/>
  <c r="C122" i="6" s="1"/>
  <c r="H122" i="6" s="1"/>
  <c r="M122" i="6" s="1"/>
  <c r="R122" i="6" s="1"/>
  <c r="J135" i="6" s="1"/>
  <c r="O135" i="6" s="1"/>
  <c r="T135" i="6" s="1"/>
  <c r="J148" i="6" s="1"/>
  <c r="C168" i="6" s="1"/>
  <c r="H168" i="6" s="1"/>
  <c r="M168" i="6" s="1"/>
  <c r="R168" i="6" s="1"/>
  <c r="J181" i="6" s="1"/>
  <c r="C204" i="6" s="1"/>
  <c r="H204" i="6" s="1"/>
  <c r="M204" i="6" s="1"/>
  <c r="R204" i="6" s="1"/>
  <c r="J217" i="6" s="1"/>
  <c r="C240" i="6" s="1"/>
  <c r="H240" i="6" s="1"/>
  <c r="M240" i="6" s="1"/>
  <c r="R240" i="6" s="1"/>
  <c r="J253" i="6" s="1"/>
  <c r="C276" i="6" s="1"/>
  <c r="H276" i="6" s="1"/>
  <c r="M276" i="6" s="1"/>
  <c r="C312" i="6" s="1"/>
  <c r="H312" i="6" s="1"/>
  <c r="M312" i="6" s="1"/>
  <c r="R312" i="6" s="1"/>
  <c r="J325" i="6" s="1"/>
  <c r="C348" i="6" s="1"/>
  <c r="C384" i="6" s="1"/>
  <c r="C420" i="6" s="1"/>
  <c r="C76" i="6"/>
  <c r="H76" i="6" s="1"/>
  <c r="M76" i="6" s="1"/>
  <c r="R76" i="6" s="1"/>
  <c r="J89" i="6" s="1"/>
  <c r="O89" i="6" s="1"/>
  <c r="T89" i="6" s="1"/>
  <c r="J102" i="6" s="1"/>
  <c r="C123" i="6" s="1"/>
  <c r="H123" i="6" s="1"/>
  <c r="M123" i="6" s="1"/>
  <c r="R123" i="6" s="1"/>
  <c r="J136" i="6" s="1"/>
  <c r="O136" i="6" s="1"/>
  <c r="T136" i="6" s="1"/>
  <c r="J149" i="6" s="1"/>
  <c r="C169" i="6" s="1"/>
  <c r="H169" i="6" s="1"/>
  <c r="M169" i="6" s="1"/>
  <c r="R169" i="6" s="1"/>
  <c r="J182" i="6" s="1"/>
  <c r="C205" i="6" s="1"/>
  <c r="H205" i="6" s="1"/>
  <c r="M205" i="6" s="1"/>
  <c r="R205" i="6" s="1"/>
  <c r="J218" i="6" s="1"/>
  <c r="C241" i="6" s="1"/>
  <c r="H241" i="6" s="1"/>
  <c r="M241" i="6" s="1"/>
  <c r="R241" i="6" s="1"/>
  <c r="J254" i="6" s="1"/>
  <c r="C277" i="6" s="1"/>
  <c r="H277" i="6" s="1"/>
  <c r="M277" i="6" s="1"/>
  <c r="C313" i="6" s="1"/>
  <c r="H313" i="6" s="1"/>
  <c r="M313" i="6" s="1"/>
  <c r="R313" i="6" s="1"/>
  <c r="J326" i="6" s="1"/>
  <c r="C349" i="6" s="1"/>
  <c r="C385" i="6" s="1"/>
  <c r="C421" i="6" s="1"/>
  <c r="C457" i="6" s="1"/>
  <c r="H461" i="6"/>
  <c r="D497" i="6" s="1"/>
  <c r="G30" i="6" s="1"/>
  <c r="D79" i="6"/>
  <c r="I79" i="6" s="1"/>
  <c r="N79" i="6" s="1"/>
  <c r="M231" i="6"/>
  <c r="H267" i="6" s="1"/>
  <c r="M196" i="6"/>
  <c r="I458" i="6"/>
  <c r="E494" i="6" s="1"/>
  <c r="H27" i="6" s="1"/>
  <c r="P100" i="6"/>
  <c r="P148" i="6" s="1"/>
  <c r="P181" i="6" s="1"/>
  <c r="P217" i="6" s="1"/>
  <c r="P253" i="6" s="1"/>
  <c r="N289" i="6" s="1"/>
  <c r="P325" i="6" s="1"/>
  <c r="I348" i="6" s="1"/>
  <c r="I384" i="6" s="1"/>
  <c r="I420" i="6" s="1"/>
  <c r="O107" i="6"/>
  <c r="O155" i="6" s="1"/>
  <c r="O188" i="6" s="1"/>
  <c r="O224" i="6" s="1"/>
  <c r="O260" i="6" s="1"/>
  <c r="M296" i="6" s="1"/>
  <c r="O332" i="6" s="1"/>
  <c r="H355" i="6" s="1"/>
  <c r="H391" i="6" s="1"/>
  <c r="H427" i="6" s="1"/>
  <c r="H463" i="6" s="1"/>
  <c r="D499" i="6" s="1"/>
  <c r="G32" i="6" s="1"/>
  <c r="I462" i="6"/>
  <c r="E498" i="6" s="1"/>
  <c r="H31" i="6" s="1"/>
  <c r="P155" i="6"/>
  <c r="P188" i="6" s="1"/>
  <c r="P224" i="6" s="1"/>
  <c r="P260" i="6" s="1"/>
  <c r="N296" i="6" s="1"/>
  <c r="P332" i="6" s="1"/>
  <c r="I355" i="6" s="1"/>
  <c r="I391" i="6" s="1"/>
  <c r="I427" i="6" s="1"/>
  <c r="C462" i="6"/>
  <c r="C78" i="6"/>
  <c r="H78" i="6" s="1"/>
  <c r="D78" i="6"/>
  <c r="I78" i="6" s="1"/>
  <c r="C57" i="6"/>
  <c r="D456" i="6"/>
  <c r="O99" i="6"/>
  <c r="O147" i="6" s="1"/>
  <c r="O180" i="6" s="1"/>
  <c r="O216" i="6" s="1"/>
  <c r="O252" i="6" s="1"/>
  <c r="M288" i="6" s="1"/>
  <c r="O324" i="6" s="1"/>
  <c r="H347" i="6" s="1"/>
  <c r="H383" i="6" s="1"/>
  <c r="H419" i="6" s="1"/>
  <c r="H455" i="6" s="1"/>
  <c r="D491" i="6" s="1"/>
  <c r="G24" i="6" s="1"/>
  <c r="D463" i="6"/>
  <c r="C61" i="6"/>
  <c r="D62" i="6"/>
  <c r="D60" i="6"/>
  <c r="C59" i="6"/>
  <c r="J51" i="6"/>
  <c r="O51" i="6" s="1"/>
  <c r="T50" i="6" s="1"/>
  <c r="D57" i="6"/>
  <c r="D61" i="6"/>
  <c r="D58" i="6"/>
  <c r="O57" i="6"/>
  <c r="T56" i="6" s="1"/>
  <c r="C62" i="6"/>
  <c r="C60" i="6"/>
  <c r="B53" i="8" l="1"/>
  <c r="O101" i="6"/>
  <c r="O149" i="6" s="1"/>
  <c r="O182" i="6" s="1"/>
  <c r="I455" i="6"/>
  <c r="E491" i="6" s="1"/>
  <c r="H24" i="6" s="1"/>
  <c r="O100" i="6"/>
  <c r="O148" i="6" s="1"/>
  <c r="O181" i="6" s="1"/>
  <c r="O217" i="6" s="1"/>
  <c r="O253" i="6" s="1"/>
  <c r="M289" i="6" s="1"/>
  <c r="O325" i="6" s="1"/>
  <c r="H348" i="6" s="1"/>
  <c r="H384" i="6" s="1"/>
  <c r="H420" i="6" s="1"/>
  <c r="I463" i="6"/>
  <c r="E499" i="6" s="1"/>
  <c r="H32" i="6" s="1"/>
  <c r="M78" i="6"/>
  <c r="R78" i="6" s="1"/>
  <c r="J91" i="6" s="1"/>
  <c r="C87" i="6"/>
  <c r="C456" i="6"/>
  <c r="C73" i="6"/>
  <c r="I456" i="6"/>
  <c r="E492" i="6" s="1"/>
  <c r="H25" i="6" s="1"/>
  <c r="S79" i="6"/>
  <c r="H462" i="6"/>
  <c r="D498" i="6" s="1"/>
  <c r="G31" i="6" s="1"/>
  <c r="P93" i="6"/>
  <c r="U93" i="6" s="1"/>
  <c r="K106" i="6" s="1"/>
  <c r="C79" i="6"/>
  <c r="H79" i="6" s="1"/>
  <c r="M79" i="6" s="1"/>
  <c r="O218" i="6"/>
  <c r="O254" i="6" s="1"/>
  <c r="M290" i="6" s="1"/>
  <c r="O326" i="6" s="1"/>
  <c r="H349" i="6" s="1"/>
  <c r="H385" i="6" s="1"/>
  <c r="H421" i="6" s="1"/>
  <c r="H457" i="6"/>
  <c r="D493" i="6" s="1"/>
  <c r="G26" i="6" s="1"/>
  <c r="N78" i="6"/>
  <c r="S78" i="6" s="1"/>
  <c r="K91" i="6" s="1"/>
  <c r="K99" i="6"/>
  <c r="I76" i="6"/>
  <c r="N76" i="6" s="1"/>
  <c r="S76" i="6" s="1"/>
  <c r="K89" i="6" s="1"/>
  <c r="P89" i="6" s="1"/>
  <c r="D85" i="6"/>
  <c r="D95" i="6" l="1"/>
  <c r="D88" i="6"/>
  <c r="C88" i="6"/>
  <c r="R79" i="6"/>
  <c r="C85" i="6"/>
  <c r="H73" i="6"/>
  <c r="D120" i="6"/>
  <c r="P98" i="6"/>
  <c r="D92" i="6"/>
  <c r="H456" i="6"/>
  <c r="D492" i="6" s="1"/>
  <c r="G25" i="6" s="1"/>
  <c r="U89" i="6"/>
  <c r="K102" i="6" s="1"/>
  <c r="D93" i="6"/>
  <c r="D87" i="6"/>
  <c r="D127" i="6"/>
  <c r="I127" i="6" s="1"/>
  <c r="N127" i="6" s="1"/>
  <c r="S127" i="6" s="1"/>
  <c r="K140" i="6" s="1"/>
  <c r="P140" i="6" s="1"/>
  <c r="U140" i="6" s="1"/>
  <c r="K153" i="6" s="1"/>
  <c r="D173" i="6" s="1"/>
  <c r="I173" i="6" s="1"/>
  <c r="N173" i="6" s="1"/>
  <c r="S173" i="6" s="1"/>
  <c r="K186" i="6" s="1"/>
  <c r="D209" i="6" s="1"/>
  <c r="I209" i="6" s="1"/>
  <c r="N209" i="6" s="1"/>
  <c r="S209" i="6" s="1"/>
  <c r="K222" i="6" s="1"/>
  <c r="D245" i="6" s="1"/>
  <c r="I245" i="6" s="1"/>
  <c r="N245" i="6" s="1"/>
  <c r="S245" i="6" s="1"/>
  <c r="K258" i="6" s="1"/>
  <c r="D281" i="6" s="1"/>
  <c r="I281" i="6" s="1"/>
  <c r="N281" i="6" s="1"/>
  <c r="D317" i="6" s="1"/>
  <c r="I317" i="6" s="1"/>
  <c r="N317" i="6" s="1"/>
  <c r="S317" i="6" s="1"/>
  <c r="K330" i="6" s="1"/>
  <c r="D353" i="6" s="1"/>
  <c r="D389" i="6" s="1"/>
  <c r="D425" i="6" s="1"/>
  <c r="P105" i="6"/>
  <c r="P153" i="6" s="1"/>
  <c r="P186" i="6" s="1"/>
  <c r="P222" i="6" s="1"/>
  <c r="P258" i="6" s="1"/>
  <c r="N294" i="6" s="1"/>
  <c r="P330" i="6" s="1"/>
  <c r="I353" i="6" s="1"/>
  <c r="I389" i="6" s="1"/>
  <c r="P91" i="6"/>
  <c r="U91" i="6" s="1"/>
  <c r="K104" i="6" s="1"/>
  <c r="D91" i="6"/>
  <c r="K92" i="6"/>
  <c r="P92" i="6" s="1"/>
  <c r="D89" i="6"/>
  <c r="D90" i="6"/>
  <c r="C91" i="6"/>
  <c r="O91" i="6"/>
  <c r="T91" i="6" s="1"/>
  <c r="J104" i="6" s="1"/>
  <c r="C89" i="6" l="1"/>
  <c r="J92" i="6"/>
  <c r="O92" i="6" s="1"/>
  <c r="C90" i="6"/>
  <c r="D123" i="6"/>
  <c r="I123" i="6" s="1"/>
  <c r="N123" i="6" s="1"/>
  <c r="S123" i="6" s="1"/>
  <c r="K136" i="6" s="1"/>
  <c r="P136" i="6" s="1"/>
  <c r="U136" i="6" s="1"/>
  <c r="K149" i="6" s="1"/>
  <c r="D169" i="6" s="1"/>
  <c r="I169" i="6" s="1"/>
  <c r="N169" i="6" s="1"/>
  <c r="S169" i="6" s="1"/>
  <c r="K182" i="6" s="1"/>
  <c r="D205" i="6" s="1"/>
  <c r="I205" i="6" s="1"/>
  <c r="P101" i="6"/>
  <c r="U92" i="6"/>
  <c r="K105" i="6" s="1"/>
  <c r="D94" i="6"/>
  <c r="I425" i="6"/>
  <c r="D461" i="6"/>
  <c r="M73" i="6"/>
  <c r="R73" i="6" s="1"/>
  <c r="J86" i="6" s="1"/>
  <c r="C86" i="6"/>
  <c r="D97" i="6"/>
  <c r="D96" i="6"/>
  <c r="D125" i="6"/>
  <c r="I125" i="6" s="1"/>
  <c r="P103" i="6"/>
  <c r="I120" i="6"/>
  <c r="C125" i="6"/>
  <c r="H125" i="6" s="1"/>
  <c r="C97" i="6"/>
  <c r="C96" i="6"/>
  <c r="O103" i="6"/>
  <c r="D132" i="6" l="1"/>
  <c r="P149" i="6"/>
  <c r="P182" i="6" s="1"/>
  <c r="I461" i="6"/>
  <c r="E497" i="6" s="1"/>
  <c r="H30" i="6" s="1"/>
  <c r="N125" i="6"/>
  <c r="S125" i="6" s="1"/>
  <c r="D134" i="6"/>
  <c r="D98" i="6"/>
  <c r="D126" i="6"/>
  <c r="I126" i="6" s="1"/>
  <c r="P104" i="6"/>
  <c r="N205" i="6"/>
  <c r="S205" i="6" s="1"/>
  <c r="K218" i="6" s="1"/>
  <c r="D241" i="6" s="1"/>
  <c r="I241" i="6" s="1"/>
  <c r="N241" i="6" s="1"/>
  <c r="S241" i="6" s="1"/>
  <c r="K254" i="6" s="1"/>
  <c r="D277" i="6" s="1"/>
  <c r="I277" i="6" s="1"/>
  <c r="N277" i="6" s="1"/>
  <c r="D313" i="6" s="1"/>
  <c r="I313" i="6" s="1"/>
  <c r="N313" i="6" s="1"/>
  <c r="S313" i="6" s="1"/>
  <c r="K326" i="6" s="1"/>
  <c r="D349" i="6" s="1"/>
  <c r="D385" i="6" s="1"/>
  <c r="D421" i="6" s="1"/>
  <c r="C134" i="6"/>
  <c r="M125" i="6"/>
  <c r="R125" i="6" s="1"/>
  <c r="C92" i="6"/>
  <c r="O86" i="6"/>
  <c r="N120" i="6"/>
  <c r="S120" i="6" s="1"/>
  <c r="D133" i="6"/>
  <c r="T92" i="6"/>
  <c r="J105" i="6" s="1"/>
  <c r="C94" i="6"/>
  <c r="D457" i="6" l="1"/>
  <c r="C126" i="6"/>
  <c r="H126" i="6" s="1"/>
  <c r="C98" i="6"/>
  <c r="O104" i="6"/>
  <c r="P218" i="6"/>
  <c r="P254" i="6" s="1"/>
  <c r="N290" i="6" s="1"/>
  <c r="P326" i="6" s="1"/>
  <c r="I349" i="6" s="1"/>
  <c r="I385" i="6" s="1"/>
  <c r="I421" i="6" s="1"/>
  <c r="D139" i="6"/>
  <c r="K133" i="6"/>
  <c r="N126" i="6"/>
  <c r="D135" i="6"/>
  <c r="T86" i="6"/>
  <c r="C93" i="6"/>
  <c r="J138" i="6"/>
  <c r="O138" i="6" s="1"/>
  <c r="C138" i="6"/>
  <c r="K138" i="6"/>
  <c r="P138" i="6" s="1"/>
  <c r="D138" i="6"/>
  <c r="I457" i="6" l="1"/>
  <c r="E493" i="6" s="1"/>
  <c r="H26" i="6" s="1"/>
  <c r="C135" i="6"/>
  <c r="M126" i="6"/>
  <c r="P133" i="6"/>
  <c r="D140" i="6"/>
  <c r="D143" i="6"/>
  <c r="U138" i="6"/>
  <c r="T138" i="6"/>
  <c r="C143" i="6"/>
  <c r="S126" i="6"/>
  <c r="K139" i="6" s="1"/>
  <c r="P139" i="6" s="1"/>
  <c r="D137" i="6"/>
  <c r="D136" i="6"/>
  <c r="C95" i="6"/>
  <c r="J99" i="6"/>
  <c r="U133" i="6" l="1"/>
  <c r="K146" i="6" s="1"/>
  <c r="D142" i="6"/>
  <c r="U139" i="6"/>
  <c r="D141" i="6"/>
  <c r="C136" i="6"/>
  <c r="R126" i="6"/>
  <c r="J139" i="6" s="1"/>
  <c r="O139" i="6" s="1"/>
  <c r="C137" i="6"/>
  <c r="J151" i="6"/>
  <c r="C144" i="6"/>
  <c r="C120" i="6"/>
  <c r="O98" i="6"/>
  <c r="D144" i="6"/>
  <c r="K151" i="6"/>
  <c r="H120" i="6" l="1"/>
  <c r="C132" i="6"/>
  <c r="C171" i="6"/>
  <c r="O151" i="6"/>
  <c r="T139" i="6"/>
  <c r="C141" i="6"/>
  <c r="D171" i="6"/>
  <c r="P151" i="6"/>
  <c r="K152" i="6"/>
  <c r="D145" i="6"/>
  <c r="D166" i="6"/>
  <c r="P146" i="6"/>
  <c r="H171" i="6" l="1"/>
  <c r="M171" i="6" s="1"/>
  <c r="C180" i="6"/>
  <c r="D172" i="6"/>
  <c r="P152" i="6"/>
  <c r="C133" i="6"/>
  <c r="M120" i="6"/>
  <c r="R120" i="6" s="1"/>
  <c r="D180" i="6"/>
  <c r="I171" i="6"/>
  <c r="N171" i="6" s="1"/>
  <c r="J152" i="6"/>
  <c r="C145" i="6"/>
  <c r="D178" i="6"/>
  <c r="D179" i="6"/>
  <c r="I166" i="6"/>
  <c r="N166" i="6" s="1"/>
  <c r="C172" i="6" l="1"/>
  <c r="O152" i="6"/>
  <c r="I172" i="6"/>
  <c r="D181" i="6"/>
  <c r="S171" i="6"/>
  <c r="K184" i="6" s="1"/>
  <c r="D184" i="6"/>
  <c r="C184" i="6"/>
  <c r="R171" i="6"/>
  <c r="J184" i="6" s="1"/>
  <c r="S166" i="6"/>
  <c r="D185" i="6"/>
  <c r="J133" i="6"/>
  <c r="C139" i="6"/>
  <c r="O133" i="6" l="1"/>
  <c r="C140" i="6"/>
  <c r="D182" i="6"/>
  <c r="N172" i="6"/>
  <c r="S172" i="6" s="1"/>
  <c r="D183" i="6"/>
  <c r="D188" i="6"/>
  <c r="K179" i="6"/>
  <c r="D186" i="6"/>
  <c r="C181" i="6"/>
  <c r="H172" i="6"/>
  <c r="C189" i="6"/>
  <c r="C207" i="6"/>
  <c r="C190" i="6"/>
  <c r="O184" i="6"/>
  <c r="D190" i="6"/>
  <c r="D189" i="6"/>
  <c r="D207" i="6"/>
  <c r="P184" i="6"/>
  <c r="C182" i="6" l="1"/>
  <c r="M172" i="6"/>
  <c r="R172" i="6" s="1"/>
  <c r="C183" i="6"/>
  <c r="D216" i="6"/>
  <c r="I207" i="6"/>
  <c r="N207" i="6" s="1"/>
  <c r="C142" i="6"/>
  <c r="T133" i="6"/>
  <c r="J146" i="6" s="1"/>
  <c r="D202" i="6"/>
  <c r="P179" i="6"/>
  <c r="H207" i="6"/>
  <c r="M207" i="6" s="1"/>
  <c r="C216" i="6"/>
  <c r="D187" i="6"/>
  <c r="K185" i="6"/>
  <c r="J185" i="6" l="1"/>
  <c r="C187" i="6"/>
  <c r="D215" i="6"/>
  <c r="D214" i="6"/>
  <c r="I202" i="6"/>
  <c r="N202" i="6" s="1"/>
  <c r="C166" i="6"/>
  <c r="O146" i="6"/>
  <c r="D191" i="6"/>
  <c r="D208" i="6"/>
  <c r="P185" i="6"/>
  <c r="D220" i="6"/>
  <c r="S207" i="6"/>
  <c r="K220" i="6" s="1"/>
  <c r="R207" i="6"/>
  <c r="J220" i="6" s="1"/>
  <c r="C220" i="6"/>
  <c r="D217" i="6" l="1"/>
  <c r="I208" i="6"/>
  <c r="C208" i="6"/>
  <c r="C191" i="6"/>
  <c r="O185" i="6"/>
  <c r="C179" i="6"/>
  <c r="H166" i="6"/>
  <c r="M166" i="6" s="1"/>
  <c r="C178" i="6"/>
  <c r="C226" i="6"/>
  <c r="C225" i="6"/>
  <c r="C243" i="6"/>
  <c r="O220" i="6"/>
  <c r="S202" i="6"/>
  <c r="D221" i="6"/>
  <c r="D226" i="6"/>
  <c r="D225" i="6"/>
  <c r="D243" i="6"/>
  <c r="P220" i="6"/>
  <c r="C185" i="6" l="1"/>
  <c r="R166" i="6"/>
  <c r="D224" i="6"/>
  <c r="K215" i="6"/>
  <c r="D222" i="6"/>
  <c r="H243" i="6"/>
  <c r="M243" i="6" s="1"/>
  <c r="C252" i="6"/>
  <c r="H208" i="6"/>
  <c r="C217" i="6"/>
  <c r="D252" i="6"/>
  <c r="I243" i="6"/>
  <c r="N243" i="6" s="1"/>
  <c r="N208" i="6"/>
  <c r="S208" i="6" s="1"/>
  <c r="D219" i="6"/>
  <c r="D218" i="6"/>
  <c r="D238" i="6" l="1"/>
  <c r="P215" i="6"/>
  <c r="M208" i="6"/>
  <c r="R208" i="6" s="1"/>
  <c r="C219" i="6"/>
  <c r="C218" i="6"/>
  <c r="C188" i="6"/>
  <c r="J179" i="6"/>
  <c r="C186" i="6"/>
  <c r="R243" i="6"/>
  <c r="C256" i="6"/>
  <c r="K221" i="6"/>
  <c r="D223" i="6"/>
  <c r="D256" i="6"/>
  <c r="S243" i="6"/>
  <c r="D244" i="6" l="1"/>
  <c r="D227" i="6"/>
  <c r="P221" i="6"/>
  <c r="C223" i="6"/>
  <c r="J221" i="6"/>
  <c r="C261" i="6"/>
  <c r="J256" i="6"/>
  <c r="D251" i="6"/>
  <c r="D250" i="6"/>
  <c r="I238" i="6"/>
  <c r="N238" i="6" s="1"/>
  <c r="C202" i="6"/>
  <c r="O179" i="6"/>
  <c r="K256" i="6"/>
  <c r="D261" i="6"/>
  <c r="C215" i="6" l="1"/>
  <c r="C214" i="6"/>
  <c r="H202" i="6"/>
  <c r="M202" i="6" s="1"/>
  <c r="S238" i="6"/>
  <c r="D257" i="6"/>
  <c r="I244" i="6"/>
  <c r="D253" i="6"/>
  <c r="C279" i="6"/>
  <c r="C262" i="6"/>
  <c r="O256" i="6"/>
  <c r="D262" i="6"/>
  <c r="D279" i="6"/>
  <c r="P256" i="6"/>
  <c r="C244" i="6"/>
  <c r="C227" i="6"/>
  <c r="O221" i="6"/>
  <c r="H244" i="6" l="1"/>
  <c r="C253" i="6"/>
  <c r="I279" i="6"/>
  <c r="N279" i="6" s="1"/>
  <c r="D292" i="6"/>
  <c r="D288" i="6"/>
  <c r="D254" i="6"/>
  <c r="D255" i="6"/>
  <c r="N244" i="6"/>
  <c r="S244" i="6" s="1"/>
  <c r="D258" i="6"/>
  <c r="D260" i="6"/>
  <c r="K251" i="6"/>
  <c r="R202" i="6"/>
  <c r="C221" i="6"/>
  <c r="H279" i="6"/>
  <c r="M279" i="6" s="1"/>
  <c r="C288" i="6"/>
  <c r="C292" i="6"/>
  <c r="D298" i="6" l="1"/>
  <c r="D315" i="6"/>
  <c r="D297" i="6"/>
  <c r="N292" i="6"/>
  <c r="C297" i="6"/>
  <c r="C315" i="6"/>
  <c r="C298" i="6"/>
  <c r="D259" i="6"/>
  <c r="K257" i="6"/>
  <c r="M244" i="6"/>
  <c r="R244" i="6" s="1"/>
  <c r="C254" i="6"/>
  <c r="C255" i="6"/>
  <c r="C224" i="6"/>
  <c r="C222" i="6"/>
  <c r="J215" i="6"/>
  <c r="M292" i="6"/>
  <c r="D274" i="6"/>
  <c r="P251" i="6"/>
  <c r="J257" i="6" l="1"/>
  <c r="C259" i="6"/>
  <c r="D324" i="6"/>
  <c r="I315" i="6"/>
  <c r="N315" i="6" s="1"/>
  <c r="D286" i="6"/>
  <c r="I274" i="6"/>
  <c r="D293" i="6"/>
  <c r="D287" i="6"/>
  <c r="D263" i="6"/>
  <c r="D280" i="6"/>
  <c r="P257" i="6"/>
  <c r="C238" i="6"/>
  <c r="O215" i="6"/>
  <c r="H315" i="6"/>
  <c r="M315" i="6" s="1"/>
  <c r="C324" i="6"/>
  <c r="Q2" i="4"/>
  <c r="Q17" i="4"/>
  <c r="H10" i="5"/>
  <c r="H5" i="5"/>
  <c r="H3" i="5"/>
  <c r="H14" i="5"/>
  <c r="H12" i="5"/>
  <c r="J4" i="4"/>
  <c r="T1" i="4"/>
  <c r="O2" i="4" s="1"/>
  <c r="O3" i="4" s="1"/>
  <c r="O4" i="4" s="1"/>
  <c r="O5" i="4" s="1"/>
  <c r="O9" i="4" s="1"/>
  <c r="P1" i="4"/>
  <c r="O1" i="4"/>
  <c r="N1" i="4"/>
  <c r="M1" i="4"/>
  <c r="H7" i="5" l="1"/>
  <c r="D291" i="6"/>
  <c r="D290" i="6"/>
  <c r="I280" i="6"/>
  <c r="N280" i="6" s="1"/>
  <c r="N293" i="6" s="1"/>
  <c r="D289" i="6"/>
  <c r="C263" i="6"/>
  <c r="C280" i="6"/>
  <c r="O257" i="6"/>
  <c r="R315" i="6"/>
  <c r="J328" i="6" s="1"/>
  <c r="C328" i="6"/>
  <c r="N274" i="6"/>
  <c r="D294" i="6"/>
  <c r="H238" i="6"/>
  <c r="M238" i="6" s="1"/>
  <c r="C251" i="6"/>
  <c r="C250" i="6"/>
  <c r="D328" i="6"/>
  <c r="S315" i="6"/>
  <c r="K328" i="6" s="1"/>
  <c r="O13" i="4"/>
  <c r="O15" i="4" s="1"/>
  <c r="M20" i="4"/>
  <c r="N5" i="4"/>
  <c r="N9" i="4" s="1"/>
  <c r="N11" i="4" s="1"/>
  <c r="N12" i="4" s="1"/>
  <c r="N13" i="4" s="1"/>
  <c r="N15" i="4" s="1"/>
  <c r="N21" i="4"/>
  <c r="N22" i="4" s="1"/>
  <c r="N23" i="4" s="1"/>
  <c r="N25" i="4" s="1"/>
  <c r="O21" i="4"/>
  <c r="O22" i="4" s="1"/>
  <c r="O23" i="4" s="1"/>
  <c r="O25" i="4" s="1"/>
  <c r="O26" i="4" s="1"/>
  <c r="O27" i="4" s="1"/>
  <c r="O29" i="4" s="1"/>
  <c r="M5" i="4"/>
  <c r="N6" i="4"/>
  <c r="N7" i="4" s="1"/>
  <c r="N8" i="4" s="1"/>
  <c r="N10" i="4" s="1"/>
  <c r="N20" i="4"/>
  <c r="N24" i="4" s="1"/>
  <c r="N26" i="4" s="1"/>
  <c r="N27" i="4" s="1"/>
  <c r="N28" i="4" s="1"/>
  <c r="N30" i="4" s="1"/>
  <c r="Q18" i="4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M4" i="4"/>
  <c r="O6" i="4"/>
  <c r="O7" i="4" s="1"/>
  <c r="O8" i="4" s="1"/>
  <c r="O10" i="4" s="1"/>
  <c r="O11" i="4" s="1"/>
  <c r="M19" i="4"/>
  <c r="O17" i="4"/>
  <c r="O18" i="4" s="1"/>
  <c r="O19" i="4" s="1"/>
  <c r="O20" i="4" s="1"/>
  <c r="O24" i="4" s="1"/>
  <c r="O28" i="4" s="1"/>
  <c r="O30" i="4" s="1"/>
  <c r="P2" i="4"/>
  <c r="P4" i="4" s="1"/>
  <c r="P5" i="4" s="1"/>
  <c r="P6" i="4" s="1"/>
  <c r="P9" i="4" s="1"/>
  <c r="P10" i="4" s="1"/>
  <c r="P11" i="4" s="1"/>
  <c r="P14" i="4" s="1"/>
  <c r="Q3" i="4"/>
  <c r="Q4" i="4" s="1"/>
  <c r="Q5" i="4" s="1"/>
  <c r="Q6" i="4" s="1"/>
  <c r="Q7" i="4" s="1"/>
  <c r="Q8" i="4" s="1"/>
  <c r="P3" i="4"/>
  <c r="P7" i="4" s="1"/>
  <c r="P8" i="4" s="1"/>
  <c r="P12" i="4" s="1"/>
  <c r="P13" i="4" s="1"/>
  <c r="P15" i="4" s="1"/>
  <c r="P18" i="4"/>
  <c r="P22" i="4" s="1"/>
  <c r="P23" i="4" s="1"/>
  <c r="P27" i="4" s="1"/>
  <c r="P28" i="4" s="1"/>
  <c r="P30" i="4" s="1"/>
  <c r="P17" i="4"/>
  <c r="P19" i="4" s="1"/>
  <c r="P20" i="4" s="1"/>
  <c r="M17" i="4"/>
  <c r="M18" i="4" s="1"/>
  <c r="M24" i="4" s="1"/>
  <c r="M2" i="4"/>
  <c r="N2" i="4"/>
  <c r="N3" i="4" s="1"/>
  <c r="N4" i="4" s="1"/>
  <c r="N14" i="4" s="1"/>
  <c r="N17" i="4"/>
  <c r="N18" i="4" s="1"/>
  <c r="N19" i="4" s="1"/>
  <c r="N29" i="4" s="1"/>
  <c r="H14" i="3"/>
  <c r="H12" i="3"/>
  <c r="H10" i="3"/>
  <c r="H7" i="3"/>
  <c r="H5" i="3"/>
  <c r="H3" i="3"/>
  <c r="D296" i="6" l="1"/>
  <c r="D310" i="6"/>
  <c r="N287" i="6"/>
  <c r="D334" i="6"/>
  <c r="D351" i="6"/>
  <c r="D333" i="6"/>
  <c r="P328" i="6"/>
  <c r="I351" i="6" s="1"/>
  <c r="C351" i="6"/>
  <c r="C334" i="6"/>
  <c r="C333" i="6"/>
  <c r="O328" i="6"/>
  <c r="C291" i="6"/>
  <c r="C290" i="6"/>
  <c r="C289" i="6"/>
  <c r="H280" i="6"/>
  <c r="M280" i="6" s="1"/>
  <c r="R238" i="6"/>
  <c r="C257" i="6"/>
  <c r="D295" i="6"/>
  <c r="D299" i="6"/>
  <c r="D316" i="6"/>
  <c r="Q29" i="4"/>
  <c r="Q30" i="4" s="1"/>
  <c r="P21" i="4"/>
  <c r="P24" i="4"/>
  <c r="P25" i="4" s="1"/>
  <c r="P26" i="4" s="1"/>
  <c r="P29" i="4" s="1"/>
  <c r="Q9" i="4"/>
  <c r="Q10" i="4" s="1"/>
  <c r="Q11" i="4" s="1"/>
  <c r="Q12" i="4" s="1"/>
  <c r="Q13" i="4" s="1"/>
  <c r="Q14" i="4" s="1"/>
  <c r="Q15" i="4" s="1"/>
  <c r="M3" i="4"/>
  <c r="R3" i="4" s="1"/>
  <c r="M9" i="4"/>
  <c r="R5" i="4"/>
  <c r="M6" i="4"/>
  <c r="M25" i="4"/>
  <c r="M8" i="4"/>
  <c r="M13" i="4" s="1"/>
  <c r="R4" i="4"/>
  <c r="R20" i="4"/>
  <c r="M21" i="4"/>
  <c r="O12" i="4"/>
  <c r="O14" i="4" s="1"/>
  <c r="M23" i="4"/>
  <c r="R19" i="4"/>
  <c r="R2" i="4"/>
  <c r="R18" i="4"/>
  <c r="R17" i="4"/>
  <c r="N2" i="2"/>
  <c r="O2" i="2" s="1"/>
  <c r="N3" i="2"/>
  <c r="O3" i="2" s="1"/>
  <c r="N4" i="2"/>
  <c r="O4" i="2" s="1"/>
  <c r="N5" i="2"/>
  <c r="O5" i="2" s="1"/>
  <c r="I5" i="2"/>
  <c r="J5" i="2"/>
  <c r="K5" i="2"/>
  <c r="L5" i="2"/>
  <c r="M5" i="2"/>
  <c r="J4" i="2"/>
  <c r="K4" i="2"/>
  <c r="L4" i="2"/>
  <c r="M4" i="2"/>
  <c r="I4" i="2"/>
  <c r="J3" i="2"/>
  <c r="K3" i="2"/>
  <c r="L3" i="2"/>
  <c r="M3" i="2"/>
  <c r="I3" i="2"/>
  <c r="M2" i="2"/>
  <c r="L2" i="2"/>
  <c r="K2" i="2"/>
  <c r="J2" i="2"/>
  <c r="I2" i="2"/>
  <c r="H5" i="2"/>
  <c r="G5" i="2"/>
  <c r="H4" i="2"/>
  <c r="G4" i="2"/>
  <c r="H3" i="2"/>
  <c r="G3" i="2"/>
  <c r="H2" i="2"/>
  <c r="G2" i="2"/>
  <c r="D322" i="6" l="1"/>
  <c r="I310" i="6"/>
  <c r="N310" i="6" s="1"/>
  <c r="D323" i="6"/>
  <c r="J251" i="6"/>
  <c r="C258" i="6"/>
  <c r="C260" i="6"/>
  <c r="C316" i="6"/>
  <c r="C299" i="6"/>
  <c r="C295" i="6"/>
  <c r="C369" i="6"/>
  <c r="C360" i="6"/>
  <c r="C364" i="6"/>
  <c r="C387" i="6"/>
  <c r="C370" i="6"/>
  <c r="I316" i="6"/>
  <c r="D325" i="6"/>
  <c r="D369" i="6"/>
  <c r="D387" i="6"/>
  <c r="I387" i="6" s="1"/>
  <c r="D364" i="6"/>
  <c r="D360" i="6"/>
  <c r="D370" i="6"/>
  <c r="M293" i="6"/>
  <c r="H351" i="6"/>
  <c r="H387" i="6" s="1"/>
  <c r="G4" i="4"/>
  <c r="H5" i="4"/>
  <c r="H3" i="4"/>
  <c r="H2" i="4"/>
  <c r="R24" i="4"/>
  <c r="R13" i="4"/>
  <c r="M14" i="4"/>
  <c r="R14" i="4" s="1"/>
  <c r="R8" i="4"/>
  <c r="M27" i="4"/>
  <c r="R27" i="4" s="1"/>
  <c r="R25" i="4"/>
  <c r="R6" i="4"/>
  <c r="M7" i="4"/>
  <c r="G2" i="4"/>
  <c r="R21" i="4"/>
  <c r="M22" i="4"/>
  <c r="M10" i="4"/>
  <c r="R9" i="4"/>
  <c r="G5" i="4"/>
  <c r="G3" i="4"/>
  <c r="H4" i="4"/>
  <c r="M28" i="4"/>
  <c r="R23" i="4"/>
  <c r="P5" i="2"/>
  <c r="P4" i="2"/>
  <c r="P3" i="2"/>
  <c r="P2" i="2"/>
  <c r="F28" i="1"/>
  <c r="F27" i="1"/>
  <c r="D326" i="6" l="1"/>
  <c r="D327" i="6"/>
  <c r="N316" i="6"/>
  <c r="S316" i="6" s="1"/>
  <c r="K329" i="6" s="1"/>
  <c r="H316" i="6"/>
  <c r="C325" i="6"/>
  <c r="C423" i="6"/>
  <c r="H423" i="6" s="1"/>
  <c r="C406" i="6"/>
  <c r="C396" i="6"/>
  <c r="C405" i="6"/>
  <c r="C400" i="6"/>
  <c r="C274" i="6"/>
  <c r="O251" i="6"/>
  <c r="D405" i="6"/>
  <c r="D396" i="6"/>
  <c r="D400" i="6"/>
  <c r="D423" i="6"/>
  <c r="D406" i="6"/>
  <c r="D329" i="6"/>
  <c r="S310" i="6"/>
  <c r="H9" i="4"/>
  <c r="H8" i="4"/>
  <c r="G6" i="4"/>
  <c r="R10" i="4"/>
  <c r="H10" i="4" s="1"/>
  <c r="M12" i="4"/>
  <c r="R12" i="4" s="1"/>
  <c r="H12" i="4" s="1"/>
  <c r="G9" i="4"/>
  <c r="M26" i="4"/>
  <c r="R22" i="4"/>
  <c r="G8" i="4"/>
  <c r="M29" i="4"/>
  <c r="R29" i="4" s="1"/>
  <c r="G14" i="4" s="1"/>
  <c r="R28" i="4"/>
  <c r="G13" i="4" s="1"/>
  <c r="H13" i="4"/>
  <c r="M11" i="4"/>
  <c r="R7" i="4"/>
  <c r="H6" i="4"/>
  <c r="E21" i="1"/>
  <c r="E20" i="1"/>
  <c r="D352" i="6" l="1"/>
  <c r="D331" i="6"/>
  <c r="D335" i="6"/>
  <c r="P329" i="6"/>
  <c r="I423" i="6"/>
  <c r="D459" i="6"/>
  <c r="D442" i="6"/>
  <c r="D441" i="6"/>
  <c r="D436" i="6"/>
  <c r="D432" i="6"/>
  <c r="C441" i="6"/>
  <c r="C459" i="6"/>
  <c r="C442" i="6"/>
  <c r="C432" i="6"/>
  <c r="C436" i="6"/>
  <c r="M316" i="6"/>
  <c r="R316" i="6" s="1"/>
  <c r="J329" i="6" s="1"/>
  <c r="C326" i="6"/>
  <c r="C327" i="6"/>
  <c r="D330" i="6"/>
  <c r="K323" i="6"/>
  <c r="C293" i="6"/>
  <c r="C287" i="6"/>
  <c r="C286" i="6"/>
  <c r="H274" i="6"/>
  <c r="R26" i="4"/>
  <c r="M30" i="4"/>
  <c r="R30" i="4" s="1"/>
  <c r="H7" i="4"/>
  <c r="R11" i="4"/>
  <c r="M15" i="4"/>
  <c r="R15" i="4" s="1"/>
  <c r="H14" i="4"/>
  <c r="G12" i="4"/>
  <c r="G10" i="4"/>
  <c r="G7" i="4"/>
  <c r="M2" i="1"/>
  <c r="I352" i="6" l="1"/>
  <c r="H459" i="6"/>
  <c r="D495" i="6" s="1"/>
  <c r="G28" i="6" s="1"/>
  <c r="C478" i="6"/>
  <c r="C468" i="6"/>
  <c r="C477" i="6"/>
  <c r="C472" i="6"/>
  <c r="I388" i="6"/>
  <c r="M274" i="6"/>
  <c r="C294" i="6"/>
  <c r="C331" i="6"/>
  <c r="C335" i="6"/>
  <c r="C352" i="6"/>
  <c r="O329" i="6"/>
  <c r="H352" i="6" s="1"/>
  <c r="D388" i="6"/>
  <c r="D371" i="6"/>
  <c r="D367" i="6"/>
  <c r="D363" i="6"/>
  <c r="D361" i="6"/>
  <c r="D362" i="6"/>
  <c r="I459" i="6"/>
  <c r="E495" i="6" s="1"/>
  <c r="H28" i="6" s="1"/>
  <c r="D478" i="6"/>
  <c r="D477" i="6"/>
  <c r="D468" i="6"/>
  <c r="D472" i="6"/>
  <c r="D332" i="6"/>
  <c r="D346" i="6"/>
  <c r="P323" i="6"/>
  <c r="H15" i="4"/>
  <c r="H11" i="4"/>
  <c r="G15" i="4"/>
  <c r="G11" i="4"/>
  <c r="B20" i="1"/>
  <c r="H15" i="1"/>
  <c r="G15" i="1"/>
  <c r="Q30" i="1"/>
  <c r="R30" i="1"/>
  <c r="Q15" i="1"/>
  <c r="R15" i="1"/>
  <c r="P30" i="1"/>
  <c r="P15" i="1"/>
  <c r="O30" i="1"/>
  <c r="O15" i="1"/>
  <c r="N30" i="1"/>
  <c r="N15" i="1"/>
  <c r="M30" i="1"/>
  <c r="M15" i="1"/>
  <c r="H14" i="1"/>
  <c r="P29" i="1"/>
  <c r="P14" i="1"/>
  <c r="O29" i="1"/>
  <c r="O14" i="1"/>
  <c r="Q14" i="1"/>
  <c r="Q29" i="1"/>
  <c r="N29" i="1"/>
  <c r="N14" i="1"/>
  <c r="M29" i="1"/>
  <c r="M14" i="1"/>
  <c r="R29" i="1"/>
  <c r="R14" i="1"/>
  <c r="H13" i="1"/>
  <c r="G13" i="1"/>
  <c r="Q28" i="1"/>
  <c r="R28" i="1"/>
  <c r="P28" i="1"/>
  <c r="O28" i="1"/>
  <c r="N28" i="1"/>
  <c r="M28" i="1"/>
  <c r="Q13" i="1"/>
  <c r="R13" i="1"/>
  <c r="P13" i="1"/>
  <c r="O13" i="1"/>
  <c r="N13" i="1"/>
  <c r="M13" i="1"/>
  <c r="H12" i="1"/>
  <c r="G12" i="1"/>
  <c r="Q27" i="1"/>
  <c r="R27" i="1"/>
  <c r="P27" i="1"/>
  <c r="O27" i="1"/>
  <c r="N27" i="1"/>
  <c r="M27" i="1"/>
  <c r="Q12" i="1"/>
  <c r="R12" i="1"/>
  <c r="P12" i="1"/>
  <c r="O12" i="1"/>
  <c r="N12" i="1"/>
  <c r="M12" i="1"/>
  <c r="H11" i="1"/>
  <c r="G11" i="1"/>
  <c r="Q26" i="1"/>
  <c r="R26" i="1"/>
  <c r="P26" i="1"/>
  <c r="O26" i="1"/>
  <c r="N26" i="1"/>
  <c r="M26" i="1"/>
  <c r="Q11" i="1"/>
  <c r="R11" i="1"/>
  <c r="P11" i="1"/>
  <c r="O11" i="1"/>
  <c r="N11" i="1"/>
  <c r="M11" i="1"/>
  <c r="H10" i="1"/>
  <c r="G10" i="1"/>
  <c r="Q25" i="1"/>
  <c r="R25" i="1"/>
  <c r="P25" i="1"/>
  <c r="O25" i="1"/>
  <c r="N25" i="1"/>
  <c r="M25" i="1"/>
  <c r="Q10" i="1"/>
  <c r="R10" i="1"/>
  <c r="P10" i="1"/>
  <c r="O10" i="1"/>
  <c r="N10" i="1"/>
  <c r="M10" i="1"/>
  <c r="H9" i="1"/>
  <c r="G9" i="1"/>
  <c r="Q24" i="1"/>
  <c r="R24" i="1"/>
  <c r="P24" i="1"/>
  <c r="O24" i="1"/>
  <c r="N24" i="1"/>
  <c r="M24" i="1"/>
  <c r="Q9" i="1"/>
  <c r="R9" i="1"/>
  <c r="P9" i="1"/>
  <c r="O9" i="1"/>
  <c r="N9" i="1"/>
  <c r="M9" i="1"/>
  <c r="H8" i="1"/>
  <c r="G8" i="1"/>
  <c r="Q23" i="1"/>
  <c r="R23" i="1"/>
  <c r="P23" i="1"/>
  <c r="O23" i="1"/>
  <c r="N23" i="1"/>
  <c r="M23" i="1"/>
  <c r="Q8" i="1"/>
  <c r="R8" i="1" s="1"/>
  <c r="P8" i="1"/>
  <c r="O8" i="1"/>
  <c r="N8" i="1"/>
  <c r="M8" i="1"/>
  <c r="H7" i="1"/>
  <c r="G7" i="1"/>
  <c r="Q22" i="1"/>
  <c r="R22" i="1"/>
  <c r="P22" i="1"/>
  <c r="O22" i="1"/>
  <c r="N22" i="1"/>
  <c r="M22" i="1"/>
  <c r="Q7" i="1"/>
  <c r="R7" i="1"/>
  <c r="P7" i="1"/>
  <c r="O7" i="1"/>
  <c r="N7" i="1"/>
  <c r="M7" i="1"/>
  <c r="H6" i="1"/>
  <c r="G6" i="1"/>
  <c r="R21" i="1"/>
  <c r="R6" i="1"/>
  <c r="O21" i="1"/>
  <c r="O6" i="1"/>
  <c r="N21" i="1"/>
  <c r="N6" i="1"/>
  <c r="Q21" i="1"/>
  <c r="P21" i="1"/>
  <c r="M21" i="1"/>
  <c r="Q6" i="1"/>
  <c r="P6" i="1"/>
  <c r="M6" i="1"/>
  <c r="H5" i="1"/>
  <c r="G5" i="1"/>
  <c r="R20" i="1"/>
  <c r="N20" i="1"/>
  <c r="R5" i="1"/>
  <c r="N5" i="1"/>
  <c r="M20" i="1"/>
  <c r="M5" i="1"/>
  <c r="Q20" i="1"/>
  <c r="P20" i="1"/>
  <c r="O20" i="1"/>
  <c r="Q5" i="1"/>
  <c r="P5" i="1"/>
  <c r="O5" i="1"/>
  <c r="H4" i="1"/>
  <c r="G4" i="1"/>
  <c r="R19" i="1"/>
  <c r="M19" i="1"/>
  <c r="R4" i="1"/>
  <c r="M4" i="1"/>
  <c r="Q19" i="1"/>
  <c r="P19" i="1"/>
  <c r="O19" i="1"/>
  <c r="N19" i="1"/>
  <c r="Q4" i="1"/>
  <c r="P4" i="1"/>
  <c r="O4" i="1"/>
  <c r="N4" i="1"/>
  <c r="H3" i="1"/>
  <c r="G3" i="1"/>
  <c r="R18" i="1"/>
  <c r="Q18" i="1"/>
  <c r="P18" i="1"/>
  <c r="O18" i="1"/>
  <c r="N18" i="1"/>
  <c r="M18" i="1"/>
  <c r="R3" i="1"/>
  <c r="Q3" i="1"/>
  <c r="P3" i="1"/>
  <c r="O3" i="1"/>
  <c r="N3" i="1"/>
  <c r="M3" i="1"/>
  <c r="H2" i="1"/>
  <c r="G2" i="1"/>
  <c r="Q17" i="1"/>
  <c r="R17" i="1"/>
  <c r="R2" i="1"/>
  <c r="P17" i="1"/>
  <c r="O17" i="1"/>
  <c r="N17" i="1"/>
  <c r="N2" i="1"/>
  <c r="M17" i="1"/>
  <c r="Q2" i="1"/>
  <c r="J4" i="1"/>
  <c r="P2" i="1"/>
  <c r="O2" i="1"/>
  <c r="N1" i="1"/>
  <c r="O1" i="1"/>
  <c r="P1" i="1"/>
  <c r="M1" i="1"/>
  <c r="C388" i="6" l="1"/>
  <c r="C362" i="6"/>
  <c r="C367" i="6"/>
  <c r="C361" i="6"/>
  <c r="C371" i="6"/>
  <c r="C363" i="6"/>
  <c r="C296" i="6"/>
  <c r="C310" i="6"/>
  <c r="M287" i="6"/>
  <c r="D424" i="6"/>
  <c r="D407" i="6"/>
  <c r="D403" i="6"/>
  <c r="D399" i="6"/>
  <c r="D397" i="6"/>
  <c r="D398" i="6"/>
  <c r="I346" i="6"/>
  <c r="D365" i="6"/>
  <c r="D359" i="6"/>
  <c r="D382" i="6"/>
  <c r="D366" i="6"/>
  <c r="D358" i="6"/>
  <c r="D368" i="6"/>
  <c r="G14" i="1"/>
  <c r="I382" i="6" l="1"/>
  <c r="D443" i="6"/>
  <c r="D460" i="6"/>
  <c r="D439" i="6"/>
  <c r="D434" i="6"/>
  <c r="D433" i="6"/>
  <c r="D435" i="6"/>
  <c r="C424" i="6"/>
  <c r="C399" i="6"/>
  <c r="C398" i="6"/>
  <c r="C407" i="6"/>
  <c r="C397" i="6"/>
  <c r="C403" i="6"/>
  <c r="C322" i="6"/>
  <c r="H310" i="6"/>
  <c r="M310" i="6" s="1"/>
  <c r="C323" i="6"/>
  <c r="H388" i="6"/>
  <c r="D401" i="6"/>
  <c r="D395" i="6"/>
  <c r="D402" i="6"/>
  <c r="D404" i="6"/>
  <c r="D418" i="6"/>
  <c r="D394" i="6"/>
  <c r="I424" i="6"/>
  <c r="I460" i="6" l="1"/>
  <c r="E496" i="6" s="1"/>
  <c r="H29" i="6" s="1"/>
  <c r="H424" i="6"/>
  <c r="C460" i="6"/>
  <c r="C435" i="6"/>
  <c r="C439" i="6"/>
  <c r="C443" i="6"/>
  <c r="C434" i="6"/>
  <c r="C433" i="6"/>
  <c r="R310" i="6"/>
  <c r="C329" i="6"/>
  <c r="I418" i="6"/>
  <c r="D454" i="6"/>
  <c r="D437" i="6"/>
  <c r="D430" i="6"/>
  <c r="D440" i="6"/>
  <c r="D431" i="6"/>
  <c r="D438" i="6"/>
  <c r="D470" i="6"/>
  <c r="D479" i="6"/>
  <c r="D469" i="6"/>
  <c r="D471" i="6"/>
  <c r="D475" i="6"/>
  <c r="I454" i="6" l="1"/>
  <c r="E490" i="6" s="1"/>
  <c r="H23" i="6" s="1"/>
  <c r="H460" i="6"/>
  <c r="D496" i="6" s="1"/>
  <c r="G29" i="6" s="1"/>
  <c r="C479" i="6"/>
  <c r="C469" i="6"/>
  <c r="C471" i="6"/>
  <c r="C470" i="6"/>
  <c r="C475" i="6"/>
  <c r="C330" i="6"/>
  <c r="J323" i="6"/>
  <c r="D476" i="6"/>
  <c r="D466" i="6"/>
  <c r="D474" i="6"/>
  <c r="D467" i="6"/>
  <c r="D473" i="6"/>
  <c r="C332" i="6" l="1"/>
  <c r="C346" i="6"/>
  <c r="O323" i="6"/>
  <c r="H346" i="6" s="1"/>
  <c r="H382" i="6" l="1"/>
  <c r="C365" i="6"/>
  <c r="C359" i="6"/>
  <c r="C368" i="6"/>
  <c r="C382" i="6"/>
  <c r="C366" i="6"/>
  <c r="C358" i="6"/>
  <c r="C418" i="6" l="1"/>
  <c r="C402" i="6"/>
  <c r="C401" i="6"/>
  <c r="C395" i="6"/>
  <c r="C394" i="6"/>
  <c r="C404" i="6"/>
  <c r="C437" i="6" l="1"/>
  <c r="C454" i="6"/>
  <c r="C430" i="6"/>
  <c r="C440" i="6"/>
  <c r="C438" i="6"/>
  <c r="C431" i="6"/>
  <c r="H418" i="6"/>
  <c r="C473" i="6" l="1"/>
  <c r="C474" i="6"/>
  <c r="C467" i="6"/>
  <c r="C466" i="6"/>
  <c r="C476" i="6"/>
  <c r="H454" i="6"/>
  <c r="D490" i="6" s="1"/>
  <c r="G23" i="6" s="1"/>
</calcChain>
</file>

<file path=xl/sharedStrings.xml><?xml version="1.0" encoding="utf-8"?>
<sst xmlns="http://schemas.openxmlformats.org/spreadsheetml/2006/main" count="2791" uniqueCount="144">
  <si>
    <t>Outlook</t>
  </si>
  <si>
    <t>Temperature</t>
  </si>
  <si>
    <t>Humidity</t>
  </si>
  <si>
    <t>Wind</t>
  </si>
  <si>
    <r>
      <t>Play Tennis</t>
    </r>
    <r>
      <rPr>
        <sz val="9"/>
        <color rgb="FF555555"/>
        <rFont val="Arial"/>
        <family val="2"/>
      </rPr>
      <t>?</t>
    </r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</si>
  <si>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</si>
  <si>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</si>
  <si>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</si>
  <si>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</si>
  <si>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</si>
  <si>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</si>
  <si>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</si>
  <si>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</si>
  <si>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</si>
  <si>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</si>
  <si>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</si>
  <si>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</si>
  <si>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NO</t>
  </si>
  <si>
    <t>YES</t>
  </si>
  <si>
    <t>no</t>
  </si>
  <si>
    <t>yes</t>
  </si>
  <si>
    <t>alpha</t>
  </si>
  <si>
    <t>Position</t>
  </si>
  <si>
    <t>sunny</t>
  </si>
  <si>
    <t>hot</t>
  </si>
  <si>
    <t>high</t>
  </si>
  <si>
    <t>weak</t>
  </si>
  <si>
    <t>outlook</t>
  </si>
  <si>
    <t>overcast</t>
  </si>
  <si>
    <t>rain</t>
  </si>
  <si>
    <t>temperature</t>
  </si>
  <si>
    <t>mild</t>
  </si>
  <si>
    <t>cool</t>
  </si>
  <si>
    <t>humidity</t>
  </si>
  <si>
    <t>normal</t>
  </si>
  <si>
    <t>wind</t>
  </si>
  <si>
    <t>strong</t>
  </si>
  <si>
    <t>dados</t>
  </si>
  <si>
    <t>acertos</t>
  </si>
  <si>
    <t>taxa</t>
  </si>
  <si>
    <t>*A divisao corresponde a subtração em Logaritma</t>
  </si>
  <si>
    <t>VP - RECUPERADO CORRETO</t>
  </si>
  <si>
    <t>FP - RECUPERADO NÃO RELEVANTE</t>
  </si>
  <si>
    <t>FN - RECUPERADO ERRO</t>
  </si>
  <si>
    <t>precisao = vp / ( vp + fp )</t>
  </si>
  <si>
    <t>cobertura = vp / ( vp + fn )</t>
  </si>
  <si>
    <t>A</t>
  </si>
  <si>
    <t>B</t>
  </si>
  <si>
    <t>C</t>
  </si>
  <si>
    <t>D</t>
  </si>
  <si>
    <t>S</t>
  </si>
  <si>
    <t>T</t>
  </si>
  <si>
    <t>Q</t>
  </si>
  <si>
    <t>Media</t>
  </si>
  <si>
    <t>Variância</t>
  </si>
  <si>
    <t>Desvio Padrão</t>
  </si>
  <si>
    <t>Coeficiente de variacao</t>
  </si>
  <si>
    <t>For menor ou igual a 15% → baixa dispersão: dados homogêneos</t>
  </si>
  <si>
    <t>For entre 15 e 30% → média dispersão</t>
  </si>
  <si>
    <t>For maior que 30% → alta dispersão: dados heterogêneos</t>
  </si>
  <si>
    <t>pra + ou pra -</t>
  </si>
  <si>
    <t>1,84 menos variancia e 6 mais variancia</t>
  </si>
  <si>
    <t>Categoria</t>
  </si>
  <si>
    <t>Sim</t>
  </si>
  <si>
    <t>Não</t>
  </si>
  <si>
    <t>Classificaçaõ</t>
  </si>
  <si>
    <t>Precisao</t>
  </si>
  <si>
    <t>Recall</t>
  </si>
  <si>
    <t>F-Mensure</t>
  </si>
  <si>
    <t>Accuracy</t>
  </si>
  <si>
    <t>Erro</t>
  </si>
  <si>
    <t>Fallout</t>
  </si>
  <si>
    <t>P -&gt;  Porcentagem dos itens classificados como relevantes que são realmente relevantes</t>
  </si>
  <si>
    <t>R -&gt; Porcentagem dos itens relevantes que foram realmente classificados como relevantes</t>
  </si>
  <si>
    <t>F -&gt; Medida de precisao e recall. Avalia a cobertura e precisão do classificador</t>
  </si>
  <si>
    <t>ACC -&gt; Porcentagem dos itens relevantes</t>
  </si>
  <si>
    <t>ERR -&gt; Porcentagem dos itens irrelevantes</t>
  </si>
  <si>
    <t>FALLOUT -&gt; Porcentagem dos itens não relevantes classificados como relevantes</t>
  </si>
  <si>
    <t>E</t>
  </si>
  <si>
    <t>https://www.eecis.udel.edu/~portnoi/classroom/prob_estatistica/2007_1/lecture_slides/aula11.pdf</t>
  </si>
  <si>
    <t>https://pt.wikipedia.org/wiki/Distribui%C3%A7%C3%A3o_binomial</t>
  </si>
  <si>
    <t>http://www.cavalcanteassociados.com.br/utd/UpToDate253.pdf</t>
  </si>
  <si>
    <t>http://www.scielo.br/pdf/aesalq/v2/10.pdf</t>
  </si>
  <si>
    <t>[0,1,2,3]</t>
  </si>
  <si>
    <t>[0,1,2,4]</t>
  </si>
  <si>
    <t>[5,1,2,3]</t>
  </si>
  <si>
    <t>[6,7,2,3]</t>
  </si>
  <si>
    <t>[6,8,9,3]</t>
  </si>
  <si>
    <t>[6,8,9,4]</t>
  </si>
  <si>
    <t>[5,8,9,4]</t>
  </si>
  <si>
    <t>[0,7,2,3]</t>
  </si>
  <si>
    <t>[0,8,9,3]</t>
  </si>
  <si>
    <t>[6,7,9,3]</t>
  </si>
  <si>
    <t>[0,7,9,4]</t>
  </si>
  <si>
    <t>[5,7,2,4]</t>
  </si>
  <si>
    <t>[5,1,9,3]</t>
  </si>
  <si>
    <t>[6,7,2,4]</t>
  </si>
  <si>
    <t>Data</t>
  </si>
  <si>
    <t>Outcome</t>
  </si>
  <si>
    <t>Predicate/Outcome</t>
  </si>
  <si>
    <t>Correct</t>
  </si>
  <si>
    <t>Esperado</t>
  </si>
  <si>
    <t>Result</t>
  </si>
  <si>
    <t>x1</t>
  </si>
  <si>
    <t>x2</t>
  </si>
  <si>
    <t>stepSize</t>
  </si>
  <si>
    <t>x3</t>
  </si>
  <si>
    <t>x4</t>
  </si>
  <si>
    <t>x5</t>
  </si>
  <si>
    <t>summedParameters</t>
  </si>
  <si>
    <t>ACCURACY</t>
  </si>
  <si>
    <t>Tolerance</t>
  </si>
  <si>
    <t>Para se (E)</t>
  </si>
  <si>
    <t>Math.abs( prevAccuracy1 - trainingAccuracy ) &lt; tolerance</t>
  </si>
  <si>
    <t>Math.abs( prevAccuracy2 - trainingAccuracy ) &lt; tolerance</t>
  </si>
  <si>
    <t>Math.abs( prevAccuracy3 - trainingAccuracy ) &lt; tolerance</t>
  </si>
  <si>
    <t>Atualiza</t>
  </si>
  <si>
    <t>Prev1</t>
  </si>
  <si>
    <t>Prev2</t>
  </si>
  <si>
    <t>Prev3</t>
  </si>
  <si>
    <t>x6</t>
  </si>
  <si>
    <t>x7</t>
  </si>
  <si>
    <t>=</t>
  </si>
  <si>
    <t>numTimesSummed</t>
  </si>
  <si>
    <t>MaxPrior</t>
  </si>
  <si>
    <t>&lt;--- Pode ordenar por outcome</t>
  </si>
  <si>
    <t>Pode ordenar por alfabetica</t>
  </si>
  <si>
    <t xml:space="preserve">Iterations </t>
  </si>
  <si>
    <t>Prior</t>
  </si>
  <si>
    <t>r</t>
  </si>
  <si>
    <t>Distribuicao</t>
  </si>
  <si>
    <t>Classe</t>
  </si>
  <si>
    <t>Prob</t>
  </si>
  <si>
    <t>Soma</t>
  </si>
  <si>
    <t>Normaliza</t>
  </si>
  <si>
    <t>%</t>
  </si>
  <si>
    <t>LogLikeLihood</t>
  </si>
  <si>
    <t>Para quando atingir o maximo de iteracoes ou quando o likelihood comecar a subir</t>
  </si>
  <si>
    <t>Taxa Acerto</t>
  </si>
  <si>
    <t>q</t>
  </si>
  <si>
    <t>se ln(0) entao 0</t>
  </si>
  <si>
    <t>Enquanto tem iteracoes e loglikelihood não aumenta</t>
  </si>
  <si>
    <t>Coeficientes</t>
  </si>
  <si>
    <t>Total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</si>
</sst>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555555"/>
      <name val="Arial"/>
      <family val="2"/>
    </font>
    <font>
      <b/>
      <sz val="9"/>
      <color rgb="FF555555"/>
      <name val="Arial"/>
      <family val="2"/>
    </font>
    <font>
      <i/>
      <sz val="9"/>
      <color rgb="FFFF0000"/>
      <name val="Arial"/>
      <family val="2"/>
    </font>
    <font>
      <sz val="11"/>
      <color rgb="FF3F4142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2" borderId="14" xfId="0" applyFont="1" applyFill="1" applyBorder="1" applyAlignment="1">
      <alignment horizontal="left" vertical="top" wrapText="1" indent="1"/>
    </xf>
    <xf numFmtId="0" fontId="3" fillId="2" borderId="14" xfId="0" applyFont="1" applyFill="1" applyBorder="1" applyAlignment="1">
      <alignment horizontal="left" vertical="top" wrapText="1" indent="1"/>
    </xf>
    <xf numFmtId="0" fontId="1" fillId="2" borderId="15" xfId="0" applyFont="1" applyFill="1" applyBorder="1" applyAlignment="1">
      <alignment horizontal="left" vertical="top" wrapText="1" indent="1"/>
    </xf>
    <xf numFmtId="0" fontId="2" fillId="3" borderId="16" xfId="0" applyFont="1" applyFill="1" applyBorder="1" applyAlignment="1">
      <alignment horizontal="left" vertical="top" wrapText="1" indent="1"/>
    </xf>
    <xf numFmtId="0" fontId="1" fillId="2" borderId="17" xfId="0" applyFont="1" applyFill="1" applyBorder="1" applyAlignment="1">
      <alignment horizontal="left" vertical="top" wrapText="1" indent="1"/>
    </xf>
    <xf numFmtId="0" fontId="3" fillId="2" borderId="17" xfId="0" applyFont="1" applyFill="1" applyBorder="1" applyAlignment="1">
      <alignment horizontal="left" vertical="top" wrapText="1" indent="1"/>
    </xf>
    <xf numFmtId="0" fontId="1" fillId="2" borderId="18" xfId="0" applyFont="1" applyFill="1" applyBorder="1" applyAlignment="1">
      <alignment horizontal="left" vertical="top" wrapText="1" indent="1"/>
    </xf>
    <xf numFmtId="0" fontId="1" fillId="2" borderId="19" xfId="0" applyFont="1" applyFill="1" applyBorder="1" applyAlignment="1">
      <alignment horizontal="left" vertical="top" wrapText="1" indent="1"/>
    </xf>
    <xf numFmtId="0" fontId="1" fillId="2" borderId="20" xfId="0" applyFont="1" applyFill="1" applyBorder="1" applyAlignment="1">
      <alignment horizontal="left" vertical="top" wrapText="1" indent="1"/>
    </xf>
    <xf numFmtId="0" fontId="2" fillId="3" borderId="1" xfId="0" applyFont="1" applyFill="1" applyBorder="1" applyAlignment="1">
      <alignment horizontal="left" vertical="top" wrapText="1" indent="1"/>
    </xf>
    <xf numFmtId="0" fontId="2" fillId="3" borderId="21" xfId="0" applyFont="1" applyFill="1" applyBorder="1" applyAlignment="1">
      <alignment horizontal="left" vertical="top" wrapText="1" indent="1"/>
    </xf>
    <xf numFmtId="0" fontId="2" fillId="3" borderId="22" xfId="0" applyFont="1" applyFill="1" applyBorder="1" applyAlignment="1">
      <alignment horizontal="left" vertical="top" wrapText="1" indent="1"/>
    </xf>
    <xf numFmtId="0" fontId="0" fillId="0" borderId="2" xfId="0" applyBorder="1"/>
    <xf numFmtId="0" fontId="1" fillId="2" borderId="24" xfId="0" applyFont="1" applyFill="1" applyBorder="1" applyAlignment="1">
      <alignment horizontal="left" vertical="top" wrapText="1" indent="1"/>
    </xf>
    <xf numFmtId="0" fontId="1" fillId="2" borderId="25" xfId="0" applyFont="1" applyFill="1" applyBorder="1" applyAlignment="1">
      <alignment horizontal="left" vertical="top" wrapText="1" indent="1"/>
    </xf>
    <xf numFmtId="0" fontId="3" fillId="2" borderId="25" xfId="0" applyFont="1" applyFill="1" applyBorder="1" applyAlignment="1">
      <alignment horizontal="left" vertical="top" wrapText="1" indent="1"/>
    </xf>
    <xf numFmtId="0" fontId="1" fillId="2" borderId="26" xfId="0" applyFont="1" applyFill="1" applyBorder="1" applyAlignment="1">
      <alignment horizontal="left" vertical="top" wrapText="1" indent="1"/>
    </xf>
    <xf numFmtId="0" fontId="0" fillId="0" borderId="27" xfId="0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8" xfId="0" applyBorder="1"/>
    <xf numFmtId="0" fontId="0" fillId="0" borderId="29" xfId="0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3" xfId="0" applyBorder="1"/>
    <xf numFmtId="0" fontId="0" fillId="0" borderId="30" xfId="0" applyBorder="1"/>
    <xf numFmtId="0" fontId="0" fillId="0" borderId="31" xfId="0" applyBorder="1"/>
    <xf numFmtId="0" fontId="2" fillId="3" borderId="32" xfId="0" applyFont="1" applyFill="1" applyBorder="1" applyAlignment="1">
      <alignment horizontal="left" vertical="top" wrapText="1" indent="1"/>
    </xf>
    <xf numFmtId="0" fontId="0" fillId="0" borderId="33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4" borderId="28" xfId="0" applyFill="1" applyBorder="1"/>
    <xf numFmtId="0" fontId="0" fillId="4" borderId="27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29" xfId="0" applyFill="1" applyBorder="1"/>
    <xf numFmtId="0" fontId="0" fillId="4" borderId="1" xfId="0" applyFill="1" applyBorder="1"/>
    <xf numFmtId="0" fontId="0" fillId="0" borderId="34" xfId="0" applyBorder="1"/>
    <xf numFmtId="0" fontId="0" fillId="0" borderId="35" xfId="0" applyBorder="1"/>
    <xf numFmtId="0" fontId="0" fillId="0" borderId="23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" xfId="0" applyBorder="1"/>
    <xf numFmtId="0" fontId="0" fillId="0" borderId="23" xfId="0" applyFill="1" applyBorder="1" applyAlignment="1">
      <alignment horizontal="center"/>
    </xf>
    <xf numFmtId="0" fontId="0" fillId="0" borderId="43" xfId="0" applyBorder="1"/>
    <xf numFmtId="0" fontId="0" fillId="0" borderId="1" xfId="0" applyBorder="1"/>
    <xf numFmtId="0" fontId="4" fillId="0" borderId="0" xfId="0" applyFont="1"/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/>
    <xf numFmtId="0" fontId="0" fillId="5" borderId="5" xfId="0" applyFill="1" applyBorder="1"/>
    <xf numFmtId="0" fontId="0" fillId="3" borderId="0" xfId="0" applyFill="1"/>
    <xf numFmtId="0" fontId="0" fillId="4" borderId="5" xfId="0" applyFill="1" applyBorder="1"/>
    <xf numFmtId="0" fontId="0" fillId="0" borderId="22" xfId="0" applyBorder="1"/>
    <xf numFmtId="0" fontId="0" fillId="0" borderId="44" xfId="0" applyBorder="1"/>
    <xf numFmtId="0" fontId="0" fillId="5" borderId="11" xfId="0" applyFill="1" applyBorder="1"/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0" fontId="2" fillId="3" borderId="23" xfId="0" applyFont="1" applyFill="1" applyBorder="1" applyAlignment="1">
      <alignment horizontal="left" vertical="top" wrapText="1" indent="1"/>
    </xf>
    <xf numFmtId="0" fontId="0" fillId="0" borderId="0" xfId="0" applyBorder="1"/>
    <xf numFmtId="0" fontId="0" fillId="5" borderId="40" xfId="0" applyFill="1" applyBorder="1"/>
    <xf numFmtId="0" fontId="0" fillId="3" borderId="25" xfId="0" applyFill="1" applyBorder="1"/>
    <xf numFmtId="0" fontId="0" fillId="0" borderId="37" xfId="0" applyBorder="1" applyAlignment="1">
      <alignment horizontal="center"/>
    </xf>
    <xf numFmtId="0" fontId="3" fillId="2" borderId="27" xfId="0" applyFont="1" applyFill="1" applyBorder="1" applyAlignment="1">
      <alignment horizontal="center" vertical="top" wrapText="1"/>
    </xf>
    <xf numFmtId="0" fontId="3" fillId="2" borderId="30" xfId="0" applyFont="1" applyFill="1" applyBorder="1" applyAlignment="1">
      <alignment horizontal="center" vertical="top" wrapText="1"/>
    </xf>
    <xf numFmtId="0" fontId="3" fillId="2" borderId="40" xfId="0" applyFont="1" applyFill="1" applyBorder="1" applyAlignment="1">
      <alignment horizontal="left" vertical="top" wrapText="1" indent="1"/>
    </xf>
    <xf numFmtId="0" fontId="3" fillId="2" borderId="42" xfId="0" applyFont="1" applyFill="1" applyBorder="1" applyAlignment="1">
      <alignment horizontal="left" vertical="top" wrapText="1" indent="1"/>
    </xf>
    <xf numFmtId="0" fontId="3" fillId="2" borderId="29" xfId="0" applyFont="1" applyFill="1" applyBorder="1" applyAlignment="1">
      <alignment horizontal="center" vertical="top" wrapText="1"/>
    </xf>
    <xf numFmtId="0" fontId="0" fillId="0" borderId="19" xfId="0" applyBorder="1" applyAlignment="1">
      <alignment horizontal="center"/>
    </xf>
    <xf numFmtId="0" fontId="3" fillId="2" borderId="1" xfId="0" applyFont="1" applyFill="1" applyBorder="1" applyAlignment="1">
      <alignment horizontal="left" vertical="top" wrapText="1" indent="1"/>
    </xf>
    <xf numFmtId="0" fontId="0" fillId="0" borderId="4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6" xfId="0" applyBorder="1"/>
    <xf numFmtId="0" fontId="0" fillId="3" borderId="4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2" xfId="0" applyBorder="1"/>
    <xf numFmtId="0" fontId="0" fillId="6" borderId="23" xfId="0" applyFill="1" applyBorder="1"/>
    <xf numFmtId="0" fontId="0" fillId="6" borderId="12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3" xfId="0" applyFill="1" applyBorder="1"/>
    <xf numFmtId="0" fontId="0" fillId="6" borderId="5" xfId="0" applyFill="1" applyBorder="1"/>
    <xf numFmtId="0" fontId="0" fillId="6" borderId="37" xfId="0" applyFill="1" applyBorder="1"/>
    <xf numFmtId="0" fontId="0" fillId="6" borderId="1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21" xfId="0" applyBorder="1"/>
    <xf numFmtId="0" fontId="0" fillId="6" borderId="0" xfId="0" applyFill="1"/>
    <xf numFmtId="0" fontId="0" fillId="0" borderId="0" xfId="0" quotePrefix="1"/>
    <xf numFmtId="0" fontId="0" fillId="3" borderId="36" xfId="0" applyFill="1" applyBorder="1" applyAlignment="1">
      <alignment horizontal="center"/>
    </xf>
    <xf numFmtId="0" fontId="0" fillId="4" borderId="42" xfId="0" applyFill="1" applyBorder="1"/>
    <xf numFmtId="0" fontId="0" fillId="4" borderId="11" xfId="0" applyFill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33" xfId="0" applyFont="1" applyFill="1" applyBorder="1" applyAlignment="1">
      <alignment horizontal="left" vertical="top" wrapText="1" indent="1"/>
    </xf>
    <xf numFmtId="0" fontId="0" fillId="0" borderId="38" xfId="0" applyBorder="1"/>
    <xf numFmtId="0" fontId="0" fillId="5" borderId="3" xfId="0" applyFill="1" applyBorder="1"/>
    <xf numFmtId="0" fontId="0" fillId="0" borderId="5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4" borderId="3" xfId="0" applyFill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B8" sqref="B8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9.28515625" bestFit="1" customWidth="1"/>
    <col min="4" max="4" width="8" bestFit="1" customWidth="1"/>
    <col min="5" max="5" width="12.5703125" bestFit="1" customWidth="1"/>
    <col min="6" max="6" width="8.85546875" bestFit="1" customWidth="1"/>
    <col min="7" max="8" width="12" bestFit="1" customWidth="1"/>
    <col min="9" max="9" width="12.28515625" bestFit="1" customWidth="1"/>
    <col min="10" max="10" width="5" bestFit="1" customWidth="1"/>
    <col min="11" max="11" width="3.28515625" bestFit="1" customWidth="1"/>
    <col min="12" max="12" width="5.140625" bestFit="1" customWidth="1"/>
    <col min="13" max="13" width="12" bestFit="1" customWidth="1"/>
    <col min="14" max="14" width="12.5703125" bestFit="1" customWidth="1"/>
    <col min="15" max="18" width="12" bestFit="1" customWidth="1"/>
  </cols>
  <sheetData>
    <row r="1" spans="1:18" ht="15.75" thickBot="1" x14ac:dyDescent="0.3">
      <c r="A1" s="10" t="s">
        <v>0</v>
      </c>
      <c r="B1" s="11" t="s">
        <v>1</v>
      </c>
      <c r="C1" s="10" t="s">
        <v>2</v>
      </c>
      <c r="D1" s="11" t="s">
        <v>3</v>
      </c>
      <c r="E1" s="10" t="s">
        <v>4</v>
      </c>
      <c r="F1" s="12" t="s">
        <v>22</v>
      </c>
      <c r="G1" s="12" t="s">
        <v>17</v>
      </c>
      <c r="H1" s="12" t="s">
        <v>18</v>
      </c>
      <c r="I1" s="36" t="s">
        <v>21</v>
      </c>
      <c r="J1" s="37">
        <v>0.01</v>
      </c>
      <c r="L1" s="4" t="s">
        <v>20</v>
      </c>
      <c r="M1" s="25" t="str">
        <f>A1</f>
        <v>Outlook</v>
      </c>
      <c r="N1" s="20" t="str">
        <f t="shared" ref="N1:P1" si="0">B1</f>
        <v>Temperature</v>
      </c>
      <c r="O1" s="20" t="str">
        <f t="shared" si="0"/>
        <v>Humidity</v>
      </c>
      <c r="P1" s="20" t="str">
        <f t="shared" si="0"/>
        <v>Wind</v>
      </c>
      <c r="Q1" s="20"/>
      <c r="R1" s="21"/>
    </row>
    <row r="2" spans="1:18" x14ac:dyDescent="0.25">
      <c r="A2" s="8" t="s">
        <v>5</v>
      </c>
      <c r="B2" s="9" t="s">
        <v>6</v>
      </c>
      <c r="C2" s="8" t="s">
        <v>7</v>
      </c>
      <c r="D2" s="9" t="s">
        <v>8</v>
      </c>
      <c r="E2" s="14" t="s">
        <v>9</v>
      </c>
      <c r="F2" s="27">
        <v>0</v>
      </c>
      <c r="G2" s="41">
        <f>(R17/(R17+R2))*100</f>
        <v>79.511924372822321</v>
      </c>
      <c r="H2" s="21">
        <f t="shared" ref="H2:H15" si="1">(R2/(R2+R17))*100</f>
        <v>20.488075627177682</v>
      </c>
      <c r="I2" s="34" t="s">
        <v>19</v>
      </c>
      <c r="J2" s="35">
        <v>5</v>
      </c>
      <c r="L2" s="39">
        <v>0</v>
      </c>
      <c r="M2" s="18">
        <f>(J6+J1)/(J3+J1)</f>
        <v>0.22308546059933407</v>
      </c>
      <c r="N2" s="13">
        <f>(J11+J1)/(J3+J1)</f>
        <v>0.22308546059933407</v>
      </c>
      <c r="O2" s="13">
        <f>(J16+J1)/(J3+J1)</f>
        <v>0.33407325194228632</v>
      </c>
      <c r="P2" s="13">
        <f>(J20+J1)/(J3+J1)</f>
        <v>0.66703662597114322</v>
      </c>
      <c r="Q2" s="13">
        <f>(J3+J1)/(J4+J1)</f>
        <v>0.64311206281227695</v>
      </c>
      <c r="R2" s="22">
        <f t="shared" ref="R2:R15" si="2">M2*N2*O2*P2*Q2</f>
        <v>7.1321517364935395E-3</v>
      </c>
    </row>
    <row r="3" spans="1:18" x14ac:dyDescent="0.25">
      <c r="A3" s="5" t="s">
        <v>5</v>
      </c>
      <c r="B3" s="1" t="s">
        <v>6</v>
      </c>
      <c r="C3" s="5" t="s">
        <v>7</v>
      </c>
      <c r="D3" s="1" t="s">
        <v>10</v>
      </c>
      <c r="E3" s="15" t="s">
        <v>9</v>
      </c>
      <c r="F3" s="28">
        <v>1</v>
      </c>
      <c r="G3" s="42">
        <f>(R18/(R18+R3))*100</f>
        <v>92.066040903433873</v>
      </c>
      <c r="H3" s="22">
        <f t="shared" si="1"/>
        <v>7.9339590965661193</v>
      </c>
      <c r="I3" s="18" t="s">
        <v>20</v>
      </c>
      <c r="J3" s="13">
        <v>9</v>
      </c>
      <c r="L3" s="39">
        <v>1</v>
      </c>
      <c r="M3" s="18">
        <f>M2</f>
        <v>0.22308546059933407</v>
      </c>
      <c r="N3" s="13">
        <f>N2</f>
        <v>0.22308546059933407</v>
      </c>
      <c r="O3" s="13">
        <f>O2</f>
        <v>0.33407325194228632</v>
      </c>
      <c r="P3" s="13">
        <f>(J21+J1)/(J3+J1)</f>
        <v>0.33407325194228632</v>
      </c>
      <c r="Q3" s="13">
        <f t="shared" ref="Q3:Q15" si="3">Q2</f>
        <v>0.64311206281227695</v>
      </c>
      <c r="R3" s="22">
        <f t="shared" si="2"/>
        <v>3.5720094387430203E-3</v>
      </c>
    </row>
    <row r="4" spans="1:18" ht="15.75" thickBot="1" x14ac:dyDescent="0.3">
      <c r="A4" s="6" t="s">
        <v>11</v>
      </c>
      <c r="B4" s="2" t="s">
        <v>6</v>
      </c>
      <c r="C4" s="6" t="s">
        <v>7</v>
      </c>
      <c r="D4" s="2" t="s">
        <v>8</v>
      </c>
      <c r="E4" s="16" t="s">
        <v>12</v>
      </c>
      <c r="F4" s="28">
        <v>2</v>
      </c>
      <c r="G4" s="18">
        <f>(R19/(R19+R4))*100</f>
        <v>0.64212353235555752</v>
      </c>
      <c r="H4" s="43">
        <f t="shared" si="1"/>
        <v>99.357876467644431</v>
      </c>
      <c r="J4">
        <f>J2+J3</f>
        <v>14</v>
      </c>
      <c r="L4" s="39">
        <v>2</v>
      </c>
      <c r="M4" s="18">
        <f>(J7+J1)/(J3+J1)</f>
        <v>0.4450610432852386</v>
      </c>
      <c r="N4" s="13">
        <f>N3</f>
        <v>0.22308546059933407</v>
      </c>
      <c r="O4" s="13">
        <f>O3</f>
        <v>0.33407325194228632</v>
      </c>
      <c r="P4" s="13">
        <f>P2</f>
        <v>0.66703662597114322</v>
      </c>
      <c r="Q4" s="13">
        <f t="shared" si="3"/>
        <v>0.64311206281227695</v>
      </c>
      <c r="R4" s="22">
        <f t="shared" si="2"/>
        <v>1.4228820131014473E-2</v>
      </c>
    </row>
    <row r="5" spans="1:18" x14ac:dyDescent="0.25">
      <c r="A5" s="6" t="s">
        <v>13</v>
      </c>
      <c r="B5" s="2" t="s">
        <v>14</v>
      </c>
      <c r="C5" s="6" t="s">
        <v>7</v>
      </c>
      <c r="D5" s="2" t="s">
        <v>8</v>
      </c>
      <c r="E5" s="16" t="s">
        <v>12</v>
      </c>
      <c r="F5" s="28">
        <v>3</v>
      </c>
      <c r="G5" s="18">
        <f>(R20/(R20+R5)*100)</f>
        <v>46.450896990231698</v>
      </c>
      <c r="H5" s="44">
        <f t="shared" si="1"/>
        <v>53.549103009768309</v>
      </c>
      <c r="I5" s="19" t="s">
        <v>27</v>
      </c>
      <c r="J5" s="20" t="s">
        <v>20</v>
      </c>
      <c r="K5" s="38" t="s">
        <v>19</v>
      </c>
      <c r="L5" s="39">
        <v>3</v>
      </c>
      <c r="M5" s="18">
        <f>(J8+J1)/(J3+J1)</f>
        <v>0.33407325194228632</v>
      </c>
      <c r="N5" s="13">
        <f>(J12+J1)/(J3+J1)</f>
        <v>0.4450610432852386</v>
      </c>
      <c r="O5" s="13">
        <f>O4</f>
        <v>0.33407325194228632</v>
      </c>
      <c r="P5" s="13">
        <f>P4</f>
        <v>0.66703662597114322</v>
      </c>
      <c r="Q5" s="13">
        <f t="shared" si="3"/>
        <v>0.64311206281227695</v>
      </c>
      <c r="R5" s="22">
        <f t="shared" si="2"/>
        <v>2.130783512156894E-2</v>
      </c>
    </row>
    <row r="6" spans="1:18" x14ac:dyDescent="0.25">
      <c r="A6" s="6" t="s">
        <v>13</v>
      </c>
      <c r="B6" s="2" t="s">
        <v>15</v>
      </c>
      <c r="C6" s="6" t="s">
        <v>16</v>
      </c>
      <c r="D6" s="2" t="s">
        <v>8</v>
      </c>
      <c r="E6" s="16" t="s">
        <v>12</v>
      </c>
      <c r="F6" s="28">
        <v>4</v>
      </c>
      <c r="G6" s="18">
        <f t="shared" ref="G6:G15" si="4">(R21/(R21+R6))*100</f>
        <v>6.8251591411612926</v>
      </c>
      <c r="H6" s="44">
        <f t="shared" si="1"/>
        <v>93.174840858838706</v>
      </c>
      <c r="I6" s="31" t="s">
        <v>23</v>
      </c>
      <c r="J6" s="13">
        <v>2</v>
      </c>
      <c r="K6" s="30">
        <v>3</v>
      </c>
      <c r="L6" s="39">
        <v>4</v>
      </c>
      <c r="M6" s="18">
        <f>M5</f>
        <v>0.33407325194228632</v>
      </c>
      <c r="N6" s="13">
        <f>(J13+J1)/(J3+J1)</f>
        <v>0.33407325194228632</v>
      </c>
      <c r="O6" s="13">
        <f>(J17+J1)/(J3+J1)</f>
        <v>0.66703662597114322</v>
      </c>
      <c r="P6" s="13">
        <f>P5</f>
        <v>0.66703662597114322</v>
      </c>
      <c r="Q6" s="13">
        <f t="shared" si="3"/>
        <v>0.64311206281227695</v>
      </c>
      <c r="R6" s="22">
        <f t="shared" si="2"/>
        <v>3.1935184309383871E-2</v>
      </c>
    </row>
    <row r="7" spans="1:18" x14ac:dyDescent="0.25">
      <c r="A7" s="5" t="s">
        <v>13</v>
      </c>
      <c r="B7" s="1" t="s">
        <v>15</v>
      </c>
      <c r="C7" s="5" t="s">
        <v>16</v>
      </c>
      <c r="D7" s="1" t="s">
        <v>10</v>
      </c>
      <c r="E7" s="15" t="s">
        <v>9</v>
      </c>
      <c r="F7" s="28">
        <v>5</v>
      </c>
      <c r="G7" s="18">
        <f t="shared" si="4"/>
        <v>17.967188815421657</v>
      </c>
      <c r="H7" s="44">
        <f t="shared" si="1"/>
        <v>82.03281118457835</v>
      </c>
      <c r="I7" s="31" t="s">
        <v>28</v>
      </c>
      <c r="J7" s="13">
        <v>4</v>
      </c>
      <c r="K7" s="30">
        <v>0</v>
      </c>
      <c r="L7" s="39">
        <v>5</v>
      </c>
      <c r="M7" s="18">
        <f>M6</f>
        <v>0.33407325194228632</v>
      </c>
      <c r="N7" s="13">
        <f>N6</f>
        <v>0.33407325194228632</v>
      </c>
      <c r="O7" s="13">
        <f>O6</f>
        <v>0.66703662597114322</v>
      </c>
      <c r="P7" s="13">
        <f>P3</f>
        <v>0.33407325194228632</v>
      </c>
      <c r="Q7" s="13">
        <f t="shared" si="3"/>
        <v>0.64311206281227695</v>
      </c>
      <c r="R7" s="22">
        <f t="shared" si="2"/>
        <v>1.599416052766147E-2</v>
      </c>
    </row>
    <row r="8" spans="1:18" ht="15.75" thickBot="1" x14ac:dyDescent="0.3">
      <c r="A8" s="6" t="s">
        <v>11</v>
      </c>
      <c r="B8" s="2" t="s">
        <v>15</v>
      </c>
      <c r="C8" s="6" t="s">
        <v>16</v>
      </c>
      <c r="D8" s="2" t="s">
        <v>10</v>
      </c>
      <c r="E8" s="16" t="s">
        <v>12</v>
      </c>
      <c r="F8" s="28">
        <v>6</v>
      </c>
      <c r="G8" s="18">
        <f t="shared" si="4"/>
        <v>8.1726617247974323E-2</v>
      </c>
      <c r="H8" s="44">
        <f t="shared" si="1"/>
        <v>99.918273382752034</v>
      </c>
      <c r="I8" s="32" t="s">
        <v>29</v>
      </c>
      <c r="J8" s="23">
        <v>3</v>
      </c>
      <c r="K8" s="33">
        <v>2</v>
      </c>
      <c r="L8" s="39">
        <v>6</v>
      </c>
      <c r="M8" s="18">
        <f>M4</f>
        <v>0.4450610432852386</v>
      </c>
      <c r="N8" s="13">
        <f>N7</f>
        <v>0.33407325194228632</v>
      </c>
      <c r="O8" s="13">
        <f>O7</f>
        <v>0.66703662597114322</v>
      </c>
      <c r="P8" s="13">
        <f>P7</f>
        <v>0.33407325194228632</v>
      </c>
      <c r="Q8" s="13">
        <f t="shared" si="3"/>
        <v>0.64311206281227695</v>
      </c>
      <c r="R8" s="22">
        <f t="shared" si="2"/>
        <v>2.130783512156894E-2</v>
      </c>
    </row>
    <row r="9" spans="1:18" ht="15.75" thickBot="1" x14ac:dyDescent="0.3">
      <c r="A9" s="5" t="s">
        <v>5</v>
      </c>
      <c r="B9" s="1" t="s">
        <v>14</v>
      </c>
      <c r="C9" s="5" t="s">
        <v>7</v>
      </c>
      <c r="D9" s="1" t="s">
        <v>8</v>
      </c>
      <c r="E9" s="15" t="s">
        <v>9</v>
      </c>
      <c r="F9" s="28">
        <v>7</v>
      </c>
      <c r="G9" s="42">
        <f t="shared" si="4"/>
        <v>66.047404738402406</v>
      </c>
      <c r="H9" s="22">
        <f t="shared" si="1"/>
        <v>33.952595261597608</v>
      </c>
      <c r="L9" s="39">
        <v>7</v>
      </c>
      <c r="M9" s="18">
        <f>M2</f>
        <v>0.22308546059933407</v>
      </c>
      <c r="N9" s="13">
        <f>N5</f>
        <v>0.4450610432852386</v>
      </c>
      <c r="O9" s="13">
        <f>O2</f>
        <v>0.33407325194228632</v>
      </c>
      <c r="P9" s="13">
        <f>P2</f>
        <v>0.66703662597114322</v>
      </c>
      <c r="Q9" s="13">
        <f t="shared" si="3"/>
        <v>0.64311206281227695</v>
      </c>
      <c r="R9" s="22">
        <f t="shared" si="2"/>
        <v>1.4228820131014473E-2</v>
      </c>
    </row>
    <row r="10" spans="1:18" x14ac:dyDescent="0.25">
      <c r="A10" s="6" t="s">
        <v>5</v>
      </c>
      <c r="B10" s="2" t="s">
        <v>15</v>
      </c>
      <c r="C10" s="6" t="s">
        <v>16</v>
      </c>
      <c r="D10" s="2" t="s">
        <v>8</v>
      </c>
      <c r="E10" s="16" t="s">
        <v>12</v>
      </c>
      <c r="F10" s="28">
        <v>8</v>
      </c>
      <c r="G10" s="18">
        <f t="shared" si="4"/>
        <v>14.109179268605532</v>
      </c>
      <c r="H10" s="44">
        <f t="shared" si="1"/>
        <v>85.89082073139447</v>
      </c>
      <c r="I10" s="19" t="s">
        <v>30</v>
      </c>
      <c r="J10" s="20" t="s">
        <v>20</v>
      </c>
      <c r="K10" s="38" t="s">
        <v>19</v>
      </c>
      <c r="L10" s="39">
        <v>8</v>
      </c>
      <c r="M10" s="18">
        <f>M9</f>
        <v>0.22308546059933407</v>
      </c>
      <c r="N10" s="13">
        <f>N8</f>
        <v>0.33407325194228632</v>
      </c>
      <c r="O10" s="13">
        <f>O8</f>
        <v>0.66703662597114322</v>
      </c>
      <c r="P10" s="13">
        <f>P9</f>
        <v>0.66703662597114322</v>
      </c>
      <c r="Q10" s="13">
        <f t="shared" si="3"/>
        <v>0.64311206281227695</v>
      </c>
      <c r="R10" s="22">
        <f t="shared" si="2"/>
        <v>2.1325488525535414E-2</v>
      </c>
    </row>
    <row r="11" spans="1:18" x14ac:dyDescent="0.25">
      <c r="A11" s="6" t="s">
        <v>13</v>
      </c>
      <c r="B11" s="2" t="s">
        <v>14</v>
      </c>
      <c r="C11" s="6" t="s">
        <v>16</v>
      </c>
      <c r="D11" s="2" t="s">
        <v>8</v>
      </c>
      <c r="E11" s="16" t="s">
        <v>12</v>
      </c>
      <c r="F11" s="28">
        <v>9</v>
      </c>
      <c r="G11" s="18">
        <f t="shared" si="4"/>
        <v>9.8631022613645865</v>
      </c>
      <c r="H11" s="44">
        <f t="shared" si="1"/>
        <v>90.136897738635426</v>
      </c>
      <c r="I11" s="31" t="s">
        <v>24</v>
      </c>
      <c r="J11" s="13">
        <v>2</v>
      </c>
      <c r="K11" s="30">
        <v>2</v>
      </c>
      <c r="L11" s="39">
        <v>9</v>
      </c>
      <c r="M11" s="18">
        <f>M7</f>
        <v>0.33407325194228632</v>
      </c>
      <c r="N11" s="13">
        <f>N9</f>
        <v>0.4450610432852386</v>
      </c>
      <c r="O11" s="13">
        <f>O10</f>
        <v>0.66703662597114322</v>
      </c>
      <c r="P11" s="13">
        <f>P10</f>
        <v>0.66703662597114322</v>
      </c>
      <c r="Q11" s="13">
        <f t="shared" si="3"/>
        <v>0.64311206281227695</v>
      </c>
      <c r="R11" s="22">
        <f t="shared" si="2"/>
        <v>4.2544880093232346E-2</v>
      </c>
    </row>
    <row r="12" spans="1:18" x14ac:dyDescent="0.25">
      <c r="A12" s="6" t="s">
        <v>5</v>
      </c>
      <c r="B12" s="2" t="s">
        <v>14</v>
      </c>
      <c r="C12" s="6" t="s">
        <v>16</v>
      </c>
      <c r="D12" s="2" t="s">
        <v>10</v>
      </c>
      <c r="E12" s="16" t="s">
        <v>12</v>
      </c>
      <c r="F12" s="28">
        <v>10</v>
      </c>
      <c r="G12" s="18">
        <f t="shared" si="4"/>
        <v>42.320551542669612</v>
      </c>
      <c r="H12" s="44">
        <f t="shared" si="1"/>
        <v>57.679448457330388</v>
      </c>
      <c r="I12" s="31" t="s">
        <v>31</v>
      </c>
      <c r="J12" s="13">
        <v>4</v>
      </c>
      <c r="K12" s="30">
        <v>2</v>
      </c>
      <c r="L12" s="39">
        <v>10</v>
      </c>
      <c r="M12" s="18">
        <f>M9</f>
        <v>0.22308546059933407</v>
      </c>
      <c r="N12" s="13">
        <f>N11</f>
        <v>0.4450610432852386</v>
      </c>
      <c r="O12" s="13">
        <f>O11</f>
        <v>0.66703662597114322</v>
      </c>
      <c r="P12" s="13">
        <f>P8</f>
        <v>0.33407325194228632</v>
      </c>
      <c r="Q12" s="13">
        <f t="shared" si="3"/>
        <v>0.64311206281227695</v>
      </c>
      <c r="R12" s="22">
        <f t="shared" si="2"/>
        <v>1.4228820131014475E-2</v>
      </c>
    </row>
    <row r="13" spans="1:18" ht="15.75" thickBot="1" x14ac:dyDescent="0.3">
      <c r="A13" s="6" t="s">
        <v>11</v>
      </c>
      <c r="B13" s="2" t="s">
        <v>14</v>
      </c>
      <c r="C13" s="6" t="s">
        <v>7</v>
      </c>
      <c r="D13" s="2" t="s">
        <v>10</v>
      </c>
      <c r="E13" s="16" t="s">
        <v>12</v>
      </c>
      <c r="F13" s="28">
        <v>11</v>
      </c>
      <c r="G13" s="18">
        <f t="shared" si="4"/>
        <v>0.95931234136446775</v>
      </c>
      <c r="H13" s="44">
        <f t="shared" si="1"/>
        <v>99.040687658635534</v>
      </c>
      <c r="I13" s="32" t="s">
        <v>32</v>
      </c>
      <c r="J13" s="23">
        <v>3</v>
      </c>
      <c r="K13" s="33">
        <v>1</v>
      </c>
      <c r="L13" s="39">
        <v>11</v>
      </c>
      <c r="M13" s="18">
        <f>M8</f>
        <v>0.4450610432852386</v>
      </c>
      <c r="N13" s="13">
        <f>N12</f>
        <v>0.4450610432852386</v>
      </c>
      <c r="O13" s="13">
        <f>O9</f>
        <v>0.33407325194228632</v>
      </c>
      <c r="P13" s="13">
        <f>P12</f>
        <v>0.33407325194228632</v>
      </c>
      <c r="Q13" s="13">
        <f t="shared" si="3"/>
        <v>0.64311206281227695</v>
      </c>
      <c r="R13" s="22">
        <f t="shared" si="2"/>
        <v>1.4217041403908726E-2</v>
      </c>
    </row>
    <row r="14" spans="1:18" ht="15.75" thickBot="1" x14ac:dyDescent="0.3">
      <c r="A14" s="6" t="s">
        <v>11</v>
      </c>
      <c r="B14" s="2" t="s">
        <v>6</v>
      </c>
      <c r="C14" s="6" t="s">
        <v>16</v>
      </c>
      <c r="D14" s="2" t="s">
        <v>8</v>
      </c>
      <c r="E14" s="16" t="s">
        <v>12</v>
      </c>
      <c r="F14" s="28">
        <v>12</v>
      </c>
      <c r="G14" s="18">
        <f t="shared" si="4"/>
        <v>8.1457560577609042E-2</v>
      </c>
      <c r="H14" s="43">
        <f t="shared" si="1"/>
        <v>99.918542439422396</v>
      </c>
      <c r="L14" s="39">
        <v>12</v>
      </c>
      <c r="M14" s="18">
        <f>M13</f>
        <v>0.4450610432852386</v>
      </c>
      <c r="N14" s="13">
        <f>N2</f>
        <v>0.22308546059933407</v>
      </c>
      <c r="O14" s="13">
        <f>O12</f>
        <v>0.66703662597114322</v>
      </c>
      <c r="P14" s="13">
        <f>P10</f>
        <v>0.66703662597114322</v>
      </c>
      <c r="Q14" s="13">
        <f t="shared" si="3"/>
        <v>0.64311206281227695</v>
      </c>
      <c r="R14" s="22">
        <f t="shared" si="2"/>
        <v>2.8410368434351161E-2</v>
      </c>
    </row>
    <row r="15" spans="1:18" ht="15.75" thickBot="1" x14ac:dyDescent="0.3">
      <c r="A15" s="7" t="s">
        <v>13</v>
      </c>
      <c r="B15" s="3" t="s">
        <v>14</v>
      </c>
      <c r="C15" s="7" t="s">
        <v>7</v>
      </c>
      <c r="D15" s="3" t="s">
        <v>10</v>
      </c>
      <c r="E15" s="17" t="s">
        <v>9</v>
      </c>
      <c r="F15" s="29">
        <v>13</v>
      </c>
      <c r="G15" s="45">
        <f t="shared" si="4"/>
        <v>72.173552573016224</v>
      </c>
      <c r="H15" s="33">
        <f t="shared" si="1"/>
        <v>27.82644742698378</v>
      </c>
      <c r="I15" s="19" t="s">
        <v>33</v>
      </c>
      <c r="J15" s="20" t="s">
        <v>20</v>
      </c>
      <c r="K15" s="38" t="s">
        <v>19</v>
      </c>
      <c r="L15" s="40">
        <v>13</v>
      </c>
      <c r="M15" s="26">
        <f>M11</f>
        <v>0.33407325194228632</v>
      </c>
      <c r="N15" s="23">
        <f>N13</f>
        <v>0.4450610432852386</v>
      </c>
      <c r="O15" s="23">
        <f>O13</f>
        <v>0.33407325194228632</v>
      </c>
      <c r="P15" s="23">
        <f>P13</f>
        <v>0.33407325194228632</v>
      </c>
      <c r="Q15" s="23">
        <f t="shared" si="3"/>
        <v>0.64311206281227695</v>
      </c>
      <c r="R15" s="24">
        <f t="shared" si="2"/>
        <v>1.0671644545078619E-2</v>
      </c>
    </row>
    <row r="16" spans="1:18" x14ac:dyDescent="0.25">
      <c r="I16" s="31" t="s">
        <v>25</v>
      </c>
      <c r="J16" s="13">
        <v>3</v>
      </c>
      <c r="K16" s="30">
        <v>4</v>
      </c>
      <c r="L16" s="4" t="s">
        <v>19</v>
      </c>
      <c r="M16" s="25"/>
      <c r="N16" s="20"/>
      <c r="O16" s="20"/>
      <c r="P16" s="20"/>
      <c r="Q16" s="20"/>
      <c r="R16" s="21"/>
    </row>
    <row r="17" spans="1:18" ht="15.75" thickBot="1" x14ac:dyDescent="0.3">
      <c r="I17" s="32" t="s">
        <v>34</v>
      </c>
      <c r="J17" s="23">
        <v>6</v>
      </c>
      <c r="K17" s="33">
        <v>1</v>
      </c>
      <c r="L17" s="39">
        <v>0</v>
      </c>
      <c r="M17" s="18">
        <f>(K6+J1)/(J2+J1)</f>
        <v>0.60079840319361277</v>
      </c>
      <c r="N17" s="13">
        <f>(K11+J1)/(J2+J1)</f>
        <v>0.40119760479041916</v>
      </c>
      <c r="O17" s="13">
        <f>(K16+J1)/(J2+J1)</f>
        <v>0.80039920159680633</v>
      </c>
      <c r="P17" s="13">
        <f>(K20+J1)/(J2+J1)</f>
        <v>0.40119760479041916</v>
      </c>
      <c r="Q17" s="13">
        <f>(J2+J1)/(J4+J1)</f>
        <v>0.35760171306209848</v>
      </c>
      <c r="R17" s="22">
        <f t="shared" ref="R17:R30" si="5">M17*N17*O17*P17*Q17</f>
        <v>2.7679081227878443E-2</v>
      </c>
    </row>
    <row r="18" spans="1:18" ht="15.75" thickBot="1" x14ac:dyDescent="0.3">
      <c r="A18" s="47" t="s">
        <v>37</v>
      </c>
      <c r="B18" s="48">
        <v>14</v>
      </c>
      <c r="D18" t="s">
        <v>40</v>
      </c>
      <c r="L18" s="39">
        <v>1</v>
      </c>
      <c r="M18" s="18">
        <f>M17</f>
        <v>0.60079840319361277</v>
      </c>
      <c r="N18" s="13">
        <f>N17</f>
        <v>0.40119760479041916</v>
      </c>
      <c r="O18" s="13">
        <f>O17</f>
        <v>0.80039920159680633</v>
      </c>
      <c r="P18" s="13">
        <f>(K21+J1)/(J2+J1)</f>
        <v>0.60079840319361277</v>
      </c>
      <c r="Q18" s="13">
        <f t="shared" ref="Q18:Q30" si="6">Q17</f>
        <v>0.35760171306209848</v>
      </c>
      <c r="R18" s="22">
        <f t="shared" si="5"/>
        <v>4.1449768405927422E-2</v>
      </c>
    </row>
    <row r="19" spans="1:18" ht="15.75" thickBot="1" x14ac:dyDescent="0.3">
      <c r="A19" s="49" t="s">
        <v>38</v>
      </c>
      <c r="B19" s="50">
        <v>13</v>
      </c>
      <c r="I19" s="19" t="s">
        <v>35</v>
      </c>
      <c r="J19" s="20" t="s">
        <v>20</v>
      </c>
      <c r="K19" s="38" t="s">
        <v>19</v>
      </c>
      <c r="L19" s="39">
        <v>2</v>
      </c>
      <c r="M19" s="18">
        <f>(K7+J1)/(J2+J1)</f>
        <v>1.9960079840319364E-3</v>
      </c>
      <c r="N19" s="13">
        <f>N18</f>
        <v>0.40119760479041916</v>
      </c>
      <c r="O19" s="13">
        <f>O18</f>
        <v>0.80039920159680633</v>
      </c>
      <c r="P19" s="13">
        <f>P17</f>
        <v>0.40119760479041916</v>
      </c>
      <c r="Q19" s="13">
        <f t="shared" si="6"/>
        <v>0.35760171306209848</v>
      </c>
      <c r="R19" s="22">
        <f t="shared" si="5"/>
        <v>9.1957080491290527E-5</v>
      </c>
    </row>
    <row r="20" spans="1:18" ht="15.75" thickBot="1" x14ac:dyDescent="0.3">
      <c r="A20" s="51" t="s">
        <v>39</v>
      </c>
      <c r="B20" s="46">
        <f>(B19/B18)*100</f>
        <v>92.857142857142861</v>
      </c>
      <c r="E20">
        <f>EXP(LN(2+J1) - LN(9 + J1))</f>
        <v>0.22308546059933412</v>
      </c>
      <c r="I20" s="31" t="s">
        <v>26</v>
      </c>
      <c r="J20" s="13">
        <v>6</v>
      </c>
      <c r="K20" s="30">
        <v>2</v>
      </c>
      <c r="L20" s="39">
        <v>3</v>
      </c>
      <c r="M20" s="18">
        <f>(K8+J1)/(J2+J1)</f>
        <v>0.40119760479041916</v>
      </c>
      <c r="N20" s="13">
        <f>(K12+J1)/(J2+J1)</f>
        <v>0.40119760479041916</v>
      </c>
      <c r="O20" s="13">
        <f>O19</f>
        <v>0.80039920159680633</v>
      </c>
      <c r="P20" s="13">
        <f>P19</f>
        <v>0.40119760479041916</v>
      </c>
      <c r="Q20" s="13">
        <f t="shared" si="6"/>
        <v>0.35760171306209848</v>
      </c>
      <c r="R20" s="22">
        <f t="shared" si="5"/>
        <v>1.8483373178749395E-2</v>
      </c>
    </row>
    <row r="21" spans="1:18" ht="15.75" thickBot="1" x14ac:dyDescent="0.3">
      <c r="E21">
        <f>(2 +J1) / (9 +J1)</f>
        <v>0.22308546059933407</v>
      </c>
      <c r="I21" s="32" t="s">
        <v>36</v>
      </c>
      <c r="J21" s="23">
        <v>3</v>
      </c>
      <c r="K21" s="33">
        <v>3</v>
      </c>
      <c r="L21" s="39">
        <v>4</v>
      </c>
      <c r="M21" s="18">
        <f>M20</f>
        <v>0.40119760479041916</v>
      </c>
      <c r="N21" s="13">
        <f>(K13+J1)/(J2+J1)</f>
        <v>0.20159680638722555</v>
      </c>
      <c r="O21" s="13">
        <f>(K17+J1)/(J2+J1)</f>
        <v>0.20159680638722555</v>
      </c>
      <c r="P21" s="13">
        <f>P20</f>
        <v>0.40119760479041916</v>
      </c>
      <c r="Q21" s="13">
        <f t="shared" si="6"/>
        <v>0.35760171306209848</v>
      </c>
      <c r="R21" s="22">
        <f t="shared" si="5"/>
        <v>2.3392872271612336E-3</v>
      </c>
    </row>
    <row r="22" spans="1:18" x14ac:dyDescent="0.25">
      <c r="L22" s="39">
        <v>5</v>
      </c>
      <c r="M22" s="18">
        <f>M21</f>
        <v>0.40119760479041916</v>
      </c>
      <c r="N22" s="13">
        <f>N21</f>
        <v>0.20159680638722555</v>
      </c>
      <c r="O22" s="13">
        <f>O21</f>
        <v>0.20159680638722555</v>
      </c>
      <c r="P22" s="13">
        <f>P18</f>
        <v>0.60079840319361277</v>
      </c>
      <c r="Q22" s="13">
        <f t="shared" si="6"/>
        <v>0.35760171306209848</v>
      </c>
      <c r="R22" s="22">
        <f t="shared" si="5"/>
        <v>3.5031117182862254E-3</v>
      </c>
    </row>
    <row r="23" spans="1:18" x14ac:dyDescent="0.25">
      <c r="B23" t="s">
        <v>41</v>
      </c>
      <c r="F23">
        <v>13</v>
      </c>
      <c r="L23" s="39">
        <v>6</v>
      </c>
      <c r="M23" s="18">
        <f>M19</f>
        <v>1.9960079840319364E-3</v>
      </c>
      <c r="N23" s="13">
        <f>N22</f>
        <v>0.20159680638722555</v>
      </c>
      <c r="O23" s="13">
        <f>O22</f>
        <v>0.20159680638722555</v>
      </c>
      <c r="P23" s="13">
        <f>P22</f>
        <v>0.60079840319361277</v>
      </c>
      <c r="Q23" s="13">
        <f t="shared" si="6"/>
        <v>0.35760171306209848</v>
      </c>
      <c r="R23" s="22">
        <f t="shared" si="5"/>
        <v>1.7428416508886693E-5</v>
      </c>
    </row>
    <row r="24" spans="1:18" x14ac:dyDescent="0.25">
      <c r="B24" t="s">
        <v>42</v>
      </c>
      <c r="F24">
        <v>0</v>
      </c>
      <c r="L24" s="39">
        <v>7</v>
      </c>
      <c r="M24" s="18">
        <f>M17</f>
        <v>0.60079840319361277</v>
      </c>
      <c r="N24" s="13">
        <f>N20</f>
        <v>0.40119760479041916</v>
      </c>
      <c r="O24" s="13">
        <f>O17</f>
        <v>0.80039920159680633</v>
      </c>
      <c r="P24" s="13">
        <f>P17</f>
        <v>0.40119760479041916</v>
      </c>
      <c r="Q24" s="13">
        <f t="shared" si="6"/>
        <v>0.35760171306209848</v>
      </c>
      <c r="R24" s="22">
        <f t="shared" si="5"/>
        <v>2.7679081227878443E-2</v>
      </c>
    </row>
    <row r="25" spans="1:18" x14ac:dyDescent="0.25">
      <c r="B25" t="s">
        <v>43</v>
      </c>
      <c r="F25">
        <v>1</v>
      </c>
      <c r="L25" s="39">
        <v>8</v>
      </c>
      <c r="M25" s="18">
        <f>M24</f>
        <v>0.60079840319361277</v>
      </c>
      <c r="N25" s="13">
        <f>N23</f>
        <v>0.20159680638722555</v>
      </c>
      <c r="O25" s="13">
        <f>O23</f>
        <v>0.20159680638722555</v>
      </c>
      <c r="P25" s="13">
        <f>P24</f>
        <v>0.40119760479041916</v>
      </c>
      <c r="Q25" s="13">
        <f t="shared" si="6"/>
        <v>0.35760171306209848</v>
      </c>
      <c r="R25" s="22">
        <f t="shared" si="5"/>
        <v>3.5031117182862254E-3</v>
      </c>
    </row>
    <row r="26" spans="1:18" x14ac:dyDescent="0.25">
      <c r="L26" s="39">
        <v>9</v>
      </c>
      <c r="M26" s="18">
        <f>M22</f>
        <v>0.40119760479041916</v>
      </c>
      <c r="N26" s="13">
        <f>N24</f>
        <v>0.40119760479041916</v>
      </c>
      <c r="O26" s="13">
        <f>O25</f>
        <v>0.20159680638722555</v>
      </c>
      <c r="P26" s="13">
        <f>P25</f>
        <v>0.40119760479041916</v>
      </c>
      <c r="Q26" s="13">
        <f t="shared" si="6"/>
        <v>0.35760171306209848</v>
      </c>
      <c r="R26" s="22">
        <f t="shared" si="5"/>
        <v>4.6554131946476042E-3</v>
      </c>
    </row>
    <row r="27" spans="1:18" x14ac:dyDescent="0.25">
      <c r="B27" t="s">
        <v>44</v>
      </c>
      <c r="F27">
        <f>F23/(F23+F24)</f>
        <v>1</v>
      </c>
      <c r="L27" s="39">
        <v>10</v>
      </c>
      <c r="M27" s="18">
        <f>M24</f>
        <v>0.60079840319361277</v>
      </c>
      <c r="N27" s="13">
        <f>N26</f>
        <v>0.40119760479041916</v>
      </c>
      <c r="O27" s="13">
        <f>O26</f>
        <v>0.20159680638722555</v>
      </c>
      <c r="P27" s="13">
        <f>P23</f>
        <v>0.60079840319361277</v>
      </c>
      <c r="Q27" s="13">
        <f t="shared" si="6"/>
        <v>0.35760171306209848</v>
      </c>
      <c r="R27" s="22">
        <f t="shared" si="5"/>
        <v>1.0439966605981722E-2</v>
      </c>
    </row>
    <row r="28" spans="1:18" x14ac:dyDescent="0.25">
      <c r="B28" t="s">
        <v>45</v>
      </c>
      <c r="F28">
        <f>F23/(F23+F25)</f>
        <v>0.9285714285714286</v>
      </c>
      <c r="L28" s="39">
        <v>11</v>
      </c>
      <c r="M28" s="18">
        <f>M23</f>
        <v>1.9960079840319364E-3</v>
      </c>
      <c r="N28" s="13">
        <f>N27</f>
        <v>0.40119760479041916</v>
      </c>
      <c r="O28" s="13">
        <f>O24</f>
        <v>0.80039920159680633</v>
      </c>
      <c r="P28" s="13">
        <f>P27</f>
        <v>0.60079840319361277</v>
      </c>
      <c r="Q28" s="13">
        <f t="shared" si="6"/>
        <v>0.35760171306209848</v>
      </c>
      <c r="R28" s="22">
        <f t="shared" si="5"/>
        <v>1.3770687178048978E-4</v>
      </c>
    </row>
    <row r="29" spans="1:18" x14ac:dyDescent="0.25">
      <c r="L29" s="39">
        <v>12</v>
      </c>
      <c r="M29" s="18">
        <f>M28</f>
        <v>1.9960079840319364E-3</v>
      </c>
      <c r="N29" s="13">
        <f>N17</f>
        <v>0.40119760479041916</v>
      </c>
      <c r="O29" s="13">
        <f>O27</f>
        <v>0.20159680638722555</v>
      </c>
      <c r="P29" s="13">
        <f>P25</f>
        <v>0.40119760479041916</v>
      </c>
      <c r="Q29" s="13">
        <f t="shared" si="6"/>
        <v>0.35760171306209848</v>
      </c>
      <c r="R29" s="22">
        <f t="shared" si="5"/>
        <v>2.3161259674863701E-5</v>
      </c>
    </row>
    <row r="30" spans="1:18" ht="15.75" thickBot="1" x14ac:dyDescent="0.3">
      <c r="L30" s="40">
        <v>13</v>
      </c>
      <c r="M30" s="26">
        <f>M26</f>
        <v>0.40119760479041916</v>
      </c>
      <c r="N30" s="23">
        <f>N28</f>
        <v>0.40119760479041916</v>
      </c>
      <c r="O30" s="23">
        <f>O28</f>
        <v>0.80039920159680633</v>
      </c>
      <c r="P30" s="23">
        <f>P28</f>
        <v>0.60079840319361277</v>
      </c>
      <c r="Q30" s="23">
        <f t="shared" si="6"/>
        <v>0.35760171306209848</v>
      </c>
      <c r="R30" s="24">
        <f t="shared" si="5"/>
        <v>2.767908122787845E-2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9.42578125" bestFit="1" customWidth="1"/>
    <col min="7" max="7" width="10.5703125" bestFit="1" customWidth="1"/>
    <col min="8" max="8" width="12" bestFit="1" customWidth="1"/>
  </cols>
  <sheetData>
    <row r="2" spans="1:10" ht="15.75" thickBot="1" x14ac:dyDescent="0.3"/>
    <row r="3" spans="1:10" x14ac:dyDescent="0.25">
      <c r="A3" s="72"/>
      <c r="B3" s="20" t="s">
        <v>62</v>
      </c>
      <c r="C3" s="20" t="s">
        <v>63</v>
      </c>
      <c r="D3" s="21" t="s">
        <v>64</v>
      </c>
      <c r="G3" t="s">
        <v>66</v>
      </c>
      <c r="H3">
        <f>C4/(C4+D4)</f>
        <v>0.9</v>
      </c>
      <c r="J3" t="s">
        <v>72</v>
      </c>
    </row>
    <row r="4" spans="1:10" x14ac:dyDescent="0.25">
      <c r="A4" s="31" t="s">
        <v>65</v>
      </c>
      <c r="B4" s="13" t="s">
        <v>63</v>
      </c>
      <c r="C4" s="13">
        <v>9</v>
      </c>
      <c r="D4" s="22">
        <v>1</v>
      </c>
    </row>
    <row r="5" spans="1:10" ht="15.75" thickBot="1" x14ac:dyDescent="0.3">
      <c r="A5" s="32"/>
      <c r="B5" s="23" t="s">
        <v>64</v>
      </c>
      <c r="C5" s="23">
        <v>0</v>
      </c>
      <c r="D5" s="24">
        <v>4</v>
      </c>
      <c r="G5" t="s">
        <v>67</v>
      </c>
      <c r="H5">
        <f>C4/(C4+C5)</f>
        <v>1</v>
      </c>
      <c r="J5" t="s">
        <v>73</v>
      </c>
    </row>
    <row r="7" spans="1:10" x14ac:dyDescent="0.25">
      <c r="G7" t="s">
        <v>68</v>
      </c>
      <c r="H7">
        <f>(2*H3*H5)/(H3+H5)</f>
        <v>0.94736842105263164</v>
      </c>
      <c r="J7" t="s">
        <v>74</v>
      </c>
    </row>
    <row r="10" spans="1:10" x14ac:dyDescent="0.25">
      <c r="G10" t="s">
        <v>69</v>
      </c>
      <c r="H10">
        <f>(C4+D5)/(C4+D4+C5+D5)</f>
        <v>0.9285714285714286</v>
      </c>
      <c r="J10" t="s">
        <v>75</v>
      </c>
    </row>
    <row r="12" spans="1:10" x14ac:dyDescent="0.25">
      <c r="G12" t="s">
        <v>70</v>
      </c>
      <c r="H12">
        <f>(D4+C5) / (C4+D4+C5+D5)</f>
        <v>7.1428571428571425E-2</v>
      </c>
      <c r="J12" t="s">
        <v>76</v>
      </c>
    </row>
    <row r="14" spans="1:10" x14ac:dyDescent="0.25">
      <c r="G14" t="s">
        <v>71</v>
      </c>
      <c r="H14">
        <f>D4/(D4+D5)</f>
        <v>0.2</v>
      </c>
      <c r="J14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selection activeCell="E19" sqref="E19"/>
    </sheetView>
  </sheetViews>
  <sheetFormatPr defaultRowHeight="15" x14ac:dyDescent="0.25"/>
  <cols>
    <col min="1" max="1" width="9.28515625" bestFit="1" customWidth="1"/>
    <col min="2" max="2" width="13.7109375" customWidth="1"/>
    <col min="3" max="3" width="9.28515625" bestFit="1" customWidth="1"/>
    <col min="4" max="4" width="8" bestFit="1" customWidth="1"/>
    <col min="5" max="5" width="12.5703125" bestFit="1" customWidth="1"/>
    <col min="6" max="6" width="8.85546875" bestFit="1" customWidth="1"/>
    <col min="7" max="8" width="12" bestFit="1" customWidth="1"/>
    <col min="9" max="9" width="12.28515625" bestFit="1" customWidth="1"/>
    <col min="10" max="10" width="5" bestFit="1" customWidth="1"/>
    <col min="11" max="11" width="3.28515625" bestFit="1" customWidth="1"/>
    <col min="12" max="12" width="5.140625" bestFit="1" customWidth="1"/>
    <col min="13" max="13" width="12" bestFit="1" customWidth="1"/>
    <col min="14" max="14" width="12.5703125" bestFit="1" customWidth="1"/>
    <col min="15" max="18" width="12" bestFit="1" customWidth="1"/>
    <col min="19" max="19" width="2" bestFit="1" customWidth="1"/>
    <col min="20" max="20" width="12" bestFit="1" customWidth="1"/>
  </cols>
  <sheetData>
    <row r="1" spans="1:20" ht="15.75" thickBot="1" x14ac:dyDescent="0.3">
      <c r="A1" s="10" t="s">
        <v>0</v>
      </c>
      <c r="B1" s="11" t="s">
        <v>1</v>
      </c>
      <c r="C1" s="10" t="s">
        <v>2</v>
      </c>
      <c r="D1" s="11" t="s">
        <v>3</v>
      </c>
      <c r="E1" s="10" t="s">
        <v>4</v>
      </c>
      <c r="F1" s="12" t="s">
        <v>22</v>
      </c>
      <c r="G1" s="12" t="s">
        <v>17</v>
      </c>
      <c r="H1" s="12" t="s">
        <v>18</v>
      </c>
      <c r="I1" s="36" t="s">
        <v>21</v>
      </c>
      <c r="J1" s="37">
        <v>0.01</v>
      </c>
      <c r="L1" s="4" t="s">
        <v>20</v>
      </c>
      <c r="M1" s="25" t="str">
        <f>A1</f>
        <v>Outlook</v>
      </c>
      <c r="N1" s="20" t="str">
        <f t="shared" ref="N1:P1" si="0">B1</f>
        <v>Temperature</v>
      </c>
      <c r="O1" s="20" t="str">
        <f t="shared" si="0"/>
        <v>Humidity</v>
      </c>
      <c r="P1" s="20" t="str">
        <f t="shared" si="0"/>
        <v>Wind</v>
      </c>
      <c r="Q1" s="20"/>
      <c r="R1" s="21"/>
      <c r="S1" s="81" t="s">
        <v>78</v>
      </c>
      <c r="T1">
        <f>EXP(1)</f>
        <v>2.7182818284590451</v>
      </c>
    </row>
    <row r="2" spans="1:20" ht="15.75" thickBot="1" x14ac:dyDescent="0.3">
      <c r="A2" s="8" t="s">
        <v>5</v>
      </c>
      <c r="B2" s="9" t="s">
        <v>6</v>
      </c>
      <c r="C2" s="8" t="s">
        <v>7</v>
      </c>
      <c r="D2" s="9" t="s">
        <v>8</v>
      </c>
      <c r="E2" s="14" t="s">
        <v>9</v>
      </c>
      <c r="F2" s="27">
        <v>0</v>
      </c>
      <c r="G2" s="41">
        <f t="shared" ref="G2:G15" si="1">(R17/(R2+R17))*100</f>
        <v>99.747858605209274</v>
      </c>
      <c r="H2" s="80">
        <f t="shared" ref="H2:H15" si="2">(R2/(R2+R17))*100</f>
        <v>0.25214139479072967</v>
      </c>
      <c r="I2" s="34" t="s">
        <v>19</v>
      </c>
      <c r="J2" s="35">
        <v>5</v>
      </c>
      <c r="L2" s="39">
        <v>0</v>
      </c>
      <c r="M2" s="18">
        <f xml:space="preserve"> (POWER(J3 + J1,(J6 + J1)) * POWER(T1,(J3 + J1) * -1))  /  FACT(J6 + J1)</f>
        <v>5.0695983440241336E-3</v>
      </c>
      <c r="N2" s="13">
        <f xml:space="preserve"> (POWER(J3 + J1,(J11 + J1)) * POWER(T1,(J3 + J1) * -1))  /  FACT(J11 + J1)</f>
        <v>5.0695983440241336E-3</v>
      </c>
      <c r="O2" s="13">
        <f xml:space="preserve"> (POWER(J3 + J1,(J16 + J1)) * POWER(T1,(J3 + J1) * -1))  /  FACT(J16 + J1)</f>
        <v>1.5225693693219139E-2</v>
      </c>
      <c r="P2" s="13">
        <f xml:space="preserve"> (POWER(J3 + J1,(J20 + J1)) * POWER(T1,(J3 + J1) * -1))  /  FACT(J20 + J1)</f>
        <v>9.280475218858282E-2</v>
      </c>
      <c r="Q2" s="13">
        <f xml:space="preserve"> (POWER(J4 + J1,(J3 + J1)) * POWER(T1,(J4 + J1) * -1))  /  FACT(J3 + J1)</f>
        <v>4.8437182664251621E-2</v>
      </c>
      <c r="R2" s="22">
        <f t="shared" ref="R2:R15" si="3">M2*N2*O2*P2*Q2</f>
        <v>1.7590301485037981E-9</v>
      </c>
    </row>
    <row r="3" spans="1:20" ht="15.75" thickBot="1" x14ac:dyDescent="0.3">
      <c r="A3" s="5" t="s">
        <v>5</v>
      </c>
      <c r="B3" s="1" t="s">
        <v>6</v>
      </c>
      <c r="C3" s="5" t="s">
        <v>7</v>
      </c>
      <c r="D3" s="1" t="s">
        <v>10</v>
      </c>
      <c r="E3" s="15" t="s">
        <v>9</v>
      </c>
      <c r="F3" s="28">
        <v>1</v>
      </c>
      <c r="G3" s="41">
        <f t="shared" si="1"/>
        <v>99.975173063325357</v>
      </c>
      <c r="H3" s="80">
        <f t="shared" si="2"/>
        <v>2.4826936674649549E-2</v>
      </c>
      <c r="I3" s="18" t="s">
        <v>20</v>
      </c>
      <c r="J3" s="13">
        <v>9</v>
      </c>
      <c r="L3" s="39">
        <v>1</v>
      </c>
      <c r="M3" s="18">
        <f>M2</f>
        <v>5.0695983440241336E-3</v>
      </c>
      <c r="N3" s="13">
        <f>N2</f>
        <v>5.0695983440241336E-3</v>
      </c>
      <c r="O3" s="13">
        <f>O2</f>
        <v>1.5225693693219139E-2</v>
      </c>
      <c r="P3" s="13">
        <f xml:space="preserve"> (POWER(J3 + J1,(J21 + J1)) * POWER(T1,(J3 + J1) * -1))  /  FACT(J21 + J1)</f>
        <v>1.5225693693219139E-2</v>
      </c>
      <c r="Q3" s="13">
        <f t="shared" ref="Q3:Q15" si="4">Q2</f>
        <v>4.8437182664251621E-2</v>
      </c>
      <c r="R3" s="22">
        <f t="shared" si="3"/>
        <v>2.8858925439328398E-10</v>
      </c>
    </row>
    <row r="4" spans="1:20" ht="24.75" thickBot="1" x14ac:dyDescent="0.3">
      <c r="A4" s="6" t="s">
        <v>11</v>
      </c>
      <c r="B4" s="2" t="s">
        <v>6</v>
      </c>
      <c r="C4" s="6" t="s">
        <v>7</v>
      </c>
      <c r="D4" s="2" t="s">
        <v>8</v>
      </c>
      <c r="E4" s="16" t="s">
        <v>12</v>
      </c>
      <c r="F4" s="28">
        <v>2</v>
      </c>
      <c r="G4" s="41">
        <f t="shared" si="1"/>
        <v>73.61589218744389</v>
      </c>
      <c r="H4" s="80">
        <f t="shared" si="2"/>
        <v>26.384107812556106</v>
      </c>
      <c r="J4">
        <f>J2+J3</f>
        <v>14</v>
      </c>
      <c r="L4" s="39">
        <v>2</v>
      </c>
      <c r="M4" s="18">
        <f xml:space="preserve"> (POWER(J3 + J1,(J7 + J1)) * POWER(T1,(J3 + J1) * -1))  /  FACT(J7 + J1)</f>
        <v>3.4295875043976083E-2</v>
      </c>
      <c r="N4" s="13">
        <f>N3</f>
        <v>5.0695983440241336E-3</v>
      </c>
      <c r="O4" s="13">
        <f>O3</f>
        <v>1.5225693693219139E-2</v>
      </c>
      <c r="P4" s="13">
        <f>P2</f>
        <v>9.280475218858282E-2</v>
      </c>
      <c r="Q4" s="13">
        <f t="shared" si="4"/>
        <v>4.8437182664251621E-2</v>
      </c>
      <c r="R4" s="22">
        <f t="shared" si="3"/>
        <v>1.1899853613212747E-8</v>
      </c>
    </row>
    <row r="5" spans="1:20" ht="15.75" thickBot="1" x14ac:dyDescent="0.3">
      <c r="A5" s="6" t="s">
        <v>13</v>
      </c>
      <c r="B5" s="2" t="s">
        <v>14</v>
      </c>
      <c r="C5" s="6" t="s">
        <v>7</v>
      </c>
      <c r="D5" s="2" t="s">
        <v>8</v>
      </c>
      <c r="E5" s="16" t="s">
        <v>12</v>
      </c>
      <c r="F5" s="28">
        <v>3</v>
      </c>
      <c r="G5" s="41">
        <f t="shared" si="1"/>
        <v>92.100645782458059</v>
      </c>
      <c r="H5" s="80">
        <f t="shared" si="2"/>
        <v>7.8993542175419416</v>
      </c>
      <c r="I5" s="19" t="s">
        <v>27</v>
      </c>
      <c r="J5" s="20" t="s">
        <v>20</v>
      </c>
      <c r="K5" s="38" t="s">
        <v>19</v>
      </c>
      <c r="L5" s="39">
        <v>3</v>
      </c>
      <c r="M5" s="18">
        <f xml:space="preserve"> (POWER(J3 + J1,(J8 + J1)) * POWER(T1,(J3 + J1) * -1))  /  FACT(J8 + J1)</f>
        <v>1.5225693693219139E-2</v>
      </c>
      <c r="N5" s="13">
        <f xml:space="preserve"> (POWER(J3 + J1,(J12 + J1)) * POWER(T1,(J3 + J1) * -1))  /  FACT(J12 + J1)</f>
        <v>3.4295875043976083E-2</v>
      </c>
      <c r="O5" s="13">
        <f>O4</f>
        <v>1.5225693693219139E-2</v>
      </c>
      <c r="P5" s="13">
        <f>P4</f>
        <v>9.280475218858282E-2</v>
      </c>
      <c r="Q5" s="13">
        <f t="shared" si="4"/>
        <v>4.8437182664251621E-2</v>
      </c>
      <c r="R5" s="22">
        <f t="shared" si="3"/>
        <v>3.5739227018348933E-8</v>
      </c>
    </row>
    <row r="6" spans="1:20" ht="15.75" thickBot="1" x14ac:dyDescent="0.3">
      <c r="A6" s="6" t="s">
        <v>13</v>
      </c>
      <c r="B6" s="2" t="s">
        <v>15</v>
      </c>
      <c r="C6" s="6" t="s">
        <v>16</v>
      </c>
      <c r="D6" s="2" t="s">
        <v>8</v>
      </c>
      <c r="E6" s="16" t="s">
        <v>12</v>
      </c>
      <c r="F6" s="28">
        <v>4</v>
      </c>
      <c r="G6" s="79">
        <f t="shared" si="1"/>
        <v>24.714183127685232</v>
      </c>
      <c r="H6" s="82">
        <f t="shared" si="2"/>
        <v>75.285816872314768</v>
      </c>
      <c r="I6" s="31" t="s">
        <v>23</v>
      </c>
      <c r="J6" s="13">
        <v>2</v>
      </c>
      <c r="K6" s="30">
        <v>3</v>
      </c>
      <c r="L6" s="39">
        <v>4</v>
      </c>
      <c r="M6" s="18">
        <f>M5</f>
        <v>1.5225693693219139E-2</v>
      </c>
      <c r="N6" s="13">
        <f xml:space="preserve"> (POWER(J3 + J1,(J13 + J1)) * POWER(T1,(J3 + J1) * -1))  /  FACT(J13 + J1)</f>
        <v>1.5225693693219139E-2</v>
      </c>
      <c r="O6" s="13">
        <f xml:space="preserve"> (POWER(J3 + J1,(J17 + J1)) * POWER(T1,(J3 + J1) * -1))  /  FACT( J17+ J1)</f>
        <v>9.280475218858282E-2</v>
      </c>
      <c r="P6" s="13">
        <f>P5</f>
        <v>9.280475218858282E-2</v>
      </c>
      <c r="Q6" s="13">
        <f t="shared" si="4"/>
        <v>4.8437182664251621E-2</v>
      </c>
      <c r="R6" s="22">
        <f t="shared" si="3"/>
        <v>9.6710467442408998E-8</v>
      </c>
    </row>
    <row r="7" spans="1:20" ht="15.75" thickBot="1" x14ac:dyDescent="0.3">
      <c r="A7" s="5" t="s">
        <v>13</v>
      </c>
      <c r="B7" s="1" t="s">
        <v>15</v>
      </c>
      <c r="C7" s="5" t="s">
        <v>16</v>
      </c>
      <c r="D7" s="1" t="s">
        <v>10</v>
      </c>
      <c r="E7" s="15" t="s">
        <v>9</v>
      </c>
      <c r="F7" s="28">
        <v>5</v>
      </c>
      <c r="G7" s="41">
        <f t="shared" si="1"/>
        <v>76.966536283006121</v>
      </c>
      <c r="H7" s="80">
        <f t="shared" si="2"/>
        <v>23.033463716993872</v>
      </c>
      <c r="I7" s="31" t="s">
        <v>28</v>
      </c>
      <c r="J7" s="13">
        <v>4</v>
      </c>
      <c r="K7" s="30">
        <v>0</v>
      </c>
      <c r="L7" s="39">
        <v>5</v>
      </c>
      <c r="M7" s="18">
        <f>M6</f>
        <v>1.5225693693219139E-2</v>
      </c>
      <c r="N7" s="13">
        <f>N6</f>
        <v>1.5225693693219139E-2</v>
      </c>
      <c r="O7" s="13">
        <f>O6</f>
        <v>9.280475218858282E-2</v>
      </c>
      <c r="P7" s="13">
        <f>P3</f>
        <v>1.5225693693219139E-2</v>
      </c>
      <c r="Q7" s="13">
        <f t="shared" si="4"/>
        <v>4.8437182664251621E-2</v>
      </c>
      <c r="R7" s="22">
        <f t="shared" si="3"/>
        <v>1.5866471484283669E-8</v>
      </c>
    </row>
    <row r="8" spans="1:20" ht="24.75" thickBot="1" x14ac:dyDescent="0.3">
      <c r="A8" s="6" t="s">
        <v>11</v>
      </c>
      <c r="B8" s="2" t="s">
        <v>15</v>
      </c>
      <c r="C8" s="6" t="s">
        <v>16</v>
      </c>
      <c r="D8" s="2" t="s">
        <v>10</v>
      </c>
      <c r="E8" s="16" t="s">
        <v>12</v>
      </c>
      <c r="F8" s="28">
        <v>6</v>
      </c>
      <c r="G8" s="79">
        <f t="shared" si="1"/>
        <v>10.570885446032509</v>
      </c>
      <c r="H8" s="82">
        <f t="shared" si="2"/>
        <v>89.42911455396748</v>
      </c>
      <c r="I8" s="32" t="s">
        <v>29</v>
      </c>
      <c r="J8" s="23">
        <v>3</v>
      </c>
      <c r="K8" s="33">
        <v>2</v>
      </c>
      <c r="L8" s="39">
        <v>6</v>
      </c>
      <c r="M8" s="18">
        <f>M4</f>
        <v>3.4295875043976083E-2</v>
      </c>
      <c r="N8" s="13">
        <f>N7</f>
        <v>1.5225693693219139E-2</v>
      </c>
      <c r="O8" s="13">
        <f>O7</f>
        <v>9.280475218858282E-2</v>
      </c>
      <c r="P8" s="13">
        <f>P7</f>
        <v>1.5225693693219139E-2</v>
      </c>
      <c r="Q8" s="13">
        <f t="shared" si="4"/>
        <v>4.8437182664251621E-2</v>
      </c>
      <c r="R8" s="22">
        <f t="shared" si="3"/>
        <v>3.5739227018348933E-8</v>
      </c>
    </row>
    <row r="9" spans="1:20" ht="15.75" thickBot="1" x14ac:dyDescent="0.3">
      <c r="A9" s="5" t="s">
        <v>5</v>
      </c>
      <c r="B9" s="1" t="s">
        <v>14</v>
      </c>
      <c r="C9" s="5" t="s">
        <v>7</v>
      </c>
      <c r="D9" s="1" t="s">
        <v>8</v>
      </c>
      <c r="E9" s="15" t="s">
        <v>9</v>
      </c>
      <c r="F9" s="28">
        <v>7</v>
      </c>
      <c r="G9" s="41">
        <f t="shared" si="1"/>
        <v>98.318700683558461</v>
      </c>
      <c r="H9" s="80">
        <f t="shared" si="2"/>
        <v>1.6812993164415455</v>
      </c>
      <c r="L9" s="39">
        <v>7</v>
      </c>
      <c r="M9" s="18">
        <f>M2</f>
        <v>5.0695983440241336E-3</v>
      </c>
      <c r="N9" s="13">
        <f>N5</f>
        <v>3.4295875043976083E-2</v>
      </c>
      <c r="O9" s="13">
        <f>O5</f>
        <v>1.5225693693219139E-2</v>
      </c>
      <c r="P9" s="13">
        <f>P6</f>
        <v>9.280475218858282E-2</v>
      </c>
      <c r="Q9" s="13">
        <f t="shared" si="4"/>
        <v>4.8437182664251621E-2</v>
      </c>
      <c r="R9" s="22">
        <f t="shared" si="3"/>
        <v>1.1899853613212747E-8</v>
      </c>
    </row>
    <row r="10" spans="1:20" ht="15.75" thickBot="1" x14ac:dyDescent="0.3">
      <c r="A10" s="6" t="s">
        <v>5</v>
      </c>
      <c r="B10" s="2" t="s">
        <v>15</v>
      </c>
      <c r="C10" s="6" t="s">
        <v>16</v>
      </c>
      <c r="D10" s="2" t="s">
        <v>8</v>
      </c>
      <c r="E10" s="16" t="s">
        <v>12</v>
      </c>
      <c r="F10" s="28">
        <v>8</v>
      </c>
      <c r="G10" s="41">
        <f t="shared" si="1"/>
        <v>62.213777862543409</v>
      </c>
      <c r="H10" s="80">
        <f t="shared" si="2"/>
        <v>37.786222137456591</v>
      </c>
      <c r="I10" s="19" t="s">
        <v>30</v>
      </c>
      <c r="J10" s="20" t="s">
        <v>20</v>
      </c>
      <c r="K10" s="38" t="s">
        <v>19</v>
      </c>
      <c r="L10" s="39">
        <v>8</v>
      </c>
      <c r="M10" s="18">
        <f>M9</f>
        <v>5.0695983440241336E-3</v>
      </c>
      <c r="N10" s="13">
        <f>N8</f>
        <v>1.5225693693219139E-2</v>
      </c>
      <c r="O10" s="13">
        <f>O8</f>
        <v>9.280475218858282E-2</v>
      </c>
      <c r="P10" s="13">
        <f>P9</f>
        <v>9.280475218858282E-2</v>
      </c>
      <c r="Q10" s="13">
        <f t="shared" si="4"/>
        <v>4.8437182664251621E-2</v>
      </c>
      <c r="R10" s="22">
        <f t="shared" si="3"/>
        <v>3.2201043543532428E-8</v>
      </c>
    </row>
    <row r="11" spans="1:20" ht="15.75" thickBot="1" x14ac:dyDescent="0.3">
      <c r="A11" s="6" t="s">
        <v>13</v>
      </c>
      <c r="B11" s="2" t="s">
        <v>14</v>
      </c>
      <c r="C11" s="6" t="s">
        <v>16</v>
      </c>
      <c r="D11" s="2" t="s">
        <v>8</v>
      </c>
      <c r="E11" s="16" t="s">
        <v>12</v>
      </c>
      <c r="F11" s="28">
        <v>9</v>
      </c>
      <c r="G11" s="79">
        <f t="shared" si="1"/>
        <v>26.743677977088424</v>
      </c>
      <c r="H11" s="82">
        <f t="shared" si="2"/>
        <v>73.256322022911576</v>
      </c>
      <c r="I11" s="31" t="s">
        <v>24</v>
      </c>
      <c r="J11" s="13">
        <v>2</v>
      </c>
      <c r="K11" s="30">
        <v>2</v>
      </c>
      <c r="L11" s="39">
        <v>9</v>
      </c>
      <c r="M11" s="18">
        <f>M7</f>
        <v>1.5225693693219139E-2</v>
      </c>
      <c r="N11" s="13">
        <f>N9</f>
        <v>3.4295875043976083E-2</v>
      </c>
      <c r="O11" s="13">
        <f>O10</f>
        <v>9.280475218858282E-2</v>
      </c>
      <c r="P11" s="13">
        <f>P10</f>
        <v>9.280475218858282E-2</v>
      </c>
      <c r="Q11" s="13">
        <f t="shared" si="4"/>
        <v>4.8437182664251621E-2</v>
      </c>
      <c r="R11" s="22">
        <f t="shared" si="3"/>
        <v>2.178403279140261E-7</v>
      </c>
    </row>
    <row r="12" spans="1:20" ht="15.75" thickBot="1" x14ac:dyDescent="0.3">
      <c r="A12" s="6" t="s">
        <v>5</v>
      </c>
      <c r="B12" s="2" t="s">
        <v>14</v>
      </c>
      <c r="C12" s="6" t="s">
        <v>16</v>
      </c>
      <c r="D12" s="2" t="s">
        <v>10</v>
      </c>
      <c r="E12" s="16" t="s">
        <v>12</v>
      </c>
      <c r="F12" s="28">
        <v>10</v>
      </c>
      <c r="G12" s="41">
        <f t="shared" si="1"/>
        <v>94.907902106225492</v>
      </c>
      <c r="H12" s="80">
        <f t="shared" si="2"/>
        <v>5.0920978937745085</v>
      </c>
      <c r="I12" s="31" t="s">
        <v>31</v>
      </c>
      <c r="J12" s="13">
        <v>4</v>
      </c>
      <c r="K12" s="30">
        <v>2</v>
      </c>
      <c r="L12" s="39">
        <v>10</v>
      </c>
      <c r="M12" s="18">
        <f>M10</f>
        <v>5.0695983440241336E-3</v>
      </c>
      <c r="N12" s="13">
        <f>N11</f>
        <v>3.4295875043976083E-2</v>
      </c>
      <c r="O12" s="13">
        <f>O11</f>
        <v>9.280475218858282E-2</v>
      </c>
      <c r="P12" s="13">
        <f>P8</f>
        <v>1.5225693693219139E-2</v>
      </c>
      <c r="Q12" s="13">
        <f t="shared" si="4"/>
        <v>4.8437182664251621E-2</v>
      </c>
      <c r="R12" s="22">
        <f t="shared" si="3"/>
        <v>1.1899853613212747E-8</v>
      </c>
    </row>
    <row r="13" spans="1:20" ht="24.75" thickBot="1" x14ac:dyDescent="0.3">
      <c r="A13" s="6" t="s">
        <v>11</v>
      </c>
      <c r="B13" s="2" t="s">
        <v>14</v>
      </c>
      <c r="C13" s="6" t="s">
        <v>7</v>
      </c>
      <c r="D13" s="2" t="s">
        <v>10</v>
      </c>
      <c r="E13" s="16" t="s">
        <v>12</v>
      </c>
      <c r="F13" s="28">
        <v>11</v>
      </c>
      <c r="G13" s="41">
        <f t="shared" si="1"/>
        <v>80.762832982032464</v>
      </c>
      <c r="H13" s="80">
        <f t="shared" si="2"/>
        <v>19.237167017967536</v>
      </c>
      <c r="I13" s="32" t="s">
        <v>32</v>
      </c>
      <c r="J13" s="23">
        <v>3</v>
      </c>
      <c r="K13" s="33">
        <v>1</v>
      </c>
      <c r="L13" s="39">
        <v>11</v>
      </c>
      <c r="M13" s="18">
        <f>M8</f>
        <v>3.4295875043976083E-2</v>
      </c>
      <c r="N13" s="13">
        <f>N12</f>
        <v>3.4295875043976083E-2</v>
      </c>
      <c r="O13" s="13">
        <f>O9</f>
        <v>1.5225693693219139E-2</v>
      </c>
      <c r="P13" s="13">
        <f>P12</f>
        <v>1.5225693693219139E-2</v>
      </c>
      <c r="Q13" s="13">
        <f t="shared" si="4"/>
        <v>4.8437182664251621E-2</v>
      </c>
      <c r="R13" s="22">
        <f t="shared" si="3"/>
        <v>1.3207384698349317E-8</v>
      </c>
    </row>
    <row r="14" spans="1:20" ht="24.75" thickBot="1" x14ac:dyDescent="0.3">
      <c r="A14" s="6" t="s">
        <v>11</v>
      </c>
      <c r="B14" s="2" t="s">
        <v>6</v>
      </c>
      <c r="C14" s="6" t="s">
        <v>16</v>
      </c>
      <c r="D14" s="2" t="s">
        <v>8</v>
      </c>
      <c r="E14" s="16" t="s">
        <v>12</v>
      </c>
      <c r="F14" s="28">
        <v>12</v>
      </c>
      <c r="G14" s="79">
        <f t="shared" si="1"/>
        <v>8.0345031550141854</v>
      </c>
      <c r="H14" s="82">
        <f t="shared" si="2"/>
        <v>91.965496844985807</v>
      </c>
      <c r="L14" s="39">
        <v>12</v>
      </c>
      <c r="M14" s="18">
        <f>M13</f>
        <v>3.4295875043976083E-2</v>
      </c>
      <c r="N14" s="13">
        <f>N4</f>
        <v>5.0695983440241336E-3</v>
      </c>
      <c r="O14" s="13">
        <f>O12</f>
        <v>9.280475218858282E-2</v>
      </c>
      <c r="P14" s="13">
        <f>P11</f>
        <v>9.280475218858282E-2</v>
      </c>
      <c r="Q14" s="13">
        <f t="shared" si="4"/>
        <v>4.8437182664251621E-2</v>
      </c>
      <c r="R14" s="22">
        <f t="shared" si="3"/>
        <v>7.2532850581806739E-8</v>
      </c>
    </row>
    <row r="15" spans="1:20" ht="15.75" thickBot="1" x14ac:dyDescent="0.3">
      <c r="A15" s="7" t="s">
        <v>13</v>
      </c>
      <c r="B15" s="3" t="s">
        <v>14</v>
      </c>
      <c r="C15" s="7" t="s">
        <v>7</v>
      </c>
      <c r="D15" s="3" t="s">
        <v>10</v>
      </c>
      <c r="E15" s="17" t="s">
        <v>9</v>
      </c>
      <c r="F15" s="29">
        <v>13</v>
      </c>
      <c r="G15" s="41">
        <f t="shared" si="1"/>
        <v>99.164444507004248</v>
      </c>
      <c r="H15" s="80">
        <f t="shared" si="2"/>
        <v>0.83555549299575405</v>
      </c>
      <c r="I15" s="19" t="s">
        <v>33</v>
      </c>
      <c r="J15" s="20" t="s">
        <v>20</v>
      </c>
      <c r="K15" s="38" t="s">
        <v>19</v>
      </c>
      <c r="L15" s="40">
        <v>13</v>
      </c>
      <c r="M15" s="26">
        <f>M11</f>
        <v>1.5225693693219139E-2</v>
      </c>
      <c r="N15" s="23">
        <f>N13</f>
        <v>3.4295875043976083E-2</v>
      </c>
      <c r="O15" s="23">
        <f>O13</f>
        <v>1.5225693693219139E-2</v>
      </c>
      <c r="P15" s="23">
        <f>P13</f>
        <v>1.5225693693219139E-2</v>
      </c>
      <c r="Q15" s="23">
        <f t="shared" si="4"/>
        <v>4.8437182664251621E-2</v>
      </c>
      <c r="R15" s="24">
        <f t="shared" si="3"/>
        <v>5.8634338283459827E-9</v>
      </c>
    </row>
    <row r="16" spans="1:20" x14ac:dyDescent="0.25">
      <c r="I16" s="31" t="s">
        <v>25</v>
      </c>
      <c r="J16" s="13">
        <v>3</v>
      </c>
      <c r="K16" s="30">
        <v>4</v>
      </c>
      <c r="L16" s="4" t="s">
        <v>19</v>
      </c>
      <c r="M16" s="25"/>
      <c r="N16" s="20"/>
      <c r="O16" s="20"/>
      <c r="P16" s="20"/>
      <c r="Q16" s="20"/>
      <c r="R16" s="21"/>
    </row>
    <row r="17" spans="1:18" ht="15.75" thickBot="1" x14ac:dyDescent="0.3">
      <c r="I17" s="32" t="s">
        <v>34</v>
      </c>
      <c r="J17" s="23">
        <v>6</v>
      </c>
      <c r="K17" s="33">
        <v>1</v>
      </c>
      <c r="L17" s="39">
        <v>0</v>
      </c>
      <c r="M17" s="18">
        <f xml:space="preserve"> (POWER(J2 + J1,K6 + J1) * POWER(T1,(J2 + J1) * -1))  /  FACT(K6 + J1)</f>
        <v>0.14208392642816361</v>
      </c>
      <c r="N17" s="13">
        <f xml:space="preserve"> (POWER(J2 + J1,K11 + J1) * POWER(T1,(J2 + J1) * -1))  /  FACT(K11 + J1)</f>
        <v>8.5080195465966263E-2</v>
      </c>
      <c r="O17" s="13">
        <f xml:space="preserve"> (POWER(J2 + J1,K16 + J1) * POWER(T1,(J2 + J1) * -1))  /  FACT(K16 + J1)</f>
        <v>0.17796011785127497</v>
      </c>
      <c r="P17" s="13">
        <f xml:space="preserve"> (POWER(J2 + J1,K20 + J1) * POWER(T1,(J2 + J1) * -1))  /  FACT(K20 + J1)</f>
        <v>8.5080195465966263E-2</v>
      </c>
      <c r="Q17" s="13">
        <f xml:space="preserve"> (POWER(J4 + J1,(J2 + J1)) * POWER(T1,(J4 + J1) * -1))  /  FACT(J2 + J1)</f>
        <v>3.8019650502069046E-3</v>
      </c>
      <c r="R17" s="22">
        <f t="shared" ref="R17:R30" si="5">M17*N17*O17*P17*Q17</f>
        <v>6.9587736944536065E-7</v>
      </c>
    </row>
    <row r="18" spans="1:18" ht="15.75" thickBot="1" x14ac:dyDescent="0.3">
      <c r="L18" s="39">
        <v>1</v>
      </c>
      <c r="M18" s="18">
        <f>M17</f>
        <v>0.14208392642816361</v>
      </c>
      <c r="N18" s="13">
        <f>N17</f>
        <v>8.5080195465966263E-2</v>
      </c>
      <c r="O18" s="13">
        <f>O17</f>
        <v>0.17796011785127497</v>
      </c>
      <c r="P18" s="13">
        <f xml:space="preserve"> (POWER(J2 + J1,K21 + J1) * POWER(T1,(J2 + J1) * -1))  /  FACT(K21 + J1)</f>
        <v>0.14208392642816361</v>
      </c>
      <c r="Q18" s="13">
        <f t="shared" ref="Q18:Q30" si="6">Q17</f>
        <v>3.8019650502069046E-3</v>
      </c>
      <c r="R18" s="22">
        <f t="shared" si="5"/>
        <v>1.1621152069737518E-6</v>
      </c>
    </row>
    <row r="19" spans="1:18" x14ac:dyDescent="0.25">
      <c r="I19" s="19" t="s">
        <v>35</v>
      </c>
      <c r="J19" s="20" t="s">
        <v>20</v>
      </c>
      <c r="K19" s="38" t="s">
        <v>19</v>
      </c>
      <c r="L19" s="39">
        <v>2</v>
      </c>
      <c r="M19" s="18">
        <f xml:space="preserve"> (POWER(J2 + J1,K7 + J1) * POWER(T1,(J2 + J1) * -1))  /  FACT(K7 + J1)</f>
        <v>6.7792714344537489E-3</v>
      </c>
      <c r="N19" s="13">
        <f>N18</f>
        <v>8.5080195465966263E-2</v>
      </c>
      <c r="O19" s="13">
        <f>O18</f>
        <v>0.17796011785127497</v>
      </c>
      <c r="P19" s="13">
        <f>P17</f>
        <v>8.5080195465966263E-2</v>
      </c>
      <c r="Q19" s="13">
        <f t="shared" si="6"/>
        <v>3.8019650502069046E-3</v>
      </c>
      <c r="R19" s="22">
        <f t="shared" si="5"/>
        <v>3.3202500037531682E-8</v>
      </c>
    </row>
    <row r="20" spans="1:18" x14ac:dyDescent="0.25">
      <c r="I20" s="31" t="s">
        <v>26</v>
      </c>
      <c r="J20" s="13">
        <v>6</v>
      </c>
      <c r="K20" s="30">
        <v>2</v>
      </c>
      <c r="L20" s="39">
        <v>3</v>
      </c>
      <c r="M20" s="18">
        <f xml:space="preserve"> (POWER(J2 + J1,K8 + J1) * POWER(T1,(J2 + J1) * -1))  /  FACT(K8 + J1)</f>
        <v>8.5080195465966263E-2</v>
      </c>
      <c r="N20" s="13">
        <f xml:space="preserve"> (POWER(J2 + J1,K12 + J1) * POWER(T1,(J2 + J1) * -1))  /  FACT(K12 + J1)</f>
        <v>8.5080195465966263E-2</v>
      </c>
      <c r="O20" s="13">
        <f>O19</f>
        <v>0.17796011785127497</v>
      </c>
      <c r="P20" s="13">
        <f>P19</f>
        <v>8.5080195465966263E-2</v>
      </c>
      <c r="Q20" s="13">
        <f t="shared" si="6"/>
        <v>3.8019650502069046E-3</v>
      </c>
      <c r="R20" s="22">
        <f t="shared" si="5"/>
        <v>4.1669303559602443E-7</v>
      </c>
    </row>
    <row r="21" spans="1:18" ht="15.75" thickBot="1" x14ac:dyDescent="0.3">
      <c r="I21" s="32" t="s">
        <v>36</v>
      </c>
      <c r="J21" s="23">
        <v>3</v>
      </c>
      <c r="K21" s="33">
        <v>3</v>
      </c>
      <c r="L21" s="39">
        <v>4</v>
      </c>
      <c r="M21" s="18">
        <f>M20</f>
        <v>8.5080195465966263E-2</v>
      </c>
      <c r="N21" s="13">
        <f xml:space="preserve"> (POWER(J2 + J1,K13 + J1) * POWER(T1,(J2 + J1) * -1))  /  FACT(K13 + J1)</f>
        <v>3.3964149886613289E-2</v>
      </c>
      <c r="O21" s="13">
        <f xml:space="preserve"> (POWER(J2 + J1,K17 + J1) * POWER(T1,(J2 + J1) * -1))  /  FACT(K17 + J1)</f>
        <v>3.3964149886613289E-2</v>
      </c>
      <c r="P21" s="13">
        <f>P20</f>
        <v>8.5080195465966263E-2</v>
      </c>
      <c r="Q21" s="13">
        <f t="shared" si="6"/>
        <v>3.8019650502069046E-3</v>
      </c>
      <c r="R21" s="22">
        <f t="shared" si="5"/>
        <v>3.1747283911249785E-8</v>
      </c>
    </row>
    <row r="22" spans="1:18" x14ac:dyDescent="0.25">
      <c r="L22" s="39">
        <v>5</v>
      </c>
      <c r="M22" s="18">
        <f>M21</f>
        <v>8.5080195465966263E-2</v>
      </c>
      <c r="N22" s="13">
        <f>N21</f>
        <v>3.3964149886613289E-2</v>
      </c>
      <c r="O22" s="13">
        <f>O21</f>
        <v>3.3964149886613289E-2</v>
      </c>
      <c r="P22" s="13">
        <f>P18</f>
        <v>0.14208392642816361</v>
      </c>
      <c r="Q22" s="13">
        <f t="shared" si="6"/>
        <v>3.8019650502069046E-3</v>
      </c>
      <c r="R22" s="22">
        <f t="shared" si="5"/>
        <v>5.3017964131787124E-8</v>
      </c>
    </row>
    <row r="23" spans="1:18" x14ac:dyDescent="0.25">
      <c r="A23" t="s">
        <v>80</v>
      </c>
      <c r="L23" s="39">
        <v>6</v>
      </c>
      <c r="M23" s="18">
        <f>M19</f>
        <v>6.7792714344537489E-3</v>
      </c>
      <c r="N23" s="13">
        <f>N22</f>
        <v>3.3964149886613289E-2</v>
      </c>
      <c r="O23" s="13">
        <f>O22</f>
        <v>3.3964149886613289E-2</v>
      </c>
      <c r="P23" s="13">
        <f>P22</f>
        <v>0.14208392642816361</v>
      </c>
      <c r="Q23" s="13">
        <f t="shared" si="6"/>
        <v>3.8019650502069046E-3</v>
      </c>
      <c r="R23" s="22">
        <f t="shared" si="5"/>
        <v>4.2245221438788788E-9</v>
      </c>
    </row>
    <row r="24" spans="1:18" x14ac:dyDescent="0.25">
      <c r="A24" t="s">
        <v>79</v>
      </c>
      <c r="L24" s="39">
        <v>7</v>
      </c>
      <c r="M24" s="18">
        <f>M18</f>
        <v>0.14208392642816361</v>
      </c>
      <c r="N24" s="13">
        <f>N20</f>
        <v>8.5080195465966263E-2</v>
      </c>
      <c r="O24" s="13">
        <f>O20</f>
        <v>0.17796011785127497</v>
      </c>
      <c r="P24" s="13">
        <f>P20</f>
        <v>8.5080195465966263E-2</v>
      </c>
      <c r="Q24" s="13">
        <f t="shared" si="6"/>
        <v>3.8019650502069046E-3</v>
      </c>
      <c r="R24" s="22">
        <f t="shared" si="5"/>
        <v>6.9587736944536065E-7</v>
      </c>
    </row>
    <row r="25" spans="1:18" x14ac:dyDescent="0.25">
      <c r="A25" t="s">
        <v>81</v>
      </c>
      <c r="L25" s="39">
        <v>8</v>
      </c>
      <c r="M25" s="18">
        <f>M24</f>
        <v>0.14208392642816361</v>
      </c>
      <c r="N25" s="13">
        <f>N23</f>
        <v>3.3964149886613289E-2</v>
      </c>
      <c r="O25" s="13">
        <f>O23</f>
        <v>3.3964149886613289E-2</v>
      </c>
      <c r="P25" s="13">
        <f>P24</f>
        <v>8.5080195465966263E-2</v>
      </c>
      <c r="Q25" s="13">
        <f t="shared" si="6"/>
        <v>3.8019650502069046E-3</v>
      </c>
      <c r="R25" s="22">
        <f t="shared" si="5"/>
        <v>5.301796413178713E-8</v>
      </c>
    </row>
    <row r="26" spans="1:18" x14ac:dyDescent="0.25">
      <c r="A26" t="s">
        <v>82</v>
      </c>
      <c r="L26" s="39">
        <v>9</v>
      </c>
      <c r="M26" s="18">
        <f>M22</f>
        <v>8.5080195465966263E-2</v>
      </c>
      <c r="N26" s="13">
        <f>N24</f>
        <v>8.5080195465966263E-2</v>
      </c>
      <c r="O26" s="13">
        <f>O25</f>
        <v>3.3964149886613289E-2</v>
      </c>
      <c r="P26" s="13">
        <f>P25</f>
        <v>8.5080195465966263E-2</v>
      </c>
      <c r="Q26" s="13">
        <f t="shared" si="6"/>
        <v>3.8019650502069046E-3</v>
      </c>
      <c r="R26" s="22">
        <f t="shared" si="5"/>
        <v>7.9526946197680705E-8</v>
      </c>
    </row>
    <row r="27" spans="1:18" x14ac:dyDescent="0.25">
      <c r="L27" s="39">
        <v>10</v>
      </c>
      <c r="M27" s="18">
        <f>M25</f>
        <v>0.14208392642816361</v>
      </c>
      <c r="N27" s="13">
        <f>N26</f>
        <v>8.5080195465966263E-2</v>
      </c>
      <c r="O27" s="13">
        <f>O26</f>
        <v>3.3964149886613289E-2</v>
      </c>
      <c r="P27" s="13">
        <f>P23</f>
        <v>0.14208392642816361</v>
      </c>
      <c r="Q27" s="13">
        <f t="shared" si="6"/>
        <v>3.8019650502069046E-3</v>
      </c>
      <c r="R27" s="22">
        <f t="shared" si="5"/>
        <v>2.2179270025071154E-7</v>
      </c>
    </row>
    <row r="28" spans="1:18" x14ac:dyDescent="0.25">
      <c r="L28" s="39">
        <v>11</v>
      </c>
      <c r="M28" s="18">
        <f>M23</f>
        <v>6.7792714344537489E-3</v>
      </c>
      <c r="N28" s="13">
        <f>N27</f>
        <v>8.5080195465966263E-2</v>
      </c>
      <c r="O28" s="13">
        <f>O24</f>
        <v>0.17796011785127497</v>
      </c>
      <c r="P28" s="13">
        <f>P27</f>
        <v>0.14208392642816361</v>
      </c>
      <c r="Q28" s="13">
        <f t="shared" si="6"/>
        <v>3.8019650502069046E-3</v>
      </c>
      <c r="R28" s="22">
        <f t="shared" si="5"/>
        <v>5.5448175062677891E-8</v>
      </c>
    </row>
    <row r="29" spans="1:18" x14ac:dyDescent="0.25">
      <c r="L29" s="39">
        <v>12</v>
      </c>
      <c r="M29" s="18">
        <f>M28</f>
        <v>6.7792714344537489E-3</v>
      </c>
      <c r="N29" s="13">
        <f>N19</f>
        <v>8.5080195465966263E-2</v>
      </c>
      <c r="O29" s="13">
        <f>O27</f>
        <v>3.3964149886613289E-2</v>
      </c>
      <c r="P29" s="13">
        <f>P26</f>
        <v>8.5080195465966263E-2</v>
      </c>
      <c r="Q29" s="13">
        <f t="shared" si="6"/>
        <v>3.8019650502069046E-3</v>
      </c>
      <c r="R29" s="22">
        <f t="shared" si="5"/>
        <v>6.3367832158183207E-9</v>
      </c>
    </row>
    <row r="30" spans="1:18" ht="15.75" thickBot="1" x14ac:dyDescent="0.3">
      <c r="L30" s="40">
        <v>13</v>
      </c>
      <c r="M30" s="26">
        <f>M26</f>
        <v>8.5080195465966263E-2</v>
      </c>
      <c r="N30" s="23">
        <f>N28</f>
        <v>8.5080195465966263E-2</v>
      </c>
      <c r="O30" s="23">
        <f>O28</f>
        <v>0.17796011785127497</v>
      </c>
      <c r="P30" s="23">
        <f>P28</f>
        <v>0.14208392642816361</v>
      </c>
      <c r="Q30" s="23">
        <f t="shared" si="6"/>
        <v>3.8019650502069046E-3</v>
      </c>
      <c r="R30" s="24">
        <f t="shared" si="5"/>
        <v>6.9587736944536055E-7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C6" sqref="C6"/>
    </sheetView>
  </sheetViews>
  <sheetFormatPr defaultRowHeight="15" x14ac:dyDescent="0.25"/>
  <cols>
    <col min="1" max="1" width="12.140625" bestFit="1" customWidth="1"/>
  </cols>
  <sheetData>
    <row r="2" spans="1:10" ht="15.75" thickBot="1" x14ac:dyDescent="0.3"/>
    <row r="3" spans="1:10" x14ac:dyDescent="0.25">
      <c r="A3" s="72"/>
      <c r="B3" s="20" t="s">
        <v>62</v>
      </c>
      <c r="C3" s="20" t="s">
        <v>63</v>
      </c>
      <c r="D3" s="21" t="s">
        <v>64</v>
      </c>
      <c r="G3" t="s">
        <v>66</v>
      </c>
      <c r="H3">
        <f>C4/(C4+D4)</f>
        <v>1</v>
      </c>
      <c r="J3" t="s">
        <v>72</v>
      </c>
    </row>
    <row r="4" spans="1:10" x14ac:dyDescent="0.25">
      <c r="A4" s="31" t="s">
        <v>65</v>
      </c>
      <c r="B4" s="13" t="s">
        <v>63</v>
      </c>
      <c r="C4" s="13">
        <v>4</v>
      </c>
      <c r="D4" s="22">
        <v>0</v>
      </c>
    </row>
    <row r="5" spans="1:10" ht="15.75" thickBot="1" x14ac:dyDescent="0.3">
      <c r="A5" s="32"/>
      <c r="B5" s="23" t="s">
        <v>64</v>
      </c>
      <c r="C5" s="23">
        <v>5</v>
      </c>
      <c r="D5" s="24">
        <v>5</v>
      </c>
      <c r="G5" t="s">
        <v>67</v>
      </c>
      <c r="H5">
        <f>C4/(C4+C5)</f>
        <v>0.44444444444444442</v>
      </c>
      <c r="J5" t="s">
        <v>73</v>
      </c>
    </row>
    <row r="7" spans="1:10" x14ac:dyDescent="0.25">
      <c r="G7" t="s">
        <v>68</v>
      </c>
      <c r="H7">
        <f>(2*H3*H5)/(H3+H5)</f>
        <v>0.61538461538461531</v>
      </c>
      <c r="J7" t="s">
        <v>74</v>
      </c>
    </row>
    <row r="10" spans="1:10" x14ac:dyDescent="0.25">
      <c r="G10" t="s">
        <v>69</v>
      </c>
      <c r="H10">
        <f>(C4+D5)/(C4+D4+C5+D5)</f>
        <v>0.6428571428571429</v>
      </c>
      <c r="J10" t="s">
        <v>75</v>
      </c>
    </row>
    <row r="12" spans="1:10" x14ac:dyDescent="0.25">
      <c r="G12" t="s">
        <v>70</v>
      </c>
      <c r="H12">
        <f>(D4+C5) / (C4+D4+C5+D5)</f>
        <v>0.35714285714285715</v>
      </c>
      <c r="J12" t="s">
        <v>76</v>
      </c>
    </row>
    <row r="14" spans="1:10" x14ac:dyDescent="0.25">
      <c r="G14" t="s">
        <v>71</v>
      </c>
      <c r="H14">
        <f>D4/(D4+D5)</f>
        <v>0</v>
      </c>
      <c r="J14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9"/>
  <sheetViews>
    <sheetView workbookViewId="0">
      <selection activeCell="B4" sqref="B4"/>
    </sheetView>
  </sheetViews>
  <sheetFormatPr defaultRowHeight="15" x14ac:dyDescent="0.25"/>
  <cols>
    <col min="3" max="3" width="10.28515625" customWidth="1"/>
    <col min="4" max="4" width="10.7109375" customWidth="1"/>
    <col min="7" max="8" width="12.7109375" bestFit="1" customWidth="1"/>
    <col min="19" max="19" width="9.42578125" customWidth="1"/>
  </cols>
  <sheetData>
    <row r="1" spans="1:22" ht="24.75" thickBot="1" x14ac:dyDescent="0.3">
      <c r="A1" s="10" t="s">
        <v>0</v>
      </c>
      <c r="B1" s="11" t="s">
        <v>1</v>
      </c>
      <c r="C1" s="10" t="s">
        <v>2</v>
      </c>
      <c r="D1" s="11" t="s">
        <v>3</v>
      </c>
      <c r="E1" s="10" t="s">
        <v>4</v>
      </c>
      <c r="F1" s="12" t="s">
        <v>22</v>
      </c>
      <c r="G1" s="12" t="s">
        <v>17</v>
      </c>
      <c r="H1" s="89" t="s">
        <v>18</v>
      </c>
      <c r="I1" s="10" t="s">
        <v>22</v>
      </c>
      <c r="N1" s="4" t="s">
        <v>20</v>
      </c>
      <c r="O1" s="25" t="str">
        <f>A1</f>
        <v>Outlook</v>
      </c>
      <c r="P1" s="20" t="str">
        <f>B1</f>
        <v>Temperature</v>
      </c>
      <c r="Q1" s="20" t="str">
        <f>C1</f>
        <v>Humidity</v>
      </c>
      <c r="R1" s="20" t="str">
        <f>D1</f>
        <v>Wind</v>
      </c>
      <c r="S1" s="20"/>
      <c r="T1" s="21"/>
      <c r="V1" t="s">
        <v>124</v>
      </c>
    </row>
    <row r="2" spans="1:22" ht="15.75" thickBot="1" x14ac:dyDescent="0.3">
      <c r="A2" s="8" t="s">
        <v>5</v>
      </c>
      <c r="B2" s="9" t="s">
        <v>6</v>
      </c>
      <c r="C2" s="8" t="s">
        <v>7</v>
      </c>
      <c r="D2" s="9" t="s">
        <v>8</v>
      </c>
      <c r="E2" s="14" t="s">
        <v>9</v>
      </c>
      <c r="F2" s="27">
        <v>0</v>
      </c>
      <c r="G2" s="41">
        <f>T17/(T2+T17)</f>
        <v>0.88079707797788243</v>
      </c>
      <c r="H2" s="85">
        <f>T2/(T2+T17)</f>
        <v>0.11920292202211756</v>
      </c>
      <c r="I2" s="83">
        <v>1</v>
      </c>
      <c r="J2" s="72" t="s">
        <v>20</v>
      </c>
      <c r="K2" s="21">
        <v>9</v>
      </c>
      <c r="L2" s="159">
        <f>K2+K3</f>
        <v>14</v>
      </c>
      <c r="N2" s="39">
        <v>0</v>
      </c>
      <c r="O2" s="18">
        <f>H23</f>
        <v>-1.3333333333333333</v>
      </c>
      <c r="P2" s="13">
        <f>H24</f>
        <v>0.16666666666666666</v>
      </c>
      <c r="Q2" s="13">
        <f>H25</f>
        <v>-2.4166666666666665</v>
      </c>
      <c r="R2" s="13">
        <f>H26</f>
        <v>2.3333333333333335</v>
      </c>
      <c r="S2" s="13">
        <f>SUM(O2:R2)</f>
        <v>-1.2499999999999996</v>
      </c>
      <c r="T2" s="22">
        <f>EXP(S2/S17)</f>
        <v>0.36787944117144233</v>
      </c>
    </row>
    <row r="3" spans="1:22" ht="15.75" thickBot="1" x14ac:dyDescent="0.3">
      <c r="A3" s="5" t="s">
        <v>5</v>
      </c>
      <c r="B3" s="1" t="s">
        <v>6</v>
      </c>
      <c r="C3" s="5" t="s">
        <v>7</v>
      </c>
      <c r="D3" s="1" t="s">
        <v>10</v>
      </c>
      <c r="E3" s="15" t="s">
        <v>9</v>
      </c>
      <c r="F3" s="28">
        <v>1</v>
      </c>
      <c r="G3" s="41">
        <f t="shared" ref="G3:G15" si="0">T18/(T3+T18)</f>
        <v>0.88079707797788243</v>
      </c>
      <c r="H3" s="85">
        <f t="shared" ref="H3:H15" si="1">T3/(T3+T18)</f>
        <v>0.11920292202211756</v>
      </c>
      <c r="I3" s="84">
        <v>0</v>
      </c>
      <c r="J3" s="32" t="s">
        <v>19</v>
      </c>
      <c r="K3" s="24">
        <v>5</v>
      </c>
      <c r="L3" s="160"/>
      <c r="N3" s="39">
        <v>1</v>
      </c>
      <c r="O3" s="18">
        <f>O2</f>
        <v>-1.3333333333333333</v>
      </c>
      <c r="P3" s="13">
        <f>P2</f>
        <v>0.16666666666666666</v>
      </c>
      <c r="Q3" s="13">
        <f>Q2</f>
        <v>-2.4166666666666665</v>
      </c>
      <c r="R3" s="13">
        <f>H27</f>
        <v>-1.25</v>
      </c>
      <c r="S3" s="13">
        <f t="shared" ref="S3:S15" si="2">SUM(O3:R3)</f>
        <v>-4.833333333333333</v>
      </c>
      <c r="T3" s="22">
        <f>EXP(S3/S18)</f>
        <v>0.36787944117144233</v>
      </c>
    </row>
    <row r="4" spans="1:22" ht="24.75" thickBot="1" x14ac:dyDescent="0.3">
      <c r="A4" s="6" t="s">
        <v>11</v>
      </c>
      <c r="B4" s="2" t="s">
        <v>6</v>
      </c>
      <c r="C4" s="6" t="s">
        <v>7</v>
      </c>
      <c r="D4" s="2" t="s">
        <v>8</v>
      </c>
      <c r="E4" s="16" t="s">
        <v>12</v>
      </c>
      <c r="F4" s="92">
        <v>2</v>
      </c>
      <c r="G4" s="91">
        <f t="shared" si="0"/>
        <v>0.11920292202211756</v>
      </c>
      <c r="H4" s="143">
        <f t="shared" si="1"/>
        <v>0.88079707797788243</v>
      </c>
      <c r="N4" s="39">
        <v>2</v>
      </c>
      <c r="O4" s="18">
        <f>H28</f>
        <v>3.3333333333333335</v>
      </c>
      <c r="P4" s="13">
        <f>P3</f>
        <v>0.16666666666666666</v>
      </c>
      <c r="Q4" s="13">
        <f>Q3</f>
        <v>-2.4166666666666665</v>
      </c>
      <c r="R4" s="13">
        <f>R2</f>
        <v>2.3333333333333335</v>
      </c>
      <c r="S4" s="13">
        <f t="shared" si="2"/>
        <v>3.416666666666667</v>
      </c>
      <c r="T4" s="22">
        <f>EXP(S4/S4)</f>
        <v>2.7182818284590451</v>
      </c>
    </row>
    <row r="5" spans="1:22" ht="15.75" thickBot="1" x14ac:dyDescent="0.3">
      <c r="A5" s="6" t="s">
        <v>13</v>
      </c>
      <c r="B5" s="2" t="s">
        <v>14</v>
      </c>
      <c r="C5" s="6" t="s">
        <v>7</v>
      </c>
      <c r="D5" s="2" t="s">
        <v>8</v>
      </c>
      <c r="E5" s="16" t="s">
        <v>12</v>
      </c>
      <c r="F5" s="28">
        <v>3</v>
      </c>
      <c r="G5" s="79">
        <f t="shared" si="0"/>
        <v>0.11920292202211756</v>
      </c>
      <c r="H5" s="144">
        <f t="shared" si="1"/>
        <v>0.88079707797788243</v>
      </c>
      <c r="I5" s="10" t="s">
        <v>22</v>
      </c>
      <c r="J5" s="19" t="s">
        <v>27</v>
      </c>
      <c r="K5" s="20" t="s">
        <v>20</v>
      </c>
      <c r="L5" s="21" t="s">
        <v>19</v>
      </c>
      <c r="M5" s="74"/>
      <c r="N5" s="39">
        <v>3</v>
      </c>
      <c r="O5" s="18">
        <f>H29</f>
        <v>-0.91666666666666663</v>
      </c>
      <c r="P5" s="13">
        <f>H30</f>
        <v>1.6666666666666667</v>
      </c>
      <c r="Q5" s="13">
        <f>Q4</f>
        <v>-2.4166666666666665</v>
      </c>
      <c r="R5" s="13">
        <f>R4</f>
        <v>2.3333333333333335</v>
      </c>
      <c r="S5" s="13">
        <f t="shared" si="2"/>
        <v>0.66666666666666696</v>
      </c>
      <c r="T5" s="22">
        <f t="shared" ref="T5:T14" si="3">T4</f>
        <v>2.7182818284590451</v>
      </c>
    </row>
    <row r="6" spans="1:22" ht="15.75" thickBot="1" x14ac:dyDescent="0.3">
      <c r="A6" s="6" t="s">
        <v>13</v>
      </c>
      <c r="B6" s="2" t="s">
        <v>15</v>
      </c>
      <c r="C6" s="6" t="s">
        <v>16</v>
      </c>
      <c r="D6" s="2" t="s">
        <v>8</v>
      </c>
      <c r="E6" s="16" t="s">
        <v>12</v>
      </c>
      <c r="F6" s="28">
        <v>4</v>
      </c>
      <c r="G6" s="79">
        <f t="shared" si="0"/>
        <v>0.11920292202211756</v>
      </c>
      <c r="H6" s="144">
        <f t="shared" si="1"/>
        <v>0.88079707797788243</v>
      </c>
      <c r="I6" s="90">
        <v>0</v>
      </c>
      <c r="J6" s="31" t="s">
        <v>23</v>
      </c>
      <c r="K6" s="13">
        <v>2</v>
      </c>
      <c r="L6" s="22">
        <v>3</v>
      </c>
      <c r="M6" s="87">
        <f>K6+L6</f>
        <v>5</v>
      </c>
      <c r="N6" s="39">
        <v>4</v>
      </c>
      <c r="O6" s="18">
        <f>O5</f>
        <v>-0.91666666666666663</v>
      </c>
      <c r="P6" s="13">
        <f>H31</f>
        <v>-0.75</v>
      </c>
      <c r="Q6" s="13">
        <f>H32</f>
        <v>3.5</v>
      </c>
      <c r="R6" s="13">
        <f>R5</f>
        <v>2.3333333333333335</v>
      </c>
      <c r="S6" s="13">
        <f t="shared" si="2"/>
        <v>4.166666666666667</v>
      </c>
      <c r="T6" s="22">
        <f t="shared" si="3"/>
        <v>2.7182818284590451</v>
      </c>
    </row>
    <row r="7" spans="1:22" ht="15.75" thickBot="1" x14ac:dyDescent="0.3">
      <c r="A7" s="5" t="s">
        <v>13</v>
      </c>
      <c r="B7" s="1" t="s">
        <v>15</v>
      </c>
      <c r="C7" s="5" t="s">
        <v>16</v>
      </c>
      <c r="D7" s="1" t="s">
        <v>10</v>
      </c>
      <c r="E7" s="15" t="s">
        <v>9</v>
      </c>
      <c r="F7" s="28">
        <v>5</v>
      </c>
      <c r="G7" s="79">
        <f t="shared" si="0"/>
        <v>0.11920292202211756</v>
      </c>
      <c r="H7" s="144">
        <f t="shared" si="1"/>
        <v>0.88079707797788243</v>
      </c>
      <c r="I7" s="49">
        <v>5</v>
      </c>
      <c r="J7" s="31" t="s">
        <v>28</v>
      </c>
      <c r="K7" s="13">
        <v>4</v>
      </c>
      <c r="L7" s="22">
        <v>0</v>
      </c>
      <c r="M7" s="87">
        <f>K7+L7</f>
        <v>4</v>
      </c>
      <c r="N7" s="39">
        <v>5</v>
      </c>
      <c r="O7" s="18">
        <f>O6</f>
        <v>-0.91666666666666663</v>
      </c>
      <c r="P7" s="13">
        <f>P6</f>
        <v>-0.75</v>
      </c>
      <c r="Q7" s="13">
        <f>Q6</f>
        <v>3.5</v>
      </c>
      <c r="R7" s="13">
        <f>R3</f>
        <v>-1.25</v>
      </c>
      <c r="S7" s="13">
        <f t="shared" si="2"/>
        <v>0.58333333333333348</v>
      </c>
      <c r="T7" s="22">
        <f t="shared" si="3"/>
        <v>2.7182818284590451</v>
      </c>
    </row>
    <row r="8" spans="1:22" ht="24.75" thickBot="1" x14ac:dyDescent="0.3">
      <c r="A8" s="6" t="s">
        <v>11</v>
      </c>
      <c r="B8" s="2" t="s">
        <v>15</v>
      </c>
      <c r="C8" s="6" t="s">
        <v>16</v>
      </c>
      <c r="D8" s="2" t="s">
        <v>10</v>
      </c>
      <c r="E8" s="16" t="s">
        <v>12</v>
      </c>
      <c r="F8" s="28">
        <v>6</v>
      </c>
      <c r="G8" s="79">
        <f t="shared" si="0"/>
        <v>0.11920292202211756</v>
      </c>
      <c r="H8" s="144">
        <f t="shared" si="1"/>
        <v>0.88079707797788243</v>
      </c>
      <c r="I8" s="51">
        <v>6</v>
      </c>
      <c r="J8" s="32" t="s">
        <v>29</v>
      </c>
      <c r="K8" s="23">
        <v>3</v>
      </c>
      <c r="L8" s="24">
        <v>2</v>
      </c>
      <c r="M8" s="88">
        <f>K8+L8</f>
        <v>5</v>
      </c>
      <c r="N8" s="39">
        <v>6</v>
      </c>
      <c r="O8" s="18">
        <f>O4</f>
        <v>3.3333333333333335</v>
      </c>
      <c r="P8" s="13">
        <f>P7</f>
        <v>-0.75</v>
      </c>
      <c r="Q8" s="13">
        <f>Q7</f>
        <v>3.5</v>
      </c>
      <c r="R8" s="13">
        <f>R7</f>
        <v>-1.25</v>
      </c>
      <c r="S8" s="13">
        <f t="shared" si="2"/>
        <v>4.8333333333333339</v>
      </c>
      <c r="T8" s="22">
        <f t="shared" si="3"/>
        <v>2.7182818284590451</v>
      </c>
    </row>
    <row r="9" spans="1:22" ht="15.75" thickBot="1" x14ac:dyDescent="0.3">
      <c r="A9" s="5" t="s">
        <v>5</v>
      </c>
      <c r="B9" s="1" t="s">
        <v>14</v>
      </c>
      <c r="C9" s="5" t="s">
        <v>7</v>
      </c>
      <c r="D9" s="1" t="s">
        <v>8</v>
      </c>
      <c r="E9" s="15" t="s">
        <v>9</v>
      </c>
      <c r="F9" s="92">
        <v>7</v>
      </c>
      <c r="G9" s="91">
        <f t="shared" si="0"/>
        <v>0.11920292202211756</v>
      </c>
      <c r="H9" s="143">
        <f t="shared" si="1"/>
        <v>0.88079707797788243</v>
      </c>
      <c r="M9" s="78"/>
      <c r="N9" s="39">
        <v>7</v>
      </c>
      <c r="O9" s="18">
        <f>O3</f>
        <v>-1.3333333333333333</v>
      </c>
      <c r="P9" s="13">
        <f>P5</f>
        <v>1.6666666666666667</v>
      </c>
      <c r="Q9" s="13">
        <f>Q5</f>
        <v>-2.4166666666666665</v>
      </c>
      <c r="R9" s="13">
        <f>R6</f>
        <v>2.3333333333333335</v>
      </c>
      <c r="S9" s="13">
        <f t="shared" si="2"/>
        <v>0.25000000000000044</v>
      </c>
      <c r="T9" s="22">
        <f t="shared" si="3"/>
        <v>2.7182818284590451</v>
      </c>
    </row>
    <row r="10" spans="1:22" ht="15.75" thickBot="1" x14ac:dyDescent="0.3">
      <c r="A10" s="6" t="s">
        <v>5</v>
      </c>
      <c r="B10" s="2" t="s">
        <v>15</v>
      </c>
      <c r="C10" s="6" t="s">
        <v>16</v>
      </c>
      <c r="D10" s="2" t="s">
        <v>8</v>
      </c>
      <c r="E10" s="16" t="s">
        <v>12</v>
      </c>
      <c r="F10" s="28">
        <v>8</v>
      </c>
      <c r="G10" s="79">
        <f t="shared" si="0"/>
        <v>0.11920292202211756</v>
      </c>
      <c r="H10" s="144">
        <f t="shared" si="1"/>
        <v>0.88079707797788243</v>
      </c>
      <c r="I10" s="10" t="s">
        <v>22</v>
      </c>
      <c r="J10" s="19" t="s">
        <v>30</v>
      </c>
      <c r="K10" s="20" t="s">
        <v>20</v>
      </c>
      <c r="L10" s="21" t="s">
        <v>19</v>
      </c>
      <c r="M10" s="86"/>
      <c r="N10" s="39">
        <v>8</v>
      </c>
      <c r="O10" s="18">
        <f>O9</f>
        <v>-1.3333333333333333</v>
      </c>
      <c r="P10" s="13">
        <f>P8</f>
        <v>-0.75</v>
      </c>
      <c r="Q10" s="13">
        <f>Q8</f>
        <v>3.5</v>
      </c>
      <c r="R10" s="13">
        <f>R9</f>
        <v>2.3333333333333335</v>
      </c>
      <c r="S10" s="13">
        <f t="shared" si="2"/>
        <v>3.7500000000000004</v>
      </c>
      <c r="T10" s="22">
        <f t="shared" si="3"/>
        <v>2.7182818284590451</v>
      </c>
    </row>
    <row r="11" spans="1:22" ht="15.75" thickBot="1" x14ac:dyDescent="0.3">
      <c r="A11" s="6" t="s">
        <v>13</v>
      </c>
      <c r="B11" s="2" t="s">
        <v>14</v>
      </c>
      <c r="C11" s="6" t="s">
        <v>16</v>
      </c>
      <c r="D11" s="2" t="s">
        <v>8</v>
      </c>
      <c r="E11" s="16" t="s">
        <v>12</v>
      </c>
      <c r="F11" s="28">
        <v>9</v>
      </c>
      <c r="G11" s="79">
        <f t="shared" si="0"/>
        <v>0.11920292202211756</v>
      </c>
      <c r="H11" s="144">
        <f t="shared" si="1"/>
        <v>0.88079707797788243</v>
      </c>
      <c r="I11" s="83">
        <v>1</v>
      </c>
      <c r="J11" s="31" t="s">
        <v>24</v>
      </c>
      <c r="K11" s="13">
        <v>2</v>
      </c>
      <c r="L11" s="22">
        <v>2</v>
      </c>
      <c r="M11" s="87">
        <f>K11+L11</f>
        <v>4</v>
      </c>
      <c r="N11" s="39">
        <v>9</v>
      </c>
      <c r="O11" s="18">
        <f>O7</f>
        <v>-0.91666666666666663</v>
      </c>
      <c r="P11" s="13">
        <f>P9</f>
        <v>1.6666666666666667</v>
      </c>
      <c r="Q11" s="13">
        <f>Q10</f>
        <v>3.5</v>
      </c>
      <c r="R11" s="13">
        <f>R10</f>
        <v>2.3333333333333335</v>
      </c>
      <c r="S11" s="13">
        <f t="shared" si="2"/>
        <v>6.5833333333333339</v>
      </c>
      <c r="T11" s="22">
        <f t="shared" si="3"/>
        <v>2.7182818284590451</v>
      </c>
    </row>
    <row r="12" spans="1:22" ht="15.75" thickBot="1" x14ac:dyDescent="0.3">
      <c r="A12" s="6" t="s">
        <v>5</v>
      </c>
      <c r="B12" s="2" t="s">
        <v>14</v>
      </c>
      <c r="C12" s="6" t="s">
        <v>16</v>
      </c>
      <c r="D12" s="2" t="s">
        <v>10</v>
      </c>
      <c r="E12" s="16" t="s">
        <v>12</v>
      </c>
      <c r="F12" s="28">
        <v>10</v>
      </c>
      <c r="G12" s="79">
        <f t="shared" si="0"/>
        <v>0.11920292202211756</v>
      </c>
      <c r="H12" s="144">
        <f t="shared" si="1"/>
        <v>0.88079707797788243</v>
      </c>
      <c r="I12" s="83">
        <v>7</v>
      </c>
      <c r="J12" s="31" t="s">
        <v>31</v>
      </c>
      <c r="K12" s="13">
        <v>4</v>
      </c>
      <c r="L12" s="22">
        <v>2</v>
      </c>
      <c r="M12" s="87">
        <f>K12+L12</f>
        <v>6</v>
      </c>
      <c r="N12" s="39">
        <v>10</v>
      </c>
      <c r="O12" s="18">
        <f>O10</f>
        <v>-1.3333333333333333</v>
      </c>
      <c r="P12" s="13">
        <f>P11</f>
        <v>1.6666666666666667</v>
      </c>
      <c r="Q12" s="13">
        <f>Q11</f>
        <v>3.5</v>
      </c>
      <c r="R12" s="13">
        <f>R8</f>
        <v>-1.25</v>
      </c>
      <c r="S12" s="13">
        <f t="shared" si="2"/>
        <v>2.5833333333333335</v>
      </c>
      <c r="T12" s="22">
        <f t="shared" si="3"/>
        <v>2.7182818284590451</v>
      </c>
    </row>
    <row r="13" spans="1:22" ht="24.75" thickBot="1" x14ac:dyDescent="0.3">
      <c r="A13" s="6" t="s">
        <v>11</v>
      </c>
      <c r="B13" s="2" t="s">
        <v>14</v>
      </c>
      <c r="C13" s="6" t="s">
        <v>7</v>
      </c>
      <c r="D13" s="2" t="s">
        <v>10</v>
      </c>
      <c r="E13" s="16" t="s">
        <v>12</v>
      </c>
      <c r="F13" s="28">
        <v>11</v>
      </c>
      <c r="G13" s="79">
        <f t="shared" si="0"/>
        <v>0.11920292202211756</v>
      </c>
      <c r="H13" s="144">
        <f t="shared" si="1"/>
        <v>0.88079707797788243</v>
      </c>
      <c r="I13" s="84">
        <v>8</v>
      </c>
      <c r="J13" s="32" t="s">
        <v>32</v>
      </c>
      <c r="K13" s="23">
        <v>3</v>
      </c>
      <c r="L13" s="24">
        <v>1</v>
      </c>
      <c r="M13" s="88">
        <f>K13+L13</f>
        <v>4</v>
      </c>
      <c r="N13" s="39">
        <v>11</v>
      </c>
      <c r="O13" s="18">
        <f>O4</f>
        <v>3.3333333333333335</v>
      </c>
      <c r="P13" s="13">
        <f>P12</f>
        <v>1.6666666666666667</v>
      </c>
      <c r="Q13" s="13">
        <f>Q9</f>
        <v>-2.4166666666666665</v>
      </c>
      <c r="R13" s="13">
        <f>R12</f>
        <v>-1.25</v>
      </c>
      <c r="S13" s="13">
        <f t="shared" si="2"/>
        <v>1.3333333333333335</v>
      </c>
      <c r="T13" s="22">
        <f t="shared" si="3"/>
        <v>2.7182818284590451</v>
      </c>
    </row>
    <row r="14" spans="1:22" ht="24.75" thickBot="1" x14ac:dyDescent="0.3">
      <c r="A14" s="6" t="s">
        <v>11</v>
      </c>
      <c r="B14" s="2" t="s">
        <v>6</v>
      </c>
      <c r="C14" s="6" t="s">
        <v>16</v>
      </c>
      <c r="D14" s="2" t="s">
        <v>8</v>
      </c>
      <c r="E14" s="16" t="s">
        <v>12</v>
      </c>
      <c r="F14" s="92">
        <v>12</v>
      </c>
      <c r="G14" s="91">
        <f t="shared" si="0"/>
        <v>0.11920292202211756</v>
      </c>
      <c r="H14" s="143">
        <f t="shared" si="1"/>
        <v>0.88079707797788243</v>
      </c>
      <c r="M14" s="78"/>
      <c r="N14" s="39">
        <v>12</v>
      </c>
      <c r="O14" s="18">
        <f>O8</f>
        <v>3.3333333333333335</v>
      </c>
      <c r="P14" s="13">
        <f>P3</f>
        <v>0.16666666666666666</v>
      </c>
      <c r="Q14" s="13">
        <f>Q12</f>
        <v>3.5</v>
      </c>
      <c r="R14" s="13">
        <f>R11</f>
        <v>2.3333333333333335</v>
      </c>
      <c r="S14" s="13">
        <f t="shared" si="2"/>
        <v>9.3333333333333339</v>
      </c>
      <c r="T14" s="22">
        <f t="shared" si="3"/>
        <v>2.7182818284590451</v>
      </c>
    </row>
    <row r="15" spans="1:22" ht="15.75" thickBot="1" x14ac:dyDescent="0.3">
      <c r="A15" s="7" t="s">
        <v>13</v>
      </c>
      <c r="B15" s="3" t="s">
        <v>14</v>
      </c>
      <c r="C15" s="7" t="s">
        <v>7</v>
      </c>
      <c r="D15" s="3" t="s">
        <v>10</v>
      </c>
      <c r="E15" s="17" t="s">
        <v>9</v>
      </c>
      <c r="F15" s="29">
        <v>13</v>
      </c>
      <c r="G15" s="41">
        <f t="shared" si="0"/>
        <v>0.88079707797788243</v>
      </c>
      <c r="H15" s="85">
        <f t="shared" si="1"/>
        <v>0.11920292202211756</v>
      </c>
      <c r="I15" s="10" t="s">
        <v>22</v>
      </c>
      <c r="J15" s="19" t="s">
        <v>33</v>
      </c>
      <c r="K15" s="20" t="s">
        <v>20</v>
      </c>
      <c r="L15" s="21" t="s">
        <v>19</v>
      </c>
      <c r="M15" s="86"/>
      <c r="N15" s="40">
        <v>13</v>
      </c>
      <c r="O15" s="26">
        <f>O6</f>
        <v>-0.91666666666666663</v>
      </c>
      <c r="P15" s="23">
        <f>P13</f>
        <v>1.6666666666666667</v>
      </c>
      <c r="Q15" s="23">
        <f>Q13</f>
        <v>-2.4166666666666665</v>
      </c>
      <c r="R15" s="23">
        <f>R13</f>
        <v>-1.25</v>
      </c>
      <c r="S15" s="13">
        <f t="shared" si="2"/>
        <v>-2.9166666666666665</v>
      </c>
      <c r="T15" s="22">
        <f>EXP(S15/S30)</f>
        <v>0.36787944117144233</v>
      </c>
    </row>
    <row r="16" spans="1:22" ht="15.75" thickBot="1" x14ac:dyDescent="0.3">
      <c r="I16" s="83">
        <v>2</v>
      </c>
      <c r="J16" s="31" t="s">
        <v>25</v>
      </c>
      <c r="K16" s="13">
        <v>3</v>
      </c>
      <c r="L16" s="22">
        <v>4</v>
      </c>
      <c r="M16" s="87">
        <f>K16+L16</f>
        <v>7</v>
      </c>
      <c r="N16" s="4" t="s">
        <v>19</v>
      </c>
      <c r="O16" s="25"/>
      <c r="P16" s="20"/>
      <c r="Q16" s="20"/>
      <c r="R16" s="20"/>
      <c r="S16" s="20"/>
      <c r="T16" s="21"/>
    </row>
    <row r="17" spans="1:20" ht="15.75" thickBot="1" x14ac:dyDescent="0.3">
      <c r="A17" s="100" t="s">
        <v>22</v>
      </c>
      <c r="B17" s="96" t="s">
        <v>97</v>
      </c>
      <c r="C17" s="97" t="s">
        <v>98</v>
      </c>
      <c r="I17" s="84">
        <v>9</v>
      </c>
      <c r="J17" s="32" t="s">
        <v>34</v>
      </c>
      <c r="K17" s="23">
        <v>6</v>
      </c>
      <c r="L17" s="24">
        <v>1</v>
      </c>
      <c r="M17" s="88">
        <f>K17+L17</f>
        <v>7</v>
      </c>
      <c r="N17" s="39">
        <v>0</v>
      </c>
      <c r="O17" s="18">
        <f>G23</f>
        <v>1.3333333333333333</v>
      </c>
      <c r="P17" s="13">
        <f>G24</f>
        <v>-0.16666666666666666</v>
      </c>
      <c r="Q17" s="13">
        <f>G25</f>
        <v>2.4166666666666665</v>
      </c>
      <c r="R17" s="13">
        <f>G26</f>
        <v>-2.3333333333333335</v>
      </c>
      <c r="S17" s="13">
        <f>SUM(O17:R17)</f>
        <v>1.2499999999999996</v>
      </c>
      <c r="T17" s="22">
        <f>EXP(S17/S17)</f>
        <v>2.7182818284590451</v>
      </c>
    </row>
    <row r="18" spans="1:20" ht="15.75" thickBot="1" x14ac:dyDescent="0.3">
      <c r="A18" s="99">
        <v>0</v>
      </c>
      <c r="B18" s="95" t="s">
        <v>83</v>
      </c>
      <c r="C18" s="63">
        <v>0</v>
      </c>
      <c r="E18" t="s">
        <v>125</v>
      </c>
      <c r="M18" s="78"/>
      <c r="N18" s="39">
        <v>1</v>
      </c>
      <c r="O18" s="18">
        <f>O17</f>
        <v>1.3333333333333333</v>
      </c>
      <c r="P18" s="13">
        <f>P17</f>
        <v>-0.16666666666666666</v>
      </c>
      <c r="Q18" s="13">
        <f>Q17</f>
        <v>2.4166666666666665</v>
      </c>
      <c r="R18" s="13">
        <f>G27</f>
        <v>1.25</v>
      </c>
      <c r="S18" s="13">
        <f t="shared" ref="S18:S29" si="4">SUM(O18:R18)</f>
        <v>4.833333333333333</v>
      </c>
      <c r="T18" s="22">
        <f>EXP(S18/S18)</f>
        <v>2.7182818284590451</v>
      </c>
    </row>
    <row r="19" spans="1:20" ht="15.75" thickBot="1" x14ac:dyDescent="0.3">
      <c r="A19" s="68">
        <v>1</v>
      </c>
      <c r="B19" s="94" t="s">
        <v>84</v>
      </c>
      <c r="C19" s="56">
        <v>0</v>
      </c>
      <c r="E19" t="s">
        <v>102</v>
      </c>
      <c r="I19" s="10" t="s">
        <v>22</v>
      </c>
      <c r="J19" s="19" t="s">
        <v>35</v>
      </c>
      <c r="K19" s="20" t="s">
        <v>20</v>
      </c>
      <c r="L19" s="21" t="s">
        <v>19</v>
      </c>
      <c r="M19" s="86"/>
      <c r="N19" s="39">
        <v>2</v>
      </c>
      <c r="O19" s="18">
        <f>G28</f>
        <v>-3.3333333333333335</v>
      </c>
      <c r="P19" s="13">
        <f>P18</f>
        <v>-0.16666666666666666</v>
      </c>
      <c r="Q19" s="13">
        <f>Q18</f>
        <v>2.4166666666666665</v>
      </c>
      <c r="R19" s="13">
        <f>R17</f>
        <v>-2.3333333333333335</v>
      </c>
      <c r="S19" s="13">
        <f t="shared" si="4"/>
        <v>-3.416666666666667</v>
      </c>
      <c r="T19" s="22">
        <f>EXP(S19/S4)</f>
        <v>0.36787944117144233</v>
      </c>
    </row>
    <row r="20" spans="1:20" ht="15.75" thickBot="1" x14ac:dyDescent="0.3">
      <c r="A20" s="68">
        <v>2</v>
      </c>
      <c r="B20" s="94" t="s">
        <v>85</v>
      </c>
      <c r="C20" s="56">
        <v>1</v>
      </c>
      <c r="I20" s="83">
        <v>3</v>
      </c>
      <c r="J20" s="31" t="s">
        <v>26</v>
      </c>
      <c r="K20" s="13">
        <v>6</v>
      </c>
      <c r="L20" s="22">
        <v>2</v>
      </c>
      <c r="M20" s="87">
        <f>K20+L20</f>
        <v>8</v>
      </c>
      <c r="N20" s="39">
        <v>3</v>
      </c>
      <c r="O20" s="18">
        <f>G29</f>
        <v>0.91666666666666663</v>
      </c>
      <c r="P20" s="13">
        <f>G30</f>
        <v>-1.6666666666666667</v>
      </c>
      <c r="Q20" s="13">
        <f>Q19</f>
        <v>2.4166666666666665</v>
      </c>
      <c r="R20" s="13">
        <f>R19</f>
        <v>-2.3333333333333335</v>
      </c>
      <c r="S20" s="13">
        <f t="shared" si="4"/>
        <v>-0.66666666666666696</v>
      </c>
      <c r="T20" s="22">
        <f>EXP(S20/S5)</f>
        <v>0.36787944117144233</v>
      </c>
    </row>
    <row r="21" spans="1:20" ht="15.75" thickBot="1" x14ac:dyDescent="0.3">
      <c r="A21" s="68">
        <v>3</v>
      </c>
      <c r="B21" s="94" t="s">
        <v>86</v>
      </c>
      <c r="C21" s="56">
        <v>1</v>
      </c>
      <c r="E21" s="112"/>
      <c r="F21" s="101"/>
      <c r="G21" s="101">
        <v>0</v>
      </c>
      <c r="H21" s="102">
        <v>1</v>
      </c>
      <c r="I21" s="103">
        <v>4</v>
      </c>
      <c r="J21" s="32" t="s">
        <v>36</v>
      </c>
      <c r="K21" s="23">
        <v>3</v>
      </c>
      <c r="L21" s="24">
        <v>3</v>
      </c>
      <c r="M21" s="88">
        <f>K21+L21</f>
        <v>6</v>
      </c>
      <c r="N21" s="39">
        <v>4</v>
      </c>
      <c r="O21" s="18">
        <f>O20</f>
        <v>0.91666666666666663</v>
      </c>
      <c r="P21" s="13">
        <f>G31</f>
        <v>0.75</v>
      </c>
      <c r="Q21" s="13">
        <f>G32</f>
        <v>-3.5</v>
      </c>
      <c r="R21" s="13">
        <f>R20</f>
        <v>-2.3333333333333335</v>
      </c>
      <c r="S21" s="13">
        <f t="shared" si="4"/>
        <v>-4.166666666666667</v>
      </c>
      <c r="T21" s="22">
        <f>EXP(S21/S6)</f>
        <v>0.36787944117144233</v>
      </c>
    </row>
    <row r="22" spans="1:20" ht="15.75" thickBot="1" x14ac:dyDescent="0.3">
      <c r="A22" s="68">
        <v>4</v>
      </c>
      <c r="B22" s="94" t="s">
        <v>87</v>
      </c>
      <c r="C22" s="56">
        <v>1</v>
      </c>
      <c r="E22" s="93"/>
      <c r="F22" s="54"/>
      <c r="G22" s="105" t="str">
        <f>J3</f>
        <v>no</v>
      </c>
      <c r="H22" s="142" t="str">
        <f>J2</f>
        <v>yes</v>
      </c>
      <c r="N22" s="39">
        <v>5</v>
      </c>
      <c r="O22" s="18">
        <f>O21</f>
        <v>0.91666666666666663</v>
      </c>
      <c r="P22" s="13">
        <f>P21</f>
        <v>0.75</v>
      </c>
      <c r="Q22" s="13">
        <f>Q21</f>
        <v>-3.5</v>
      </c>
      <c r="R22" s="13">
        <f>R18</f>
        <v>1.25</v>
      </c>
      <c r="S22" s="13">
        <f t="shared" si="4"/>
        <v>-0.58333333333333348</v>
      </c>
      <c r="T22" s="22">
        <f>EXP(S22/S7)</f>
        <v>0.36787944117144233</v>
      </c>
    </row>
    <row r="23" spans="1:20" x14ac:dyDescent="0.25">
      <c r="A23" s="68">
        <v>5</v>
      </c>
      <c r="B23" s="94" t="s">
        <v>88</v>
      </c>
      <c r="C23" s="56">
        <v>0</v>
      </c>
      <c r="E23" s="112">
        <v>0</v>
      </c>
      <c r="F23" s="104" t="str">
        <f>J6</f>
        <v>sunny</v>
      </c>
      <c r="G23" s="113">
        <f t="shared" ref="G23:G32" si="5">D490</f>
        <v>1.3333333333333333</v>
      </c>
      <c r="H23" s="114">
        <f t="shared" ref="H23:H32" si="6">E490</f>
        <v>-1.3333333333333333</v>
      </c>
      <c r="N23" s="39">
        <v>6</v>
      </c>
      <c r="O23" s="18">
        <f>G28</f>
        <v>-3.3333333333333335</v>
      </c>
      <c r="P23" s="13">
        <f>P22</f>
        <v>0.75</v>
      </c>
      <c r="Q23" s="13">
        <f>Q22</f>
        <v>-3.5</v>
      </c>
      <c r="R23" s="13">
        <f>R22</f>
        <v>1.25</v>
      </c>
      <c r="S23" s="13">
        <f t="shared" si="4"/>
        <v>-4.8333333333333339</v>
      </c>
      <c r="T23" s="22">
        <f t="shared" ref="T23:T29" si="7">EXP(S23/S8)</f>
        <v>0.36787944117144233</v>
      </c>
    </row>
    <row r="24" spans="1:20" x14ac:dyDescent="0.25">
      <c r="A24" s="68">
        <v>6</v>
      </c>
      <c r="B24" s="94" t="s">
        <v>89</v>
      </c>
      <c r="C24" s="56">
        <v>1</v>
      </c>
      <c r="E24" s="77">
        <v>1</v>
      </c>
      <c r="F24" s="105" t="str">
        <f>J11</f>
        <v>hot</v>
      </c>
      <c r="G24" s="115">
        <f t="shared" si="5"/>
        <v>-0.16666666666666666</v>
      </c>
      <c r="H24" s="56">
        <f t="shared" si="6"/>
        <v>0.16666666666666666</v>
      </c>
      <c r="N24" s="39">
        <v>7</v>
      </c>
      <c r="O24" s="18">
        <f>O18</f>
        <v>1.3333333333333333</v>
      </c>
      <c r="P24" s="13">
        <f>P20</f>
        <v>-1.6666666666666667</v>
      </c>
      <c r="Q24" s="13">
        <f>Q20</f>
        <v>2.4166666666666665</v>
      </c>
      <c r="R24" s="13">
        <f>R21</f>
        <v>-2.3333333333333335</v>
      </c>
      <c r="S24" s="13">
        <f t="shared" si="4"/>
        <v>-0.25000000000000044</v>
      </c>
      <c r="T24" s="22">
        <f t="shared" si="7"/>
        <v>0.36787944117144233</v>
      </c>
    </row>
    <row r="25" spans="1:20" x14ac:dyDescent="0.25">
      <c r="A25" s="68">
        <v>7</v>
      </c>
      <c r="B25" s="94" t="s">
        <v>90</v>
      </c>
      <c r="C25" s="56">
        <v>0</v>
      </c>
      <c r="E25" s="77">
        <v>2</v>
      </c>
      <c r="F25" s="105" t="str">
        <f>J16</f>
        <v>high</v>
      </c>
      <c r="G25" s="115">
        <f t="shared" si="5"/>
        <v>2.4166666666666665</v>
      </c>
      <c r="H25" s="56">
        <f t="shared" si="6"/>
        <v>-2.4166666666666665</v>
      </c>
      <c r="J25" t="s">
        <v>126</v>
      </c>
      <c r="N25" s="39">
        <v>8</v>
      </c>
      <c r="O25" s="18">
        <f>O24</f>
        <v>1.3333333333333333</v>
      </c>
      <c r="P25" s="13">
        <f>P23</f>
        <v>0.75</v>
      </c>
      <c r="Q25" s="13">
        <f>Q23</f>
        <v>-3.5</v>
      </c>
      <c r="R25" s="13">
        <f>R24</f>
        <v>-2.3333333333333335</v>
      </c>
      <c r="S25" s="13">
        <f t="shared" si="4"/>
        <v>-3.7500000000000004</v>
      </c>
      <c r="T25" s="22">
        <f t="shared" si="7"/>
        <v>0.36787944117144233</v>
      </c>
    </row>
    <row r="26" spans="1:20" x14ac:dyDescent="0.25">
      <c r="A26" s="68">
        <v>8</v>
      </c>
      <c r="B26" s="94" t="s">
        <v>91</v>
      </c>
      <c r="C26" s="56">
        <v>1</v>
      </c>
      <c r="E26" s="77">
        <v>3</v>
      </c>
      <c r="F26" s="105" t="str">
        <f>J20</f>
        <v>weak</v>
      </c>
      <c r="G26" s="115">
        <f t="shared" si="5"/>
        <v>-2.3333333333333335</v>
      </c>
      <c r="H26" s="56">
        <f t="shared" si="6"/>
        <v>2.3333333333333335</v>
      </c>
      <c r="N26" s="39">
        <v>9</v>
      </c>
      <c r="O26" s="18">
        <f>O21</f>
        <v>0.91666666666666663</v>
      </c>
      <c r="P26" s="13">
        <f>G30</f>
        <v>-1.6666666666666667</v>
      </c>
      <c r="Q26" s="13">
        <f>Q23</f>
        <v>-3.5</v>
      </c>
      <c r="R26" s="13">
        <f>R25</f>
        <v>-2.3333333333333335</v>
      </c>
      <c r="S26" s="13">
        <f t="shared" si="4"/>
        <v>-6.5833333333333339</v>
      </c>
      <c r="T26" s="22">
        <f t="shared" si="7"/>
        <v>0.36787944117144233</v>
      </c>
    </row>
    <row r="27" spans="1:20" x14ac:dyDescent="0.25">
      <c r="A27" s="68">
        <v>9</v>
      </c>
      <c r="B27" s="94" t="s">
        <v>92</v>
      </c>
      <c r="C27" s="56">
        <v>1</v>
      </c>
      <c r="E27" s="77">
        <v>4</v>
      </c>
      <c r="F27" s="105" t="str">
        <f>J21</f>
        <v>strong</v>
      </c>
      <c r="G27" s="115">
        <f t="shared" si="5"/>
        <v>1.25</v>
      </c>
      <c r="H27" s="56">
        <f t="shared" si="6"/>
        <v>-1.25</v>
      </c>
      <c r="N27" s="39">
        <v>10</v>
      </c>
      <c r="O27" s="18">
        <f>O25</f>
        <v>1.3333333333333333</v>
      </c>
      <c r="P27" s="13">
        <f>P26</f>
        <v>-1.6666666666666667</v>
      </c>
      <c r="Q27" s="13">
        <f>Q23</f>
        <v>-3.5</v>
      </c>
      <c r="R27" s="13">
        <f>R23</f>
        <v>1.25</v>
      </c>
      <c r="S27" s="13">
        <f t="shared" si="4"/>
        <v>-2.5833333333333335</v>
      </c>
      <c r="T27" s="22">
        <f t="shared" si="7"/>
        <v>0.36787944117144233</v>
      </c>
    </row>
    <row r="28" spans="1:20" x14ac:dyDescent="0.25">
      <c r="A28" s="68">
        <v>10</v>
      </c>
      <c r="B28" s="94" t="s">
        <v>93</v>
      </c>
      <c r="C28" s="56">
        <v>1</v>
      </c>
      <c r="E28" s="77">
        <v>5</v>
      </c>
      <c r="F28" s="105" t="str">
        <f>J7</f>
        <v>overcast</v>
      </c>
      <c r="G28" s="115">
        <f t="shared" si="5"/>
        <v>-3.3333333333333335</v>
      </c>
      <c r="H28" s="56">
        <f t="shared" si="6"/>
        <v>3.3333333333333335</v>
      </c>
      <c r="N28" s="39">
        <v>11</v>
      </c>
      <c r="O28" s="18">
        <f>O23</f>
        <v>-3.3333333333333335</v>
      </c>
      <c r="P28" s="13">
        <f>P27</f>
        <v>-1.6666666666666667</v>
      </c>
      <c r="Q28" s="13">
        <f>Q24</f>
        <v>2.4166666666666665</v>
      </c>
      <c r="R28" s="13">
        <f>R27</f>
        <v>1.25</v>
      </c>
      <c r="S28" s="13">
        <f t="shared" si="4"/>
        <v>-1.3333333333333335</v>
      </c>
      <c r="T28" s="22">
        <f t="shared" si="7"/>
        <v>0.36787944117144233</v>
      </c>
    </row>
    <row r="29" spans="1:20" x14ac:dyDescent="0.25">
      <c r="A29" s="68">
        <v>11</v>
      </c>
      <c r="B29" s="94" t="s">
        <v>94</v>
      </c>
      <c r="C29" s="56">
        <v>1</v>
      </c>
      <c r="E29" s="77">
        <v>6</v>
      </c>
      <c r="F29" s="105" t="str">
        <f>J8</f>
        <v>rain</v>
      </c>
      <c r="G29" s="115">
        <f t="shared" si="5"/>
        <v>0.91666666666666663</v>
      </c>
      <c r="H29" s="56">
        <f t="shared" si="6"/>
        <v>-0.91666666666666663</v>
      </c>
      <c r="N29" s="39">
        <v>12</v>
      </c>
      <c r="O29" s="18">
        <f>O23</f>
        <v>-3.3333333333333335</v>
      </c>
      <c r="P29" s="13">
        <f>P19</f>
        <v>-0.16666666666666666</v>
      </c>
      <c r="Q29" s="13">
        <f>Q27</f>
        <v>-3.5</v>
      </c>
      <c r="R29" s="13">
        <f>R26</f>
        <v>-2.3333333333333335</v>
      </c>
      <c r="S29" s="13">
        <f t="shared" si="4"/>
        <v>-9.3333333333333339</v>
      </c>
      <c r="T29" s="22">
        <f t="shared" si="7"/>
        <v>0.36787944117144233</v>
      </c>
    </row>
    <row r="30" spans="1:20" ht="15.75" thickBot="1" x14ac:dyDescent="0.3">
      <c r="A30" s="68">
        <v>12</v>
      </c>
      <c r="B30" s="94" t="s">
        <v>95</v>
      </c>
      <c r="C30" s="56">
        <v>1</v>
      </c>
      <c r="E30" s="77">
        <v>7</v>
      </c>
      <c r="F30" s="105" t="str">
        <f>J12</f>
        <v>mild</v>
      </c>
      <c r="G30" s="115">
        <f t="shared" si="5"/>
        <v>-1.6666666666666667</v>
      </c>
      <c r="H30" s="56">
        <f t="shared" si="6"/>
        <v>1.6666666666666667</v>
      </c>
      <c r="N30" s="40">
        <v>13</v>
      </c>
      <c r="O30" s="26">
        <f>O22</f>
        <v>0.91666666666666663</v>
      </c>
      <c r="P30" s="23">
        <f>P27</f>
        <v>-1.6666666666666667</v>
      </c>
      <c r="Q30" s="23">
        <f>Q28</f>
        <v>2.4166666666666665</v>
      </c>
      <c r="R30" s="23">
        <f>R28</f>
        <v>1.25</v>
      </c>
      <c r="S30" s="13">
        <f>SUM(O30:R30)</f>
        <v>2.9166666666666665</v>
      </c>
      <c r="T30" s="22">
        <f>T18</f>
        <v>2.7182818284590451</v>
      </c>
    </row>
    <row r="31" spans="1:20" ht="15.75" thickBot="1" x14ac:dyDescent="0.3">
      <c r="A31" s="69">
        <v>13</v>
      </c>
      <c r="B31" s="98" t="s">
        <v>96</v>
      </c>
      <c r="C31" s="58">
        <v>0</v>
      </c>
      <c r="E31" s="77">
        <v>8</v>
      </c>
      <c r="F31" s="105" t="str">
        <f>J13</f>
        <v>cool</v>
      </c>
      <c r="G31" s="115">
        <f t="shared" si="5"/>
        <v>0.75</v>
      </c>
      <c r="H31" s="56">
        <f t="shared" si="6"/>
        <v>-0.75</v>
      </c>
    </row>
    <row r="32" spans="1:20" ht="15.75" thickBot="1" x14ac:dyDescent="0.3">
      <c r="E32" s="93">
        <v>9</v>
      </c>
      <c r="F32" s="106" t="str">
        <f>J17</f>
        <v>normal</v>
      </c>
      <c r="G32" s="115">
        <f t="shared" si="5"/>
        <v>-3.5</v>
      </c>
      <c r="H32" s="56">
        <f t="shared" si="6"/>
        <v>3.5</v>
      </c>
    </row>
    <row r="33" spans="1:19" x14ac:dyDescent="0.25">
      <c r="A33" t="s">
        <v>105</v>
      </c>
      <c r="B33">
        <v>1</v>
      </c>
    </row>
    <row r="34" spans="1:19" ht="15.75" thickBot="1" x14ac:dyDescent="0.3"/>
    <row r="35" spans="1:19" ht="15.75" thickBot="1" x14ac:dyDescent="0.3">
      <c r="F35" s="163" t="s">
        <v>103</v>
      </c>
      <c r="G35" s="164"/>
      <c r="H35" s="164"/>
      <c r="I35" s="165"/>
      <c r="K35" s="163" t="s">
        <v>104</v>
      </c>
      <c r="L35" s="164"/>
      <c r="M35" s="164"/>
      <c r="N35" s="165"/>
      <c r="P35" s="163" t="s">
        <v>106</v>
      </c>
      <c r="Q35" s="164"/>
      <c r="R35" s="164"/>
      <c r="S35" s="165"/>
    </row>
    <row r="36" spans="1:19" ht="15.75" thickBot="1" x14ac:dyDescent="0.3">
      <c r="A36" s="161" t="s">
        <v>99</v>
      </c>
      <c r="B36" s="162"/>
      <c r="C36" s="110">
        <v>0</v>
      </c>
      <c r="D36" s="109">
        <v>1</v>
      </c>
      <c r="F36" s="161" t="s">
        <v>99</v>
      </c>
      <c r="G36" s="162"/>
      <c r="H36" s="110">
        <v>0</v>
      </c>
      <c r="I36" s="109">
        <v>1</v>
      </c>
      <c r="K36" s="161" t="s">
        <v>99</v>
      </c>
      <c r="L36" s="162"/>
      <c r="M36" s="110">
        <v>0</v>
      </c>
      <c r="N36" s="109">
        <v>1</v>
      </c>
      <c r="P36" s="161" t="s">
        <v>99</v>
      </c>
      <c r="Q36" s="162"/>
      <c r="R36" s="110">
        <v>0</v>
      </c>
      <c r="S36" s="109">
        <v>1</v>
      </c>
    </row>
    <row r="37" spans="1:19" x14ac:dyDescent="0.25">
      <c r="A37" s="49"/>
      <c r="B37" s="111">
        <v>0</v>
      </c>
      <c r="C37" s="72">
        <v>0</v>
      </c>
      <c r="D37" s="21">
        <v>0</v>
      </c>
      <c r="F37" s="49"/>
      <c r="G37" s="111">
        <v>0</v>
      </c>
      <c r="H37" s="72">
        <v>0</v>
      </c>
      <c r="I37" s="21">
        <v>0</v>
      </c>
      <c r="K37" s="128"/>
      <c r="L37" s="129">
        <v>0</v>
      </c>
      <c r="M37" s="130">
        <f>H37 + B33</f>
        <v>1</v>
      </c>
      <c r="N37" s="131">
        <f>I37 - B33</f>
        <v>-1</v>
      </c>
      <c r="P37" s="122"/>
      <c r="Q37" s="129">
        <v>0</v>
      </c>
      <c r="R37" s="134">
        <f>M37 - B33</f>
        <v>0</v>
      </c>
      <c r="S37" s="135">
        <f>N37 + B33</f>
        <v>0</v>
      </c>
    </row>
    <row r="38" spans="1:19" x14ac:dyDescent="0.25">
      <c r="A38" s="49"/>
      <c r="B38" s="107">
        <v>1</v>
      </c>
      <c r="C38" s="31">
        <v>0</v>
      </c>
      <c r="D38" s="22">
        <v>0</v>
      </c>
      <c r="F38" s="122"/>
      <c r="G38" s="123">
        <v>1</v>
      </c>
      <c r="H38" s="124">
        <f>C38 - B33</f>
        <v>-1</v>
      </c>
      <c r="I38" s="125">
        <f>D38 + B33</f>
        <v>1</v>
      </c>
      <c r="K38" s="77"/>
      <c r="L38" s="107">
        <v>1</v>
      </c>
      <c r="M38" s="126">
        <f>H38</f>
        <v>-1</v>
      </c>
      <c r="N38" s="127">
        <f>I38</f>
        <v>1</v>
      </c>
      <c r="P38" s="49"/>
      <c r="Q38" s="107">
        <v>1</v>
      </c>
      <c r="R38" s="31">
        <f>M38</f>
        <v>-1</v>
      </c>
      <c r="S38" s="22">
        <f>N38</f>
        <v>1</v>
      </c>
    </row>
    <row r="39" spans="1:19" x14ac:dyDescent="0.25">
      <c r="A39" s="49"/>
      <c r="B39" s="107">
        <v>2</v>
      </c>
      <c r="C39" s="31">
        <v>0</v>
      </c>
      <c r="D39" s="22">
        <v>0</v>
      </c>
      <c r="F39" s="122"/>
      <c r="G39" s="123">
        <v>2</v>
      </c>
      <c r="H39" s="124">
        <f>C39 - B33</f>
        <v>-1</v>
      </c>
      <c r="I39" s="125">
        <f>D39 + B33</f>
        <v>1</v>
      </c>
      <c r="K39" s="128"/>
      <c r="L39" s="123">
        <v>2</v>
      </c>
      <c r="M39" s="132">
        <f>H39 + B33</f>
        <v>0</v>
      </c>
      <c r="N39" s="133">
        <f>I39 - B33</f>
        <v>0</v>
      </c>
      <c r="P39" s="49"/>
      <c r="Q39" s="107">
        <v>2</v>
      </c>
      <c r="R39" s="31">
        <f t="shared" ref="R39:R44" si="8">M39</f>
        <v>0</v>
      </c>
      <c r="S39" s="22">
        <f t="shared" ref="S39:S44" si="9">N39</f>
        <v>0</v>
      </c>
    </row>
    <row r="40" spans="1:19" x14ac:dyDescent="0.25">
      <c r="A40" s="49"/>
      <c r="B40" s="107">
        <v>3</v>
      </c>
      <c r="C40" s="31">
        <v>0</v>
      </c>
      <c r="D40" s="22">
        <v>0</v>
      </c>
      <c r="F40" s="122"/>
      <c r="G40" s="123">
        <v>3</v>
      </c>
      <c r="H40" s="124">
        <f>C40 - B33</f>
        <v>-1</v>
      </c>
      <c r="I40" s="125">
        <f>D40 +B33</f>
        <v>1</v>
      </c>
      <c r="K40" s="128"/>
      <c r="L40" s="123">
        <v>3</v>
      </c>
      <c r="M40" s="132">
        <f>H40 + B33</f>
        <v>0</v>
      </c>
      <c r="N40" s="133">
        <f>I40 - B33</f>
        <v>0</v>
      </c>
      <c r="P40" s="122"/>
      <c r="Q40" s="123">
        <v>3</v>
      </c>
      <c r="R40" s="124">
        <f>M40 - B33</f>
        <v>-1</v>
      </c>
      <c r="S40" s="125">
        <f>N40 + B33</f>
        <v>1</v>
      </c>
    </row>
    <row r="41" spans="1:19" x14ac:dyDescent="0.25">
      <c r="A41" s="49"/>
      <c r="B41" s="107">
        <v>4</v>
      </c>
      <c r="C41" s="31">
        <v>0</v>
      </c>
      <c r="D41" s="22">
        <v>0</v>
      </c>
      <c r="F41" s="49"/>
      <c r="G41" s="107">
        <v>4</v>
      </c>
      <c r="H41" s="31">
        <v>0</v>
      </c>
      <c r="I41" s="22">
        <v>0</v>
      </c>
      <c r="K41" s="77"/>
      <c r="L41" s="107">
        <v>4</v>
      </c>
      <c r="M41" s="126">
        <f t="shared" ref="M41:M46" si="10">H41</f>
        <v>0</v>
      </c>
      <c r="N41" s="127">
        <f t="shared" ref="N41:N46" si="11">I41</f>
        <v>0</v>
      </c>
      <c r="P41" s="49"/>
      <c r="Q41" s="107">
        <v>4</v>
      </c>
      <c r="R41" s="31">
        <f t="shared" si="8"/>
        <v>0</v>
      </c>
      <c r="S41" s="22">
        <f t="shared" si="9"/>
        <v>0</v>
      </c>
    </row>
    <row r="42" spans="1:19" x14ac:dyDescent="0.25">
      <c r="A42" s="49"/>
      <c r="B42" s="107">
        <v>5</v>
      </c>
      <c r="C42" s="31">
        <v>0</v>
      </c>
      <c r="D42" s="22">
        <v>0</v>
      </c>
      <c r="F42" s="122"/>
      <c r="G42" s="123">
        <v>5</v>
      </c>
      <c r="H42" s="124">
        <f>C42 - B33</f>
        <v>-1</v>
      </c>
      <c r="I42" s="125">
        <f>D42 + B33</f>
        <v>1</v>
      </c>
      <c r="K42" s="77"/>
      <c r="L42" s="107">
        <v>5</v>
      </c>
      <c r="M42" s="126">
        <f t="shared" si="10"/>
        <v>-1</v>
      </c>
      <c r="N42" s="127">
        <f t="shared" si="11"/>
        <v>1</v>
      </c>
      <c r="P42" s="49"/>
      <c r="Q42" s="107">
        <v>5</v>
      </c>
      <c r="R42" s="31">
        <f t="shared" si="8"/>
        <v>-1</v>
      </c>
      <c r="S42" s="22">
        <f t="shared" si="9"/>
        <v>1</v>
      </c>
    </row>
    <row r="43" spans="1:19" x14ac:dyDescent="0.25">
      <c r="A43" s="49"/>
      <c r="B43" s="107">
        <v>6</v>
      </c>
      <c r="C43" s="31">
        <v>0</v>
      </c>
      <c r="D43" s="22">
        <v>0</v>
      </c>
      <c r="F43" s="49"/>
      <c r="G43" s="107">
        <v>6</v>
      </c>
      <c r="H43" s="31">
        <v>0</v>
      </c>
      <c r="I43" s="22">
        <v>0</v>
      </c>
      <c r="K43" s="77"/>
      <c r="L43" s="107">
        <v>6</v>
      </c>
      <c r="M43" s="126">
        <f t="shared" si="10"/>
        <v>0</v>
      </c>
      <c r="N43" s="127">
        <f t="shared" si="11"/>
        <v>0</v>
      </c>
      <c r="P43" s="49"/>
      <c r="Q43" s="107">
        <v>6</v>
      </c>
      <c r="R43" s="31">
        <f t="shared" si="8"/>
        <v>0</v>
      </c>
      <c r="S43" s="22">
        <f t="shared" si="9"/>
        <v>0</v>
      </c>
    </row>
    <row r="44" spans="1:19" x14ac:dyDescent="0.25">
      <c r="A44" s="49"/>
      <c r="B44" s="107">
        <v>7</v>
      </c>
      <c r="C44" s="31">
        <v>0</v>
      </c>
      <c r="D44" s="22">
        <v>0</v>
      </c>
      <c r="F44" s="49"/>
      <c r="G44" s="107">
        <v>7</v>
      </c>
      <c r="H44" s="31">
        <v>0</v>
      </c>
      <c r="I44" s="22">
        <v>0</v>
      </c>
      <c r="K44" s="128"/>
      <c r="L44" s="123">
        <v>7</v>
      </c>
      <c r="M44" s="132">
        <f>H44 + B33</f>
        <v>1</v>
      </c>
      <c r="N44" s="133">
        <f>I44 - B33</f>
        <v>-1</v>
      </c>
      <c r="P44" s="49"/>
      <c r="Q44" s="107">
        <v>7</v>
      </c>
      <c r="R44" s="31">
        <f t="shared" si="8"/>
        <v>1</v>
      </c>
      <c r="S44" s="22">
        <f t="shared" si="9"/>
        <v>-1</v>
      </c>
    </row>
    <row r="45" spans="1:19" x14ac:dyDescent="0.25">
      <c r="A45" s="49"/>
      <c r="B45" s="107">
        <v>8</v>
      </c>
      <c r="C45" s="31">
        <v>0</v>
      </c>
      <c r="D45" s="22">
        <v>0</v>
      </c>
      <c r="F45" s="49"/>
      <c r="G45" s="107">
        <v>8</v>
      </c>
      <c r="H45" s="31">
        <v>0</v>
      </c>
      <c r="I45" s="22">
        <v>0</v>
      </c>
      <c r="K45" s="77"/>
      <c r="L45" s="107">
        <v>8</v>
      </c>
      <c r="M45" s="126">
        <f t="shared" si="10"/>
        <v>0</v>
      </c>
      <c r="N45" s="127">
        <f t="shared" si="11"/>
        <v>0</v>
      </c>
      <c r="P45" s="122"/>
      <c r="Q45" s="123">
        <v>8</v>
      </c>
      <c r="R45" s="124">
        <f>M45 - B33</f>
        <v>-1</v>
      </c>
      <c r="S45" s="125">
        <f>N45 + B33</f>
        <v>1</v>
      </c>
    </row>
    <row r="46" spans="1:19" ht="15.75" thickBot="1" x14ac:dyDescent="0.3">
      <c r="A46" s="51"/>
      <c r="B46" s="108">
        <v>9</v>
      </c>
      <c r="C46" s="32">
        <v>0</v>
      </c>
      <c r="D46" s="24">
        <v>0</v>
      </c>
      <c r="F46" s="51"/>
      <c r="G46" s="108">
        <v>9</v>
      </c>
      <c r="H46" s="32">
        <v>0</v>
      </c>
      <c r="I46" s="24">
        <v>0</v>
      </c>
      <c r="K46" s="93"/>
      <c r="L46" s="108">
        <v>9</v>
      </c>
      <c r="M46" s="126">
        <f t="shared" si="10"/>
        <v>0</v>
      </c>
      <c r="N46" s="127">
        <f t="shared" si="11"/>
        <v>0</v>
      </c>
      <c r="P46" s="136"/>
      <c r="Q46" s="137">
        <v>9</v>
      </c>
      <c r="R46" s="124">
        <f>M46 - B33</f>
        <v>-1</v>
      </c>
      <c r="S46" s="125">
        <f>N46 + B33</f>
        <v>1</v>
      </c>
    </row>
    <row r="47" spans="1:19" ht="15.75" thickBot="1" x14ac:dyDescent="0.3"/>
    <row r="48" spans="1:19" ht="15.75" thickBot="1" x14ac:dyDescent="0.3">
      <c r="B48" s="117" t="s">
        <v>100</v>
      </c>
      <c r="C48" s="110">
        <v>0</v>
      </c>
      <c r="D48" s="109">
        <v>1</v>
      </c>
      <c r="E48" s="78" t="s">
        <v>102</v>
      </c>
      <c r="F48" s="78" t="s">
        <v>101</v>
      </c>
    </row>
    <row r="49" spans="1:21" ht="15.75" thickBot="1" x14ac:dyDescent="0.3">
      <c r="A49" t="str">
        <f t="shared" ref="A49:A62" si="12">B18</f>
        <v>[0,1,2,3]</v>
      </c>
      <c r="B49" s="118">
        <v>0</v>
      </c>
      <c r="C49" s="113">
        <f>C37+C38+C39+C40</f>
        <v>0</v>
      </c>
      <c r="D49" s="114">
        <f>D37+D38+D39+D40</f>
        <v>0</v>
      </c>
      <c r="E49" s="138">
        <v>0</v>
      </c>
      <c r="F49" s="138">
        <f t="shared" ref="F49:F62" si="13">C18</f>
        <v>0</v>
      </c>
      <c r="H49" s="163" t="s">
        <v>107</v>
      </c>
      <c r="I49" s="164"/>
      <c r="J49" s="164"/>
      <c r="K49" s="165"/>
      <c r="M49" s="163" t="s">
        <v>108</v>
      </c>
      <c r="N49" s="164"/>
      <c r="O49" s="164"/>
      <c r="P49" s="165"/>
      <c r="R49" s="161" t="s">
        <v>109</v>
      </c>
      <c r="S49" s="162"/>
      <c r="T49" s="110">
        <v>0</v>
      </c>
      <c r="U49" s="109">
        <v>1</v>
      </c>
    </row>
    <row r="50" spans="1:21" ht="15.75" thickBot="1" x14ac:dyDescent="0.3">
      <c r="A50" t="str">
        <f t="shared" si="12"/>
        <v>[0,1,2,4]</v>
      </c>
      <c r="B50" s="119">
        <v>1</v>
      </c>
      <c r="C50" s="115">
        <f>C37+C38+C39+C41</f>
        <v>0</v>
      </c>
      <c r="D50" s="56">
        <f>D37+D38+D39+D41</f>
        <v>0</v>
      </c>
      <c r="E50" s="138">
        <v>0</v>
      </c>
      <c r="F50" s="138">
        <f t="shared" si="13"/>
        <v>0</v>
      </c>
      <c r="H50" s="161" t="s">
        <v>99</v>
      </c>
      <c r="I50" s="162"/>
      <c r="J50" s="110">
        <v>0</v>
      </c>
      <c r="K50" s="109">
        <v>1</v>
      </c>
      <c r="M50" s="161" t="s">
        <v>99</v>
      </c>
      <c r="N50" s="162"/>
      <c r="O50" s="110">
        <v>0</v>
      </c>
      <c r="P50" s="109">
        <v>1</v>
      </c>
      <c r="R50" s="49"/>
      <c r="S50" s="111">
        <v>0</v>
      </c>
      <c r="T50" s="72">
        <f>0 + O51</f>
        <v>-1</v>
      </c>
      <c r="U50" s="21">
        <f>0 + P51</f>
        <v>1</v>
      </c>
    </row>
    <row r="51" spans="1:21" x14ac:dyDescent="0.25">
      <c r="A51" t="str">
        <f t="shared" si="12"/>
        <v>[5,1,2,3]</v>
      </c>
      <c r="B51" s="119">
        <v>2</v>
      </c>
      <c r="C51" s="115">
        <f>C42+C38+C39+C40</f>
        <v>0</v>
      </c>
      <c r="D51" s="56">
        <f>D42+D38+D39+D40</f>
        <v>0</v>
      </c>
      <c r="E51" s="78">
        <v>0</v>
      </c>
      <c r="F51" s="78">
        <f t="shared" si="13"/>
        <v>1</v>
      </c>
      <c r="G51" t="s">
        <v>103</v>
      </c>
      <c r="H51" s="122"/>
      <c r="I51" s="129">
        <v>0</v>
      </c>
      <c r="J51" s="134">
        <f>R37 - B33</f>
        <v>-1</v>
      </c>
      <c r="K51" s="135">
        <f>S37 + B33</f>
        <v>1</v>
      </c>
      <c r="M51" s="49"/>
      <c r="N51" s="111">
        <v>0</v>
      </c>
      <c r="O51" s="72">
        <f>J51</f>
        <v>-1</v>
      </c>
      <c r="P51" s="21">
        <f>K51</f>
        <v>1</v>
      </c>
      <c r="R51" s="49"/>
      <c r="S51" s="107">
        <v>1</v>
      </c>
      <c r="T51" s="31">
        <f>0 + O52</f>
        <v>-1</v>
      </c>
      <c r="U51" s="22">
        <f>0 + P52</f>
        <v>1</v>
      </c>
    </row>
    <row r="52" spans="1:21" x14ac:dyDescent="0.25">
      <c r="A52" t="str">
        <f t="shared" si="12"/>
        <v>[6,7,2,3]</v>
      </c>
      <c r="B52" s="119">
        <v>3</v>
      </c>
      <c r="C52" s="115">
        <f>H43+H44+H39+H40</f>
        <v>-2</v>
      </c>
      <c r="D52" s="56">
        <f>I43+I44+I39+I40</f>
        <v>2</v>
      </c>
      <c r="E52" s="138">
        <v>1</v>
      </c>
      <c r="F52" s="138">
        <f t="shared" si="13"/>
        <v>1</v>
      </c>
      <c r="H52" s="49"/>
      <c r="I52" s="107">
        <v>1</v>
      </c>
      <c r="J52" s="31">
        <f>R38</f>
        <v>-1</v>
      </c>
      <c r="K52" s="22">
        <f>S38</f>
        <v>1</v>
      </c>
      <c r="M52" s="49"/>
      <c r="N52" s="107">
        <v>1</v>
      </c>
      <c r="O52" s="31">
        <f>J52</f>
        <v>-1</v>
      </c>
      <c r="P52" s="22">
        <f>K52</f>
        <v>1</v>
      </c>
      <c r="R52" s="49"/>
      <c r="S52" s="107">
        <v>2</v>
      </c>
      <c r="T52" s="31">
        <f t="shared" ref="T52:T59" si="14">0 + O53</f>
        <v>1</v>
      </c>
      <c r="U52" s="22">
        <f t="shared" ref="U52:U59" si="15">0 + P53</f>
        <v>-1</v>
      </c>
    </row>
    <row r="53" spans="1:21" x14ac:dyDescent="0.25">
      <c r="A53" t="str">
        <f t="shared" si="12"/>
        <v>[6,8,9,3]</v>
      </c>
      <c r="B53" s="119">
        <v>4</v>
      </c>
      <c r="C53" s="115">
        <f>H43+H45+H46+H40</f>
        <v>-1</v>
      </c>
      <c r="D53" s="56">
        <f>I43+I45+I46+I40</f>
        <v>1</v>
      </c>
      <c r="E53" s="138">
        <v>1</v>
      </c>
      <c r="F53" s="138">
        <f t="shared" si="13"/>
        <v>1</v>
      </c>
      <c r="H53" s="49"/>
      <c r="I53" s="107">
        <v>2</v>
      </c>
      <c r="J53" s="31">
        <f t="shared" ref="J53:J59" si="16">R39</f>
        <v>0</v>
      </c>
      <c r="K53" s="22">
        <f t="shared" ref="K53:K59" si="17">S39</f>
        <v>0</v>
      </c>
      <c r="M53" s="122"/>
      <c r="N53" s="123">
        <v>2</v>
      </c>
      <c r="O53" s="124">
        <f>J53 + B33</f>
        <v>1</v>
      </c>
      <c r="P53" s="125">
        <f>K53 - B33</f>
        <v>-1</v>
      </c>
      <c r="R53" s="49"/>
      <c r="S53" s="107">
        <v>3</v>
      </c>
      <c r="T53" s="31">
        <f t="shared" si="14"/>
        <v>-1</v>
      </c>
      <c r="U53" s="22">
        <f t="shared" si="15"/>
        <v>1</v>
      </c>
    </row>
    <row r="54" spans="1:21" x14ac:dyDescent="0.25">
      <c r="A54" t="str">
        <f t="shared" si="12"/>
        <v>[6,8,9,4]</v>
      </c>
      <c r="B54" s="119">
        <v>5</v>
      </c>
      <c r="C54" s="115">
        <f>H43+H45+H46+H41</f>
        <v>0</v>
      </c>
      <c r="D54" s="56">
        <f>I43+I45+I46+I41</f>
        <v>0</v>
      </c>
      <c r="E54" s="138">
        <v>0</v>
      </c>
      <c r="F54" s="138">
        <f t="shared" si="13"/>
        <v>0</v>
      </c>
      <c r="H54" s="49"/>
      <c r="I54" s="107">
        <v>3</v>
      </c>
      <c r="J54" s="31">
        <f t="shared" si="16"/>
        <v>-1</v>
      </c>
      <c r="K54" s="22">
        <f t="shared" si="17"/>
        <v>1</v>
      </c>
      <c r="M54" s="49"/>
      <c r="N54" s="107">
        <v>3</v>
      </c>
      <c r="O54" s="31">
        <f t="shared" ref="O54:O60" si="18">J54</f>
        <v>-1</v>
      </c>
      <c r="P54" s="22">
        <f t="shared" ref="P54:P60" si="19">K54</f>
        <v>1</v>
      </c>
      <c r="R54" s="49"/>
      <c r="S54" s="107">
        <v>4</v>
      </c>
      <c r="T54" s="31">
        <f t="shared" si="14"/>
        <v>0</v>
      </c>
      <c r="U54" s="22">
        <f t="shared" si="15"/>
        <v>0</v>
      </c>
    </row>
    <row r="55" spans="1:21" x14ac:dyDescent="0.25">
      <c r="A55" t="str">
        <f t="shared" si="12"/>
        <v>[5,8,9,4]</v>
      </c>
      <c r="B55" s="119">
        <v>6</v>
      </c>
      <c r="C55" s="115">
        <f>H42+H45+H46+H41</f>
        <v>-1</v>
      </c>
      <c r="D55" s="56">
        <f>I42+I45+I46+I41</f>
        <v>1</v>
      </c>
      <c r="E55" s="138">
        <v>1</v>
      </c>
      <c r="F55" s="138">
        <f t="shared" si="13"/>
        <v>1</v>
      </c>
      <c r="H55" s="122"/>
      <c r="I55" s="123">
        <v>4</v>
      </c>
      <c r="J55" s="124">
        <f>R41 - B33</f>
        <v>-1</v>
      </c>
      <c r="K55" s="125">
        <f>S41 + B33</f>
        <v>1</v>
      </c>
      <c r="M55" s="122"/>
      <c r="N55" s="123">
        <v>4</v>
      </c>
      <c r="O55" s="124">
        <f>J55 + B33</f>
        <v>0</v>
      </c>
      <c r="P55" s="125">
        <f>K55 - B33</f>
        <v>0</v>
      </c>
      <c r="R55" s="49"/>
      <c r="S55" s="107">
        <v>5</v>
      </c>
      <c r="T55" s="31">
        <f t="shared" si="14"/>
        <v>-1</v>
      </c>
      <c r="U55" s="22">
        <f t="shared" si="15"/>
        <v>1</v>
      </c>
    </row>
    <row r="56" spans="1:21" x14ac:dyDescent="0.25">
      <c r="A56" t="str">
        <f t="shared" si="12"/>
        <v>[0,7,2,3]</v>
      </c>
      <c r="B56" s="119">
        <v>7</v>
      </c>
      <c r="C56" s="115">
        <f>H37+H44+H39+H40</f>
        <v>-2</v>
      </c>
      <c r="D56" s="56">
        <f>I37+I44+I39+I40</f>
        <v>2</v>
      </c>
      <c r="E56" s="78">
        <v>1</v>
      </c>
      <c r="F56" s="78">
        <f t="shared" si="13"/>
        <v>0</v>
      </c>
      <c r="G56" t="s">
        <v>104</v>
      </c>
      <c r="H56" s="49"/>
      <c r="I56" s="107">
        <v>5</v>
      </c>
      <c r="J56" s="31">
        <f t="shared" si="16"/>
        <v>-1</v>
      </c>
      <c r="K56" s="22">
        <f t="shared" si="17"/>
        <v>1</v>
      </c>
      <c r="M56" s="49"/>
      <c r="N56" s="107">
        <v>5</v>
      </c>
      <c r="O56" s="31">
        <f t="shared" si="18"/>
        <v>-1</v>
      </c>
      <c r="P56" s="22">
        <f t="shared" si="19"/>
        <v>1</v>
      </c>
      <c r="R56" s="49"/>
      <c r="S56" s="107">
        <v>6</v>
      </c>
      <c r="T56" s="31">
        <f t="shared" si="14"/>
        <v>1</v>
      </c>
      <c r="U56" s="22">
        <f t="shared" si="15"/>
        <v>-1</v>
      </c>
    </row>
    <row r="57" spans="1:21" x14ac:dyDescent="0.25">
      <c r="A57" t="str">
        <f t="shared" si="12"/>
        <v>[0,8,9,3]</v>
      </c>
      <c r="B57" s="119">
        <v>8</v>
      </c>
      <c r="C57" s="115">
        <f>M37+M45+M46+M40</f>
        <v>1</v>
      </c>
      <c r="D57" s="56">
        <f>N37+N45+N46+N40</f>
        <v>-1</v>
      </c>
      <c r="E57" s="78">
        <v>0</v>
      </c>
      <c r="F57" s="78">
        <f t="shared" si="13"/>
        <v>1</v>
      </c>
      <c r="G57" t="s">
        <v>106</v>
      </c>
      <c r="H57" s="49"/>
      <c r="I57" s="107">
        <v>6</v>
      </c>
      <c r="J57" s="31">
        <f t="shared" si="16"/>
        <v>0</v>
      </c>
      <c r="K57" s="22">
        <f t="shared" si="17"/>
        <v>0</v>
      </c>
      <c r="M57" s="122"/>
      <c r="N57" s="123">
        <v>6</v>
      </c>
      <c r="O57" s="124">
        <f>J57 + B33</f>
        <v>1</v>
      </c>
      <c r="P57" s="125">
        <f>K57 - B33</f>
        <v>-1</v>
      </c>
      <c r="R57" s="49"/>
      <c r="S57" s="107">
        <v>7</v>
      </c>
      <c r="T57" s="31">
        <f t="shared" si="14"/>
        <v>1</v>
      </c>
      <c r="U57" s="22">
        <f t="shared" si="15"/>
        <v>-1</v>
      </c>
    </row>
    <row r="58" spans="1:21" x14ac:dyDescent="0.25">
      <c r="A58" t="str">
        <f t="shared" si="12"/>
        <v>[6,7,9,3]</v>
      </c>
      <c r="B58" s="119">
        <v>9</v>
      </c>
      <c r="C58" s="115">
        <f>R43+R44+R46+R40</f>
        <v>-1</v>
      </c>
      <c r="D58" s="56">
        <f>S43+S44+S46+S40</f>
        <v>1</v>
      </c>
      <c r="E58" s="138">
        <v>1</v>
      </c>
      <c r="F58" s="138">
        <f t="shared" si="13"/>
        <v>1</v>
      </c>
      <c r="H58" s="122"/>
      <c r="I58" s="123">
        <v>7</v>
      </c>
      <c r="J58" s="124">
        <f>R44 - B33</f>
        <v>0</v>
      </c>
      <c r="K58" s="125">
        <f>S44 + B33</f>
        <v>0</v>
      </c>
      <c r="M58" s="122"/>
      <c r="N58" s="123">
        <v>7</v>
      </c>
      <c r="O58" s="124">
        <f>J58 + B33</f>
        <v>1</v>
      </c>
      <c r="P58" s="125">
        <f>K58 - B33</f>
        <v>-1</v>
      </c>
      <c r="R58" s="49"/>
      <c r="S58" s="107">
        <v>8</v>
      </c>
      <c r="T58" s="31">
        <f t="shared" si="14"/>
        <v>-1</v>
      </c>
      <c r="U58" s="22">
        <f t="shared" si="15"/>
        <v>1</v>
      </c>
    </row>
    <row r="59" spans="1:21" ht="15.75" thickBot="1" x14ac:dyDescent="0.3">
      <c r="A59" t="str">
        <f t="shared" si="12"/>
        <v>[0,7,9,4]</v>
      </c>
      <c r="B59" s="119">
        <v>10</v>
      </c>
      <c r="C59" s="115">
        <f>R37+R44+R46+R41</f>
        <v>0</v>
      </c>
      <c r="D59" s="56">
        <f>S37+S44+S46+S41</f>
        <v>0</v>
      </c>
      <c r="E59" s="78">
        <v>0</v>
      </c>
      <c r="F59" s="78">
        <f t="shared" si="13"/>
        <v>1</v>
      </c>
      <c r="G59" t="s">
        <v>107</v>
      </c>
      <c r="H59" s="49"/>
      <c r="I59" s="107">
        <v>8</v>
      </c>
      <c r="J59" s="31">
        <f t="shared" si="16"/>
        <v>-1</v>
      </c>
      <c r="K59" s="22">
        <f t="shared" si="17"/>
        <v>1</v>
      </c>
      <c r="M59" s="49"/>
      <c r="N59" s="107">
        <v>8</v>
      </c>
      <c r="O59" s="31">
        <f t="shared" si="18"/>
        <v>-1</v>
      </c>
      <c r="P59" s="22">
        <f t="shared" si="19"/>
        <v>1</v>
      </c>
      <c r="R59" s="51"/>
      <c r="S59" s="108">
        <v>9</v>
      </c>
      <c r="T59" s="31">
        <f t="shared" si="14"/>
        <v>-2</v>
      </c>
      <c r="U59" s="22">
        <f t="shared" si="15"/>
        <v>2</v>
      </c>
    </row>
    <row r="60" spans="1:21" ht="15.75" thickBot="1" x14ac:dyDescent="0.3">
      <c r="A60" t="str">
        <f t="shared" si="12"/>
        <v>[5,7,2,4]</v>
      </c>
      <c r="B60" s="119">
        <v>11</v>
      </c>
      <c r="C60" s="115">
        <f>J56+J58+J53+J55</f>
        <v>-2</v>
      </c>
      <c r="D60" s="56">
        <f>K56+K58+K53+K55</f>
        <v>2</v>
      </c>
      <c r="E60" s="138">
        <v>1</v>
      </c>
      <c r="F60" s="138">
        <f t="shared" si="13"/>
        <v>1</v>
      </c>
      <c r="H60" s="136"/>
      <c r="I60" s="137">
        <v>9</v>
      </c>
      <c r="J60" s="124">
        <f>R46 - B33</f>
        <v>-2</v>
      </c>
      <c r="K60" s="125">
        <f>S46 + B33</f>
        <v>2</v>
      </c>
      <c r="M60" s="51"/>
      <c r="N60" s="108">
        <v>9</v>
      </c>
      <c r="O60" s="31">
        <f t="shared" si="18"/>
        <v>-2</v>
      </c>
      <c r="P60" s="22">
        <f t="shared" si="19"/>
        <v>2</v>
      </c>
    </row>
    <row r="61" spans="1:21" x14ac:dyDescent="0.25">
      <c r="A61" t="str">
        <f t="shared" si="12"/>
        <v>[5,1,9,3]</v>
      </c>
      <c r="B61" s="119">
        <v>12</v>
      </c>
      <c r="C61" s="115">
        <f>J56+J52+J60+J54</f>
        <v>-5</v>
      </c>
      <c r="D61" s="56">
        <f>K56+K51+K60+K54</f>
        <v>5</v>
      </c>
      <c r="E61" s="138">
        <v>1</v>
      </c>
      <c r="F61" s="138">
        <f t="shared" si="13"/>
        <v>1</v>
      </c>
    </row>
    <row r="62" spans="1:21" ht="15.75" thickBot="1" x14ac:dyDescent="0.3">
      <c r="A62" t="str">
        <f t="shared" si="12"/>
        <v>[6,7,2,4]</v>
      </c>
      <c r="B62" s="120">
        <v>13</v>
      </c>
      <c r="C62" s="116">
        <f>J57+J58+J53+J55</f>
        <v>-1</v>
      </c>
      <c r="D62" s="58">
        <f>K57+K58+K53+K55</f>
        <v>1</v>
      </c>
      <c r="E62" s="78">
        <v>1</v>
      </c>
      <c r="F62" s="78">
        <f t="shared" si="13"/>
        <v>0</v>
      </c>
      <c r="G62" t="s">
        <v>108</v>
      </c>
    </row>
    <row r="63" spans="1:21" ht="15.75" thickBot="1" x14ac:dyDescent="0.3"/>
    <row r="64" spans="1:21" ht="15.75" thickBot="1" x14ac:dyDescent="0.3">
      <c r="A64" s="75">
        <v>0</v>
      </c>
      <c r="B64" s="121"/>
      <c r="C64" s="139"/>
      <c r="D64" s="121" t="s">
        <v>110</v>
      </c>
      <c r="E64" s="37">
        <f>9/14</f>
        <v>0.6428571428571429</v>
      </c>
      <c r="F64" s="139"/>
      <c r="G64" s="121" t="s">
        <v>111</v>
      </c>
      <c r="H64" s="37">
        <v>1.0000000000000001E-5</v>
      </c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37"/>
    </row>
    <row r="65" spans="1:21" x14ac:dyDescent="0.25">
      <c r="B65" t="s">
        <v>112</v>
      </c>
      <c r="K65" t="s">
        <v>116</v>
      </c>
    </row>
    <row r="66" spans="1:21" x14ac:dyDescent="0.25">
      <c r="B66" t="s">
        <v>113</v>
      </c>
      <c r="H66">
        <f>IF(ABS(0 - E64)&lt;H64,1,0)</f>
        <v>0</v>
      </c>
      <c r="K66" t="s">
        <v>117</v>
      </c>
      <c r="L66" t="s">
        <v>118</v>
      </c>
    </row>
    <row r="67" spans="1:21" x14ac:dyDescent="0.25">
      <c r="B67" t="s">
        <v>114</v>
      </c>
      <c r="K67" t="s">
        <v>118</v>
      </c>
      <c r="L67" t="s">
        <v>119</v>
      </c>
    </row>
    <row r="68" spans="1:21" x14ac:dyDescent="0.25">
      <c r="B68" t="s">
        <v>115</v>
      </c>
      <c r="K68" t="s">
        <v>119</v>
      </c>
      <c r="L68" s="141" t="s">
        <v>122</v>
      </c>
      <c r="M68">
        <f>E64</f>
        <v>0.6428571428571429</v>
      </c>
    </row>
    <row r="69" spans="1:21" ht="15.75" thickBot="1" x14ac:dyDescent="0.3">
      <c r="K69" t="s">
        <v>123</v>
      </c>
      <c r="M69" s="141" t="s">
        <v>122</v>
      </c>
      <c r="N69">
        <v>1</v>
      </c>
    </row>
    <row r="70" spans="1:21" ht="15.75" thickBot="1" x14ac:dyDescent="0.3">
      <c r="A70" s="75"/>
      <c r="B70" s="121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37"/>
    </row>
    <row r="71" spans="1:21" ht="15.75" thickBot="1" x14ac:dyDescent="0.3">
      <c r="F71" s="163" t="s">
        <v>103</v>
      </c>
      <c r="G71" s="164"/>
      <c r="H71" s="164"/>
      <c r="I71" s="165"/>
      <c r="K71" s="163" t="s">
        <v>104</v>
      </c>
      <c r="L71" s="164"/>
      <c r="M71" s="164"/>
      <c r="N71" s="165"/>
      <c r="P71" s="163" t="s">
        <v>106</v>
      </c>
      <c r="Q71" s="164"/>
      <c r="R71" s="164"/>
      <c r="S71" s="165"/>
    </row>
    <row r="72" spans="1:21" ht="15.75" thickBot="1" x14ac:dyDescent="0.3">
      <c r="A72" s="161" t="s">
        <v>99</v>
      </c>
      <c r="B72" s="162"/>
      <c r="C72" s="110">
        <v>0</v>
      </c>
      <c r="D72" s="109">
        <v>1</v>
      </c>
      <c r="F72" s="161" t="s">
        <v>99</v>
      </c>
      <c r="G72" s="162"/>
      <c r="H72" s="110">
        <v>0</v>
      </c>
      <c r="I72" s="109">
        <v>1</v>
      </c>
      <c r="K72" s="161" t="s">
        <v>99</v>
      </c>
      <c r="L72" s="162"/>
      <c r="M72" s="110">
        <v>0</v>
      </c>
      <c r="N72" s="109">
        <v>1</v>
      </c>
      <c r="P72" s="161" t="s">
        <v>99</v>
      </c>
      <c r="Q72" s="162"/>
      <c r="R72" s="110">
        <v>0</v>
      </c>
      <c r="S72" s="109">
        <v>1</v>
      </c>
    </row>
    <row r="73" spans="1:21" x14ac:dyDescent="0.25">
      <c r="A73" s="49"/>
      <c r="B73" s="111">
        <v>0</v>
      </c>
      <c r="C73" s="72">
        <f>T50</f>
        <v>-1</v>
      </c>
      <c r="D73" s="21">
        <f>U50</f>
        <v>1</v>
      </c>
      <c r="F73" s="122"/>
      <c r="G73" s="129">
        <v>0</v>
      </c>
      <c r="H73" s="134">
        <f>C73 + B33</f>
        <v>0</v>
      </c>
      <c r="I73" s="135">
        <f>D73 - B33</f>
        <v>0</v>
      </c>
      <c r="K73" s="49"/>
      <c r="L73" s="111">
        <v>0</v>
      </c>
      <c r="M73" s="72">
        <f>H73</f>
        <v>0</v>
      </c>
      <c r="N73" s="21">
        <f>I73</f>
        <v>0</v>
      </c>
      <c r="P73" s="49"/>
      <c r="Q73" s="111">
        <v>0</v>
      </c>
      <c r="R73" s="72">
        <f>M73</f>
        <v>0</v>
      </c>
      <c r="S73" s="21">
        <f>N73</f>
        <v>0</v>
      </c>
    </row>
    <row r="74" spans="1:21" x14ac:dyDescent="0.25">
      <c r="A74" s="49"/>
      <c r="B74" s="107">
        <v>1</v>
      </c>
      <c r="C74" s="31">
        <f>T51</f>
        <v>-1</v>
      </c>
      <c r="D74" s="22">
        <f>U51</f>
        <v>1</v>
      </c>
      <c r="F74" s="122"/>
      <c r="G74" s="123">
        <v>1</v>
      </c>
      <c r="H74" s="124">
        <f>C74 + B33</f>
        <v>0</v>
      </c>
      <c r="I74" s="125">
        <f>D74 - B33</f>
        <v>0</v>
      </c>
      <c r="K74" s="122"/>
      <c r="L74" s="123">
        <v>1</v>
      </c>
      <c r="M74" s="124">
        <f>H74 - B33</f>
        <v>-1</v>
      </c>
      <c r="N74" s="125">
        <f>I74 + B33</f>
        <v>1</v>
      </c>
      <c r="P74" s="49"/>
      <c r="Q74" s="107">
        <v>1</v>
      </c>
      <c r="R74" s="31">
        <f>M74</f>
        <v>-1</v>
      </c>
      <c r="S74" s="22">
        <f>N74</f>
        <v>1</v>
      </c>
    </row>
    <row r="75" spans="1:21" x14ac:dyDescent="0.25">
      <c r="A75" s="49"/>
      <c r="B75" s="107">
        <v>2</v>
      </c>
      <c r="C75" s="31">
        <f t="shared" ref="C75:C82" si="20">T52</f>
        <v>1</v>
      </c>
      <c r="D75" s="22">
        <f t="shared" ref="D75:D82" si="21">U52</f>
        <v>-1</v>
      </c>
      <c r="F75" s="122"/>
      <c r="G75" s="123">
        <v>2</v>
      </c>
      <c r="H75" s="124">
        <f>C75 + B33</f>
        <v>2</v>
      </c>
      <c r="I75" s="125">
        <f>D75 - B33</f>
        <v>-2</v>
      </c>
      <c r="K75" s="122"/>
      <c r="L75" s="123">
        <v>2</v>
      </c>
      <c r="M75" s="124">
        <f>H75 - B33</f>
        <v>1</v>
      </c>
      <c r="N75" s="125">
        <f>I75 + B33</f>
        <v>-1</v>
      </c>
      <c r="P75" s="122"/>
      <c r="Q75" s="123">
        <v>2</v>
      </c>
      <c r="R75" s="124">
        <f>M75 - B33</f>
        <v>0</v>
      </c>
      <c r="S75" s="125">
        <f>N75 + B33</f>
        <v>0</v>
      </c>
    </row>
    <row r="76" spans="1:21" x14ac:dyDescent="0.25">
      <c r="A76" s="49"/>
      <c r="B76" s="107">
        <v>3</v>
      </c>
      <c r="C76" s="31">
        <f t="shared" si="20"/>
        <v>-1</v>
      </c>
      <c r="D76" s="22">
        <f t="shared" si="21"/>
        <v>1</v>
      </c>
      <c r="F76" s="122"/>
      <c r="G76" s="123">
        <v>3</v>
      </c>
      <c r="H76" s="124">
        <f>C76 + B33</f>
        <v>0</v>
      </c>
      <c r="I76" s="125">
        <f>D76 - B33</f>
        <v>0</v>
      </c>
      <c r="K76" s="122"/>
      <c r="L76" s="123">
        <v>3</v>
      </c>
      <c r="M76" s="124">
        <f>H76 - B33</f>
        <v>-1</v>
      </c>
      <c r="N76" s="125">
        <f>I76 + B33</f>
        <v>1</v>
      </c>
      <c r="P76" s="122"/>
      <c r="Q76" s="123">
        <v>3</v>
      </c>
      <c r="R76" s="124">
        <f>M76 - B33</f>
        <v>-2</v>
      </c>
      <c r="S76" s="125">
        <f>N76 + B33</f>
        <v>2</v>
      </c>
    </row>
    <row r="77" spans="1:21" x14ac:dyDescent="0.25">
      <c r="A77" s="49"/>
      <c r="B77" s="107">
        <v>4</v>
      </c>
      <c r="C77" s="31">
        <f t="shared" si="20"/>
        <v>0</v>
      </c>
      <c r="D77" s="22">
        <f t="shared" si="21"/>
        <v>0</v>
      </c>
      <c r="F77" s="49"/>
      <c r="G77" s="107">
        <v>4</v>
      </c>
      <c r="H77" s="31">
        <f t="shared" ref="H77:H82" si="22">C77</f>
        <v>0</v>
      </c>
      <c r="I77" s="22">
        <f t="shared" ref="I77:I82" si="23">D77</f>
        <v>0</v>
      </c>
      <c r="K77" s="49"/>
      <c r="L77" s="107">
        <v>4</v>
      </c>
      <c r="M77" s="31">
        <f t="shared" ref="M77:M82" si="24">H77</f>
        <v>0</v>
      </c>
      <c r="N77" s="22">
        <f t="shared" ref="N77:N82" si="25">I77</f>
        <v>0</v>
      </c>
      <c r="P77" s="49"/>
      <c r="Q77" s="107">
        <v>4</v>
      </c>
      <c r="R77" s="31">
        <f t="shared" ref="R77:R82" si="26">M77</f>
        <v>0</v>
      </c>
      <c r="S77" s="22">
        <f t="shared" ref="S77:S82" si="27">N77</f>
        <v>0</v>
      </c>
    </row>
    <row r="78" spans="1:21" x14ac:dyDescent="0.25">
      <c r="A78" s="49"/>
      <c r="B78" s="107">
        <v>5</v>
      </c>
      <c r="C78" s="31">
        <f t="shared" si="20"/>
        <v>-1</v>
      </c>
      <c r="D78" s="22">
        <f t="shared" si="21"/>
        <v>1</v>
      </c>
      <c r="F78" s="49"/>
      <c r="G78" s="107">
        <v>5</v>
      </c>
      <c r="H78" s="31">
        <f t="shared" si="22"/>
        <v>-1</v>
      </c>
      <c r="I78" s="22">
        <f t="shared" si="23"/>
        <v>1</v>
      </c>
      <c r="K78" s="122"/>
      <c r="L78" s="123">
        <v>5</v>
      </c>
      <c r="M78" s="124">
        <f>H78 - B33</f>
        <v>-2</v>
      </c>
      <c r="N78" s="125">
        <f>I78 + B33</f>
        <v>2</v>
      </c>
      <c r="P78" s="49"/>
      <c r="Q78" s="107">
        <v>5</v>
      </c>
      <c r="R78" s="31">
        <f t="shared" si="26"/>
        <v>-2</v>
      </c>
      <c r="S78" s="22">
        <f t="shared" si="27"/>
        <v>2</v>
      </c>
    </row>
    <row r="79" spans="1:21" x14ac:dyDescent="0.25">
      <c r="A79" s="49"/>
      <c r="B79" s="107">
        <v>6</v>
      </c>
      <c r="C79" s="31">
        <f t="shared" si="20"/>
        <v>1</v>
      </c>
      <c r="D79" s="22">
        <f t="shared" si="21"/>
        <v>-1</v>
      </c>
      <c r="F79" s="49"/>
      <c r="G79" s="107">
        <v>6</v>
      </c>
      <c r="H79" s="31">
        <f t="shared" si="22"/>
        <v>1</v>
      </c>
      <c r="I79" s="22">
        <f t="shared" si="23"/>
        <v>-1</v>
      </c>
      <c r="K79" s="49"/>
      <c r="L79" s="107">
        <v>6</v>
      </c>
      <c r="M79" s="31">
        <f t="shared" si="24"/>
        <v>1</v>
      </c>
      <c r="N79" s="22">
        <f t="shared" si="25"/>
        <v>-1</v>
      </c>
      <c r="P79" s="122"/>
      <c r="Q79" s="123">
        <v>6</v>
      </c>
      <c r="R79" s="124">
        <f>M79 - B33</f>
        <v>0</v>
      </c>
      <c r="S79" s="125">
        <f>N79 + B33</f>
        <v>0</v>
      </c>
    </row>
    <row r="80" spans="1:21" x14ac:dyDescent="0.25">
      <c r="A80" s="49"/>
      <c r="B80" s="107">
        <v>7</v>
      </c>
      <c r="C80" s="31">
        <f t="shared" si="20"/>
        <v>1</v>
      </c>
      <c r="D80" s="22">
        <f t="shared" si="21"/>
        <v>-1</v>
      </c>
      <c r="F80" s="49"/>
      <c r="G80" s="107">
        <v>7</v>
      </c>
      <c r="H80" s="31">
        <f t="shared" si="22"/>
        <v>1</v>
      </c>
      <c r="I80" s="22">
        <f t="shared" si="23"/>
        <v>-1</v>
      </c>
      <c r="K80" s="49"/>
      <c r="L80" s="107">
        <v>7</v>
      </c>
      <c r="M80" s="31">
        <f t="shared" si="24"/>
        <v>1</v>
      </c>
      <c r="N80" s="22">
        <f t="shared" si="25"/>
        <v>-1</v>
      </c>
      <c r="P80" s="122"/>
      <c r="Q80" s="123">
        <v>7</v>
      </c>
      <c r="R80" s="124">
        <f>M80 - B33</f>
        <v>0</v>
      </c>
      <c r="S80" s="125">
        <f>N80 + B33</f>
        <v>0</v>
      </c>
    </row>
    <row r="81" spans="1:21" x14ac:dyDescent="0.25">
      <c r="A81" s="49"/>
      <c r="B81" s="107">
        <v>8</v>
      </c>
      <c r="C81" s="31">
        <f t="shared" si="20"/>
        <v>-1</v>
      </c>
      <c r="D81" s="22">
        <f t="shared" si="21"/>
        <v>1</v>
      </c>
      <c r="F81" s="49"/>
      <c r="G81" s="107">
        <v>8</v>
      </c>
      <c r="H81" s="31">
        <f t="shared" si="22"/>
        <v>-1</v>
      </c>
      <c r="I81" s="22">
        <f t="shared" si="23"/>
        <v>1</v>
      </c>
      <c r="K81" s="49"/>
      <c r="L81" s="107">
        <v>8</v>
      </c>
      <c r="M81" s="31">
        <f t="shared" si="24"/>
        <v>-1</v>
      </c>
      <c r="N81" s="22">
        <f t="shared" si="25"/>
        <v>1</v>
      </c>
      <c r="P81" s="49"/>
      <c r="Q81" s="107">
        <v>8</v>
      </c>
      <c r="R81" s="31">
        <f t="shared" si="26"/>
        <v>-1</v>
      </c>
      <c r="S81" s="22">
        <f t="shared" si="27"/>
        <v>1</v>
      </c>
    </row>
    <row r="82" spans="1:21" ht="15.75" thickBot="1" x14ac:dyDescent="0.3">
      <c r="A82" s="51"/>
      <c r="B82" s="108">
        <v>9</v>
      </c>
      <c r="C82" s="31">
        <f t="shared" si="20"/>
        <v>-2</v>
      </c>
      <c r="D82" s="22">
        <f t="shared" si="21"/>
        <v>2</v>
      </c>
      <c r="F82" s="51"/>
      <c r="G82" s="108">
        <v>9</v>
      </c>
      <c r="H82" s="31">
        <f t="shared" si="22"/>
        <v>-2</v>
      </c>
      <c r="I82" s="22">
        <f t="shared" si="23"/>
        <v>2</v>
      </c>
      <c r="K82" s="51"/>
      <c r="L82" s="108">
        <v>9</v>
      </c>
      <c r="M82" s="31">
        <f t="shared" si="24"/>
        <v>-2</v>
      </c>
      <c r="N82" s="22">
        <f t="shared" si="25"/>
        <v>2</v>
      </c>
      <c r="P82" s="51"/>
      <c r="Q82" s="108">
        <v>9</v>
      </c>
      <c r="R82" s="31">
        <f t="shared" si="26"/>
        <v>-2</v>
      </c>
      <c r="S82" s="22">
        <f t="shared" si="27"/>
        <v>2</v>
      </c>
    </row>
    <row r="83" spans="1:21" ht="15.75" thickBot="1" x14ac:dyDescent="0.3"/>
    <row r="84" spans="1:21" ht="15.75" thickBot="1" x14ac:dyDescent="0.3">
      <c r="B84" s="117" t="s">
        <v>100</v>
      </c>
      <c r="C84" s="110">
        <v>0</v>
      </c>
      <c r="D84" s="109">
        <v>1</v>
      </c>
      <c r="E84" s="78" t="s">
        <v>102</v>
      </c>
      <c r="F84" s="78" t="s">
        <v>101</v>
      </c>
      <c r="H84" s="163" t="s">
        <v>107</v>
      </c>
      <c r="I84" s="164"/>
      <c r="J84" s="164"/>
      <c r="K84" s="165"/>
      <c r="M84" s="163" t="s">
        <v>108</v>
      </c>
      <c r="N84" s="164"/>
      <c r="O84" s="164"/>
      <c r="P84" s="165"/>
      <c r="R84" s="163" t="s">
        <v>120</v>
      </c>
      <c r="S84" s="164"/>
      <c r="T84" s="164"/>
      <c r="U84" s="165"/>
    </row>
    <row r="85" spans="1:21" ht="15.75" thickBot="1" x14ac:dyDescent="0.3">
      <c r="A85" t="str">
        <f>A49</f>
        <v>[0,1,2,3]</v>
      </c>
      <c r="B85" s="118">
        <v>0</v>
      </c>
      <c r="C85" s="113">
        <f>C73+C74+C75+C76</f>
        <v>-2</v>
      </c>
      <c r="D85" s="114">
        <f>D73+D74+D75+D76</f>
        <v>2</v>
      </c>
      <c r="E85">
        <v>1</v>
      </c>
      <c r="F85">
        <f>F49</f>
        <v>0</v>
      </c>
      <c r="G85" t="s">
        <v>103</v>
      </c>
      <c r="H85" s="161" t="s">
        <v>99</v>
      </c>
      <c r="I85" s="162"/>
      <c r="J85" s="110">
        <v>0</v>
      </c>
      <c r="K85" s="109">
        <v>1</v>
      </c>
      <c r="M85" s="161" t="s">
        <v>99</v>
      </c>
      <c r="N85" s="162"/>
      <c r="O85" s="110">
        <v>0</v>
      </c>
      <c r="P85" s="109">
        <v>1</v>
      </c>
      <c r="R85" s="161" t="s">
        <v>99</v>
      </c>
      <c r="S85" s="162"/>
      <c r="T85" s="110">
        <v>0</v>
      </c>
      <c r="U85" s="109">
        <v>1</v>
      </c>
    </row>
    <row r="86" spans="1:21" x14ac:dyDescent="0.25">
      <c r="A86" t="str">
        <f t="shared" ref="A86:A98" si="28">A50</f>
        <v>[0,1,2,4]</v>
      </c>
      <c r="B86" s="119">
        <v>1</v>
      </c>
      <c r="C86" s="115">
        <f>H73+H74+H75+H77</f>
        <v>2</v>
      </c>
      <c r="D86" s="56">
        <f>I73+I74+I75+I77</f>
        <v>-2</v>
      </c>
      <c r="E86" s="140">
        <v>0</v>
      </c>
      <c r="F86" s="140">
        <f t="shared" ref="F86:F98" si="29">F50</f>
        <v>0</v>
      </c>
      <c r="H86" s="49"/>
      <c r="I86" s="111">
        <v>0</v>
      </c>
      <c r="J86" s="72">
        <f>R73</f>
        <v>0</v>
      </c>
      <c r="K86" s="21">
        <f>S73</f>
        <v>0</v>
      </c>
      <c r="M86" s="122"/>
      <c r="N86" s="129">
        <v>0</v>
      </c>
      <c r="O86" s="134">
        <f>J86 + B33</f>
        <v>1</v>
      </c>
      <c r="P86" s="135">
        <f>K86 - B33</f>
        <v>-1</v>
      </c>
      <c r="R86" s="49"/>
      <c r="S86" s="111">
        <v>0</v>
      </c>
      <c r="T86" s="72">
        <f>O86</f>
        <v>1</v>
      </c>
      <c r="U86" s="21">
        <f>P86</f>
        <v>-1</v>
      </c>
    </row>
    <row r="87" spans="1:21" x14ac:dyDescent="0.25">
      <c r="A87" t="str">
        <f t="shared" si="28"/>
        <v>[5,1,2,3]</v>
      </c>
      <c r="B87" s="119">
        <v>2</v>
      </c>
      <c r="C87" s="115">
        <f>H78+H74+H75+H76</f>
        <v>1</v>
      </c>
      <c r="D87" s="56">
        <f>I78+I74+I75+I76</f>
        <v>-1</v>
      </c>
      <c r="E87">
        <v>0</v>
      </c>
      <c r="F87">
        <f t="shared" si="29"/>
        <v>1</v>
      </c>
      <c r="G87" t="s">
        <v>104</v>
      </c>
      <c r="H87" s="49"/>
      <c r="I87" s="107">
        <v>1</v>
      </c>
      <c r="J87" s="31">
        <f>R74</f>
        <v>-1</v>
      </c>
      <c r="K87" s="22">
        <f>S74</f>
        <v>1</v>
      </c>
      <c r="M87" s="49"/>
      <c r="N87" s="107">
        <v>1</v>
      </c>
      <c r="O87" s="31">
        <f>J87</f>
        <v>-1</v>
      </c>
      <c r="P87" s="22">
        <f>K87</f>
        <v>1</v>
      </c>
      <c r="R87" s="49"/>
      <c r="S87" s="107">
        <v>1</v>
      </c>
      <c r="T87" s="31">
        <f>O87</f>
        <v>-1</v>
      </c>
      <c r="U87" s="22">
        <f>P87</f>
        <v>1</v>
      </c>
    </row>
    <row r="88" spans="1:21" x14ac:dyDescent="0.25">
      <c r="A88" t="str">
        <f t="shared" si="28"/>
        <v>[6,7,2,3]</v>
      </c>
      <c r="B88" s="119">
        <v>3</v>
      </c>
      <c r="C88" s="115">
        <f>M79+M80+M75+M76</f>
        <v>2</v>
      </c>
      <c r="D88" s="56">
        <f>N79+N80+N75+N76</f>
        <v>-2</v>
      </c>
      <c r="E88">
        <v>0</v>
      </c>
      <c r="F88">
        <f t="shared" si="29"/>
        <v>1</v>
      </c>
      <c r="G88" t="s">
        <v>106</v>
      </c>
      <c r="H88" s="49"/>
      <c r="I88" s="107">
        <v>2</v>
      </c>
      <c r="J88" s="31">
        <f t="shared" ref="J88:J93" si="30">R75</f>
        <v>0</v>
      </c>
      <c r="K88" s="22">
        <f t="shared" ref="K88:K93" si="31">S75</f>
        <v>0</v>
      </c>
      <c r="M88" s="122"/>
      <c r="N88" s="123">
        <v>2</v>
      </c>
      <c r="O88" s="124">
        <f>J88 + B33</f>
        <v>1</v>
      </c>
      <c r="P88" s="125">
        <f>K88 - B33</f>
        <v>-1</v>
      </c>
      <c r="R88" s="49"/>
      <c r="S88" s="107">
        <v>2</v>
      </c>
      <c r="T88" s="31">
        <f t="shared" ref="T88:T94" si="32">O88</f>
        <v>1</v>
      </c>
      <c r="U88" s="22">
        <f t="shared" ref="U88:U94" si="33">P88</f>
        <v>-1</v>
      </c>
    </row>
    <row r="89" spans="1:21" x14ac:dyDescent="0.25">
      <c r="A89" t="str">
        <f t="shared" si="28"/>
        <v>[6,8,9,3]</v>
      </c>
      <c r="B89" s="119">
        <v>4</v>
      </c>
      <c r="C89" s="115">
        <f>R79+R81+R82+R76</f>
        <v>-5</v>
      </c>
      <c r="D89" s="56">
        <f>S79+S81+S82+S76</f>
        <v>5</v>
      </c>
      <c r="E89" s="140">
        <v>1</v>
      </c>
      <c r="F89" s="140">
        <f t="shared" si="29"/>
        <v>1</v>
      </c>
      <c r="H89" s="49"/>
      <c r="I89" s="107">
        <v>3</v>
      </c>
      <c r="J89" s="31">
        <f t="shared" si="30"/>
        <v>-2</v>
      </c>
      <c r="K89" s="22">
        <f t="shared" si="31"/>
        <v>2</v>
      </c>
      <c r="M89" s="122"/>
      <c r="N89" s="123">
        <v>3</v>
      </c>
      <c r="O89" s="124">
        <f>J89 + B33</f>
        <v>-1</v>
      </c>
      <c r="P89" s="125">
        <f>K89 - B33</f>
        <v>1</v>
      </c>
      <c r="R89" s="122"/>
      <c r="S89" s="123">
        <v>3</v>
      </c>
      <c r="T89" s="124">
        <f>O89 - B33</f>
        <v>-2</v>
      </c>
      <c r="U89" s="125">
        <f>P89 + B33</f>
        <v>2</v>
      </c>
    </row>
    <row r="90" spans="1:21" x14ac:dyDescent="0.25">
      <c r="A90" t="str">
        <f t="shared" si="28"/>
        <v>[6,8,9,4]</v>
      </c>
      <c r="B90" s="119">
        <v>5</v>
      </c>
      <c r="C90" s="115">
        <f>R79+R81+R82+R77</f>
        <v>-3</v>
      </c>
      <c r="D90" s="56">
        <f>S79+S81+S82+S77</f>
        <v>3</v>
      </c>
      <c r="E90">
        <v>1</v>
      </c>
      <c r="F90">
        <f t="shared" si="29"/>
        <v>0</v>
      </c>
      <c r="G90" t="s">
        <v>107</v>
      </c>
      <c r="H90" s="122"/>
      <c r="I90" s="123">
        <v>4</v>
      </c>
      <c r="J90" s="124">
        <f>R77 + B33</f>
        <v>1</v>
      </c>
      <c r="K90" s="125">
        <f>S77 - B33</f>
        <v>-1</v>
      </c>
      <c r="M90" s="49"/>
      <c r="N90" s="107">
        <v>4</v>
      </c>
      <c r="O90" s="31">
        <f t="shared" ref="O90:O95" si="34">J90</f>
        <v>1</v>
      </c>
      <c r="P90" s="22">
        <f t="shared" ref="P90:P95" si="35">K90</f>
        <v>-1</v>
      </c>
      <c r="R90" s="49"/>
      <c r="S90" s="107">
        <v>4</v>
      </c>
      <c r="T90" s="31">
        <f t="shared" si="32"/>
        <v>1</v>
      </c>
      <c r="U90" s="22">
        <f t="shared" si="33"/>
        <v>-1</v>
      </c>
    </row>
    <row r="91" spans="1:21" x14ac:dyDescent="0.25">
      <c r="A91" t="str">
        <f t="shared" si="28"/>
        <v>[5,8,9,4]</v>
      </c>
      <c r="B91" s="119">
        <v>6</v>
      </c>
      <c r="C91" s="115">
        <f>J91+J94+J95+J90</f>
        <v>-2</v>
      </c>
      <c r="D91" s="56">
        <f>K91+K94+K95+K90</f>
        <v>2</v>
      </c>
      <c r="E91" s="140">
        <v>1</v>
      </c>
      <c r="F91" s="140">
        <f t="shared" si="29"/>
        <v>1</v>
      </c>
      <c r="H91" s="49"/>
      <c r="I91" s="107">
        <v>5</v>
      </c>
      <c r="J91" s="31">
        <f t="shared" si="30"/>
        <v>-2</v>
      </c>
      <c r="K91" s="22">
        <f t="shared" si="31"/>
        <v>2</v>
      </c>
      <c r="M91" s="49"/>
      <c r="N91" s="107">
        <v>5</v>
      </c>
      <c r="O91" s="31">
        <f t="shared" si="34"/>
        <v>-2</v>
      </c>
      <c r="P91" s="22">
        <f t="shared" si="35"/>
        <v>2</v>
      </c>
      <c r="R91" s="49"/>
      <c r="S91" s="107">
        <v>5</v>
      </c>
      <c r="T91" s="31">
        <f t="shared" si="32"/>
        <v>-2</v>
      </c>
      <c r="U91" s="22">
        <f t="shared" si="33"/>
        <v>2</v>
      </c>
    </row>
    <row r="92" spans="1:21" x14ac:dyDescent="0.25">
      <c r="A92" t="str">
        <f t="shared" si="28"/>
        <v>[0,7,2,3]</v>
      </c>
      <c r="B92" s="119">
        <v>7</v>
      </c>
      <c r="C92" s="115">
        <f>J86+J93+J88+J89</f>
        <v>-2</v>
      </c>
      <c r="D92" s="56">
        <f>K86+K93+K88+K89</f>
        <v>2</v>
      </c>
      <c r="E92">
        <v>1</v>
      </c>
      <c r="F92">
        <f t="shared" si="29"/>
        <v>0</v>
      </c>
      <c r="G92" t="s">
        <v>108</v>
      </c>
      <c r="H92" s="122"/>
      <c r="I92" s="123">
        <v>6</v>
      </c>
      <c r="J92" s="124">
        <f>R79 + B33</f>
        <v>1</v>
      </c>
      <c r="K92" s="125">
        <f>S79 - B33</f>
        <v>-1</v>
      </c>
      <c r="M92" s="49"/>
      <c r="N92" s="107">
        <v>6</v>
      </c>
      <c r="O92" s="31">
        <f t="shared" si="34"/>
        <v>1</v>
      </c>
      <c r="P92" s="22">
        <f t="shared" si="35"/>
        <v>-1</v>
      </c>
      <c r="R92" s="122"/>
      <c r="S92" s="123">
        <v>6</v>
      </c>
      <c r="T92" s="124">
        <f>O92 - B33</f>
        <v>0</v>
      </c>
      <c r="U92" s="125">
        <f>P92 + B33</f>
        <v>0</v>
      </c>
    </row>
    <row r="93" spans="1:21" x14ac:dyDescent="0.25">
      <c r="A93" t="str">
        <f t="shared" si="28"/>
        <v>[0,8,9,3]</v>
      </c>
      <c r="B93" s="119">
        <v>8</v>
      </c>
      <c r="C93" s="115">
        <f>O86+O94+O95+O89</f>
        <v>-1</v>
      </c>
      <c r="D93" s="56">
        <f>P86+P94+P95+P89</f>
        <v>1</v>
      </c>
      <c r="E93" s="140">
        <v>1</v>
      </c>
      <c r="F93" s="140">
        <f t="shared" si="29"/>
        <v>1</v>
      </c>
      <c r="H93" s="49"/>
      <c r="I93" s="107">
        <v>7</v>
      </c>
      <c r="J93" s="31">
        <f t="shared" si="30"/>
        <v>0</v>
      </c>
      <c r="K93" s="22">
        <f t="shared" si="31"/>
        <v>0</v>
      </c>
      <c r="M93" s="122"/>
      <c r="N93" s="123">
        <v>7</v>
      </c>
      <c r="O93" s="124">
        <f>J93 + B33</f>
        <v>1</v>
      </c>
      <c r="P93" s="125">
        <f>K93 - B33</f>
        <v>-1</v>
      </c>
      <c r="R93" s="122"/>
      <c r="S93" s="123">
        <v>7</v>
      </c>
      <c r="T93" s="124">
        <f>O93 - B33</f>
        <v>0</v>
      </c>
      <c r="U93" s="125">
        <f>P93 + B33</f>
        <v>0</v>
      </c>
    </row>
    <row r="94" spans="1:21" x14ac:dyDescent="0.25">
      <c r="A94" t="str">
        <f t="shared" si="28"/>
        <v>[6,7,9,3]</v>
      </c>
      <c r="B94" s="119">
        <v>9</v>
      </c>
      <c r="C94" s="115">
        <f>O92+O93+O95+O89</f>
        <v>0</v>
      </c>
      <c r="D94" s="56">
        <f>P92+P93+P95+P89</f>
        <v>0</v>
      </c>
      <c r="E94">
        <v>0</v>
      </c>
      <c r="F94">
        <f t="shared" si="29"/>
        <v>1</v>
      </c>
      <c r="G94" t="s">
        <v>120</v>
      </c>
      <c r="H94" s="122"/>
      <c r="I94" s="123">
        <v>8</v>
      </c>
      <c r="J94" s="124">
        <f>R81 + B33</f>
        <v>0</v>
      </c>
      <c r="K94" s="125">
        <f>S81 - B33</f>
        <v>0</v>
      </c>
      <c r="M94" s="49"/>
      <c r="N94" s="107">
        <v>8</v>
      </c>
      <c r="O94" s="31">
        <f t="shared" si="34"/>
        <v>0</v>
      </c>
      <c r="P94" s="22">
        <f t="shared" si="35"/>
        <v>0</v>
      </c>
      <c r="R94" s="49"/>
      <c r="S94" s="107">
        <v>8</v>
      </c>
      <c r="T94" s="31">
        <f t="shared" si="32"/>
        <v>0</v>
      </c>
      <c r="U94" s="22">
        <f t="shared" si="33"/>
        <v>0</v>
      </c>
    </row>
    <row r="95" spans="1:21" ht="15.75" thickBot="1" x14ac:dyDescent="0.3">
      <c r="A95" t="str">
        <f t="shared" si="28"/>
        <v>[0,7,9,4]</v>
      </c>
      <c r="B95" s="119">
        <v>10</v>
      </c>
      <c r="C95" s="115">
        <f>T86+T93+T95+T90</f>
        <v>0</v>
      </c>
      <c r="D95" s="56">
        <f>U86+U93+U95+U90</f>
        <v>0</v>
      </c>
      <c r="E95">
        <v>0</v>
      </c>
      <c r="F95">
        <f t="shared" si="29"/>
        <v>1</v>
      </c>
      <c r="G95" t="s">
        <v>121</v>
      </c>
      <c r="H95" s="136"/>
      <c r="I95" s="137">
        <v>9</v>
      </c>
      <c r="J95" s="124">
        <f>R82 + B33</f>
        <v>-1</v>
      </c>
      <c r="K95" s="125">
        <f>S82 - B33</f>
        <v>1</v>
      </c>
      <c r="M95" s="51"/>
      <c r="N95" s="108">
        <v>9</v>
      </c>
      <c r="O95" s="31">
        <f t="shared" si="34"/>
        <v>-1</v>
      </c>
      <c r="P95" s="22">
        <f t="shared" si="35"/>
        <v>1</v>
      </c>
      <c r="R95" s="136"/>
      <c r="S95" s="137">
        <v>9</v>
      </c>
      <c r="T95" s="124">
        <f>O95 - B33</f>
        <v>-2</v>
      </c>
      <c r="U95" s="125">
        <f>P95 + B33</f>
        <v>2</v>
      </c>
    </row>
    <row r="96" spans="1:21" ht="15.75" thickBot="1" x14ac:dyDescent="0.3">
      <c r="A96" t="str">
        <f t="shared" si="28"/>
        <v>[5,7,2,4]</v>
      </c>
      <c r="B96" s="119">
        <v>11</v>
      </c>
      <c r="C96" s="115">
        <f>J104+J106+J101+J103</f>
        <v>-2</v>
      </c>
      <c r="D96" s="56">
        <f>K104+K106+K101+K103</f>
        <v>2</v>
      </c>
      <c r="E96" s="140">
        <v>1</v>
      </c>
      <c r="F96" s="140">
        <f t="shared" si="29"/>
        <v>1</v>
      </c>
    </row>
    <row r="97" spans="1:21" ht="15.75" thickBot="1" x14ac:dyDescent="0.3">
      <c r="A97" t="str">
        <f t="shared" si="28"/>
        <v>[5,1,9,3]</v>
      </c>
      <c r="B97" s="119">
        <v>12</v>
      </c>
      <c r="C97" s="115">
        <f>J104+J100+J108+J102</f>
        <v>-8</v>
      </c>
      <c r="D97" s="56">
        <f>K104+K100+K108+K102</f>
        <v>8</v>
      </c>
      <c r="E97" s="140">
        <v>1</v>
      </c>
      <c r="F97" s="140">
        <f t="shared" si="29"/>
        <v>1</v>
      </c>
      <c r="H97" s="163" t="s">
        <v>121</v>
      </c>
      <c r="I97" s="164"/>
      <c r="J97" s="164"/>
      <c r="K97" s="165"/>
      <c r="M97" s="161" t="s">
        <v>109</v>
      </c>
      <c r="N97" s="162"/>
      <c r="O97" s="110">
        <v>0</v>
      </c>
      <c r="P97" s="109">
        <v>1</v>
      </c>
    </row>
    <row r="98" spans="1:21" ht="15.75" thickBot="1" x14ac:dyDescent="0.3">
      <c r="A98" t="str">
        <f t="shared" si="28"/>
        <v>[6,7,2,4]</v>
      </c>
      <c r="B98" s="120">
        <v>13</v>
      </c>
      <c r="C98" s="116">
        <f>J105+J106+J101+J103</f>
        <v>0</v>
      </c>
      <c r="D98" s="58">
        <f>K105+K106+K101+K103</f>
        <v>0</v>
      </c>
      <c r="E98" s="140">
        <v>0</v>
      </c>
      <c r="F98" s="140">
        <f t="shared" si="29"/>
        <v>0</v>
      </c>
      <c r="H98" s="161" t="s">
        <v>99</v>
      </c>
      <c r="I98" s="162"/>
      <c r="J98" s="110">
        <v>0</v>
      </c>
      <c r="K98" s="109">
        <v>1</v>
      </c>
      <c r="M98" s="49"/>
      <c r="N98" s="111">
        <v>0</v>
      </c>
      <c r="O98" s="72">
        <f>T50 + J99</f>
        <v>-1</v>
      </c>
      <c r="P98" s="21">
        <f>U50 + K99</f>
        <v>1</v>
      </c>
    </row>
    <row r="99" spans="1:21" x14ac:dyDescent="0.25">
      <c r="H99" s="122"/>
      <c r="I99" s="129">
        <v>0</v>
      </c>
      <c r="J99" s="134">
        <f>T86 -  B33</f>
        <v>0</v>
      </c>
      <c r="K99" s="135">
        <f>U86 +  B33</f>
        <v>0</v>
      </c>
      <c r="M99" s="49"/>
      <c r="N99" s="107">
        <v>1</v>
      </c>
      <c r="O99" s="31">
        <f>T51 + J100</f>
        <v>-2</v>
      </c>
      <c r="P99" s="22">
        <f>U51 + K100</f>
        <v>2</v>
      </c>
    </row>
    <row r="100" spans="1:21" x14ac:dyDescent="0.25">
      <c r="H100" s="49"/>
      <c r="I100" s="107">
        <v>1</v>
      </c>
      <c r="J100" s="31">
        <f>T87</f>
        <v>-1</v>
      </c>
      <c r="K100" s="22">
        <f>U87</f>
        <v>1</v>
      </c>
      <c r="M100" s="49"/>
      <c r="N100" s="107">
        <v>2</v>
      </c>
      <c r="O100" s="31">
        <f t="shared" ref="O100:O107" si="36">T52 + J101</f>
        <v>2</v>
      </c>
      <c r="P100" s="22">
        <f t="shared" ref="P100:P107" si="37">U52 + K101</f>
        <v>-2</v>
      </c>
    </row>
    <row r="101" spans="1:21" x14ac:dyDescent="0.25">
      <c r="H101" s="49"/>
      <c r="I101" s="107">
        <v>2</v>
      </c>
      <c r="J101" s="31">
        <f t="shared" ref="J101:J107" si="38">T88</f>
        <v>1</v>
      </c>
      <c r="K101" s="22">
        <f t="shared" ref="K101:K107" si="39">U88</f>
        <v>-1</v>
      </c>
      <c r="M101" s="49"/>
      <c r="N101" s="107">
        <v>3</v>
      </c>
      <c r="O101" s="31">
        <f t="shared" si="36"/>
        <v>-3</v>
      </c>
      <c r="P101" s="22">
        <f t="shared" si="37"/>
        <v>3</v>
      </c>
    </row>
    <row r="102" spans="1:21" x14ac:dyDescent="0.25">
      <c r="H102" s="49"/>
      <c r="I102" s="107">
        <v>3</v>
      </c>
      <c r="J102" s="31">
        <f t="shared" si="38"/>
        <v>-2</v>
      </c>
      <c r="K102" s="22">
        <f t="shared" si="39"/>
        <v>2</v>
      </c>
      <c r="M102" s="49"/>
      <c r="N102" s="107">
        <v>4</v>
      </c>
      <c r="O102" s="31">
        <f t="shared" si="36"/>
        <v>0</v>
      </c>
      <c r="P102" s="22">
        <f t="shared" si="37"/>
        <v>0</v>
      </c>
    </row>
    <row r="103" spans="1:21" x14ac:dyDescent="0.25">
      <c r="H103" s="122"/>
      <c r="I103" s="123">
        <v>4</v>
      </c>
      <c r="J103" s="124">
        <f>T90 -  B33</f>
        <v>0</v>
      </c>
      <c r="K103" s="125">
        <f>U90 +  B33</f>
        <v>0</v>
      </c>
      <c r="M103" s="49"/>
      <c r="N103" s="107">
        <v>5</v>
      </c>
      <c r="O103" s="31">
        <f t="shared" si="36"/>
        <v>-3</v>
      </c>
      <c r="P103" s="22">
        <f t="shared" si="37"/>
        <v>3</v>
      </c>
    </row>
    <row r="104" spans="1:21" x14ac:dyDescent="0.25">
      <c r="H104" s="49"/>
      <c r="I104" s="107">
        <v>5</v>
      </c>
      <c r="J104" s="31">
        <f t="shared" si="38"/>
        <v>-2</v>
      </c>
      <c r="K104" s="22">
        <f t="shared" si="39"/>
        <v>2</v>
      </c>
      <c r="M104" s="49"/>
      <c r="N104" s="107">
        <v>6</v>
      </c>
      <c r="O104" s="31">
        <f t="shared" si="36"/>
        <v>1</v>
      </c>
      <c r="P104" s="22">
        <f t="shared" si="37"/>
        <v>-1</v>
      </c>
    </row>
    <row r="105" spans="1:21" x14ac:dyDescent="0.25">
      <c r="H105" s="49"/>
      <c r="I105" s="107">
        <v>6</v>
      </c>
      <c r="J105" s="31">
        <f t="shared" si="38"/>
        <v>0</v>
      </c>
      <c r="K105" s="22">
        <f t="shared" si="39"/>
        <v>0</v>
      </c>
      <c r="M105" s="49"/>
      <c r="N105" s="107">
        <v>7</v>
      </c>
      <c r="O105" s="31">
        <f t="shared" si="36"/>
        <v>0</v>
      </c>
      <c r="P105" s="22">
        <f t="shared" si="37"/>
        <v>0</v>
      </c>
    </row>
    <row r="106" spans="1:21" x14ac:dyDescent="0.25">
      <c r="H106" s="122"/>
      <c r="I106" s="123">
        <v>7</v>
      </c>
      <c r="J106" s="124">
        <f>T93 -  B33</f>
        <v>-1</v>
      </c>
      <c r="K106" s="125">
        <f>U93 +  B33</f>
        <v>1</v>
      </c>
      <c r="M106" s="49"/>
      <c r="N106" s="107">
        <v>8</v>
      </c>
      <c r="O106" s="31">
        <f t="shared" si="36"/>
        <v>-1</v>
      </c>
      <c r="P106" s="22">
        <f t="shared" si="37"/>
        <v>1</v>
      </c>
    </row>
    <row r="107" spans="1:21" ht="15.75" thickBot="1" x14ac:dyDescent="0.3">
      <c r="H107" s="49"/>
      <c r="I107" s="107">
        <v>8</v>
      </c>
      <c r="J107" s="31">
        <f t="shared" si="38"/>
        <v>0</v>
      </c>
      <c r="K107" s="22">
        <f t="shared" si="39"/>
        <v>0</v>
      </c>
      <c r="M107" s="51"/>
      <c r="N107" s="108">
        <v>9</v>
      </c>
      <c r="O107" s="31">
        <f t="shared" si="36"/>
        <v>-5</v>
      </c>
      <c r="P107" s="22">
        <f t="shared" si="37"/>
        <v>5</v>
      </c>
    </row>
    <row r="108" spans="1:21" ht="15.75" thickBot="1" x14ac:dyDescent="0.3">
      <c r="H108" s="136"/>
      <c r="I108" s="137">
        <v>9</v>
      </c>
      <c r="J108" s="124">
        <f>T95 -  B33</f>
        <v>-3</v>
      </c>
      <c r="K108" s="125">
        <f>U95 +  B33</f>
        <v>3</v>
      </c>
    </row>
    <row r="110" spans="1:21" ht="15.75" thickBot="1" x14ac:dyDescent="0.3"/>
    <row r="111" spans="1:21" ht="15.75" thickBot="1" x14ac:dyDescent="0.3">
      <c r="A111" s="75">
        <v>1</v>
      </c>
      <c r="B111" s="121"/>
      <c r="C111" s="139"/>
      <c r="D111" s="121" t="s">
        <v>110</v>
      </c>
      <c r="E111" s="37">
        <f>7/14</f>
        <v>0.5</v>
      </c>
      <c r="F111" s="139"/>
      <c r="G111" s="121" t="s">
        <v>111</v>
      </c>
      <c r="H111" s="37">
        <v>1.0000000000000001E-5</v>
      </c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37"/>
    </row>
    <row r="112" spans="1:21" x14ac:dyDescent="0.25">
      <c r="B112" t="s">
        <v>112</v>
      </c>
      <c r="K112" t="s">
        <v>116</v>
      </c>
    </row>
    <row r="113" spans="1:21" x14ac:dyDescent="0.25">
      <c r="B113" t="s">
        <v>113</v>
      </c>
      <c r="H113">
        <f>IF(ABS(0 - E111)&lt;H111,1,0)</f>
        <v>0</v>
      </c>
      <c r="K113" t="s">
        <v>117</v>
      </c>
      <c r="L113" t="s">
        <v>118</v>
      </c>
    </row>
    <row r="114" spans="1:21" x14ac:dyDescent="0.25">
      <c r="B114" t="s">
        <v>114</v>
      </c>
      <c r="K114" t="s">
        <v>118</v>
      </c>
      <c r="L114" s="141" t="s">
        <v>122</v>
      </c>
      <c r="M114">
        <f>M68</f>
        <v>0.6428571428571429</v>
      </c>
    </row>
    <row r="115" spans="1:21" x14ac:dyDescent="0.25">
      <c r="B115" t="s">
        <v>115</v>
      </c>
      <c r="K115" t="s">
        <v>119</v>
      </c>
      <c r="L115" s="141" t="s">
        <v>122</v>
      </c>
      <c r="M115">
        <f>E111</f>
        <v>0.5</v>
      </c>
    </row>
    <row r="116" spans="1:21" ht="15.75" thickBot="1" x14ac:dyDescent="0.3">
      <c r="K116" t="s">
        <v>123</v>
      </c>
      <c r="M116" s="141" t="s">
        <v>122</v>
      </c>
      <c r="N116">
        <f>N69+ 1</f>
        <v>2</v>
      </c>
    </row>
    <row r="117" spans="1:21" ht="15.75" thickBot="1" x14ac:dyDescent="0.3">
      <c r="A117" s="75"/>
      <c r="B117" s="121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37"/>
    </row>
    <row r="118" spans="1:21" ht="15.75" thickBot="1" x14ac:dyDescent="0.3">
      <c r="F118" s="163" t="s">
        <v>103</v>
      </c>
      <c r="G118" s="164"/>
      <c r="H118" s="164"/>
      <c r="I118" s="165"/>
      <c r="K118" s="163" t="s">
        <v>104</v>
      </c>
      <c r="L118" s="164"/>
      <c r="M118" s="164"/>
      <c r="N118" s="165"/>
      <c r="P118" s="163" t="s">
        <v>106</v>
      </c>
      <c r="Q118" s="164"/>
      <c r="R118" s="164"/>
      <c r="S118" s="165"/>
    </row>
    <row r="119" spans="1:21" ht="15.75" thickBot="1" x14ac:dyDescent="0.3">
      <c r="A119" s="161" t="s">
        <v>99</v>
      </c>
      <c r="B119" s="162"/>
      <c r="C119" s="110">
        <v>0</v>
      </c>
      <c r="D119" s="109">
        <v>1</v>
      </c>
      <c r="F119" s="161" t="s">
        <v>99</v>
      </c>
      <c r="G119" s="162"/>
      <c r="H119" s="110">
        <v>0</v>
      </c>
      <c r="I119" s="109">
        <v>1</v>
      </c>
      <c r="K119" s="161" t="s">
        <v>99</v>
      </c>
      <c r="L119" s="162"/>
      <c r="M119" s="110">
        <v>0</v>
      </c>
      <c r="N119" s="109">
        <v>1</v>
      </c>
      <c r="P119" s="161" t="s">
        <v>99</v>
      </c>
      <c r="Q119" s="162"/>
      <c r="R119" s="110">
        <v>0</v>
      </c>
      <c r="S119" s="109">
        <v>1</v>
      </c>
    </row>
    <row r="120" spans="1:21" x14ac:dyDescent="0.25">
      <c r="A120" s="49"/>
      <c r="B120" s="111">
        <v>0</v>
      </c>
      <c r="C120" s="72">
        <f>J99</f>
        <v>0</v>
      </c>
      <c r="D120" s="21">
        <f>K99</f>
        <v>0</v>
      </c>
      <c r="F120" s="122"/>
      <c r="G120" s="129">
        <v>0</v>
      </c>
      <c r="H120" s="134">
        <f>C120 + B33</f>
        <v>1</v>
      </c>
      <c r="I120" s="135">
        <f>D120 - B33</f>
        <v>-1</v>
      </c>
      <c r="K120" s="49"/>
      <c r="L120" s="111">
        <v>0</v>
      </c>
      <c r="M120" s="72">
        <f>H120</f>
        <v>1</v>
      </c>
      <c r="N120" s="21">
        <f>I120</f>
        <v>-1</v>
      </c>
      <c r="P120" s="49"/>
      <c r="Q120" s="111">
        <v>0</v>
      </c>
      <c r="R120" s="72">
        <f>M120</f>
        <v>1</v>
      </c>
      <c r="S120" s="21">
        <f>N120</f>
        <v>-1</v>
      </c>
    </row>
    <row r="121" spans="1:21" x14ac:dyDescent="0.25">
      <c r="A121" s="49"/>
      <c r="B121" s="107">
        <v>1</v>
      </c>
      <c r="C121" s="31">
        <f>J100</f>
        <v>-1</v>
      </c>
      <c r="D121" s="22">
        <f>K100</f>
        <v>1</v>
      </c>
      <c r="F121" s="122"/>
      <c r="G121" s="123">
        <v>1</v>
      </c>
      <c r="H121" s="124">
        <f>C121 + B33</f>
        <v>0</v>
      </c>
      <c r="I121" s="125">
        <f>D121 - B33</f>
        <v>0</v>
      </c>
      <c r="K121" s="49"/>
      <c r="L121" s="107">
        <v>1</v>
      </c>
      <c r="M121" s="31">
        <f>H121</f>
        <v>0</v>
      </c>
      <c r="N121" s="22">
        <f>I121</f>
        <v>0</v>
      </c>
      <c r="P121" s="49"/>
      <c r="Q121" s="107">
        <v>1</v>
      </c>
      <c r="R121" s="31">
        <f>M121</f>
        <v>0</v>
      </c>
      <c r="S121" s="22">
        <f>N121</f>
        <v>0</v>
      </c>
    </row>
    <row r="122" spans="1:21" x14ac:dyDescent="0.25">
      <c r="A122" s="49"/>
      <c r="B122" s="107">
        <v>2</v>
      </c>
      <c r="C122" s="31">
        <f t="shared" ref="C122:C129" si="40">J101</f>
        <v>1</v>
      </c>
      <c r="D122" s="22">
        <f t="shared" ref="D122:D129" si="41">K101</f>
        <v>-1</v>
      </c>
      <c r="F122" s="122"/>
      <c r="G122" s="123">
        <v>2</v>
      </c>
      <c r="H122" s="124">
        <f>C122 + B33</f>
        <v>2</v>
      </c>
      <c r="I122" s="125">
        <f>D122 - B33</f>
        <v>-2</v>
      </c>
      <c r="K122" s="122"/>
      <c r="L122" s="123">
        <v>2</v>
      </c>
      <c r="M122" s="124">
        <f>H122 - B33</f>
        <v>1</v>
      </c>
      <c r="N122" s="125">
        <f>I122 + B33</f>
        <v>-1</v>
      </c>
      <c r="P122" s="49"/>
      <c r="Q122" s="107">
        <v>2</v>
      </c>
      <c r="R122" s="31">
        <f t="shared" ref="R122:R127" si="42">M122</f>
        <v>1</v>
      </c>
      <c r="S122" s="22">
        <f t="shared" ref="S122:S127" si="43">N122</f>
        <v>-1</v>
      </c>
    </row>
    <row r="123" spans="1:21" x14ac:dyDescent="0.25">
      <c r="A123" s="49"/>
      <c r="B123" s="107">
        <v>3</v>
      </c>
      <c r="C123" s="31">
        <f t="shared" si="40"/>
        <v>-2</v>
      </c>
      <c r="D123" s="22">
        <f t="shared" si="41"/>
        <v>2</v>
      </c>
      <c r="F123" s="122"/>
      <c r="G123" s="123">
        <v>3</v>
      </c>
      <c r="H123" s="124">
        <f>C123 + B33</f>
        <v>-1</v>
      </c>
      <c r="I123" s="125">
        <f>D123 - B33</f>
        <v>1</v>
      </c>
      <c r="K123" s="122"/>
      <c r="L123" s="123">
        <v>3</v>
      </c>
      <c r="M123" s="124">
        <f>H123 - B33</f>
        <v>-2</v>
      </c>
      <c r="N123" s="125">
        <f>I123 + B33</f>
        <v>2</v>
      </c>
      <c r="P123" s="49"/>
      <c r="Q123" s="107">
        <v>3</v>
      </c>
      <c r="R123" s="31">
        <f t="shared" si="42"/>
        <v>-2</v>
      </c>
      <c r="S123" s="22">
        <f t="shared" si="43"/>
        <v>2</v>
      </c>
    </row>
    <row r="124" spans="1:21" x14ac:dyDescent="0.25">
      <c r="A124" s="49"/>
      <c r="B124" s="107">
        <v>4</v>
      </c>
      <c r="C124" s="31">
        <f t="shared" si="40"/>
        <v>0</v>
      </c>
      <c r="D124" s="22">
        <f t="shared" si="41"/>
        <v>0</v>
      </c>
      <c r="F124" s="49"/>
      <c r="G124" s="107">
        <v>4</v>
      </c>
      <c r="H124" s="31">
        <f t="shared" ref="H124:H129" si="44">C124</f>
        <v>0</v>
      </c>
      <c r="I124" s="22">
        <f t="shared" ref="I124:I129" si="45">D124</f>
        <v>0</v>
      </c>
      <c r="K124" s="49"/>
      <c r="L124" s="107">
        <v>4</v>
      </c>
      <c r="M124" s="31">
        <f t="shared" ref="M124:M129" si="46">H124</f>
        <v>0</v>
      </c>
      <c r="N124" s="22">
        <f t="shared" ref="N124:N129" si="47">I124</f>
        <v>0</v>
      </c>
      <c r="P124" s="122"/>
      <c r="Q124" s="123">
        <v>4</v>
      </c>
      <c r="R124" s="124">
        <f>M124 + B33</f>
        <v>1</v>
      </c>
      <c r="S124" s="125">
        <f>N124 - B33</f>
        <v>-1</v>
      </c>
    </row>
    <row r="125" spans="1:21" x14ac:dyDescent="0.25">
      <c r="A125" s="49"/>
      <c r="B125" s="107">
        <v>5</v>
      </c>
      <c r="C125" s="31">
        <f t="shared" si="40"/>
        <v>-2</v>
      </c>
      <c r="D125" s="22">
        <f t="shared" si="41"/>
        <v>2</v>
      </c>
      <c r="F125" s="49"/>
      <c r="G125" s="107">
        <v>5</v>
      </c>
      <c r="H125" s="31">
        <f t="shared" si="44"/>
        <v>-2</v>
      </c>
      <c r="I125" s="22">
        <f t="shared" si="45"/>
        <v>2</v>
      </c>
      <c r="K125" s="49"/>
      <c r="L125" s="107">
        <v>5</v>
      </c>
      <c r="M125" s="31">
        <f t="shared" si="46"/>
        <v>-2</v>
      </c>
      <c r="N125" s="22">
        <f t="shared" si="47"/>
        <v>2</v>
      </c>
      <c r="P125" s="49"/>
      <c r="Q125" s="107">
        <v>5</v>
      </c>
      <c r="R125" s="31">
        <f t="shared" si="42"/>
        <v>-2</v>
      </c>
      <c r="S125" s="22">
        <f t="shared" si="43"/>
        <v>2</v>
      </c>
    </row>
    <row r="126" spans="1:21" x14ac:dyDescent="0.25">
      <c r="A126" s="49"/>
      <c r="B126" s="107">
        <v>6</v>
      </c>
      <c r="C126" s="31">
        <f t="shared" si="40"/>
        <v>0</v>
      </c>
      <c r="D126" s="22">
        <f t="shared" si="41"/>
        <v>0</v>
      </c>
      <c r="F126" s="49"/>
      <c r="G126" s="107">
        <v>6</v>
      </c>
      <c r="H126" s="31">
        <f t="shared" si="44"/>
        <v>0</v>
      </c>
      <c r="I126" s="22">
        <f t="shared" si="45"/>
        <v>0</v>
      </c>
      <c r="K126" s="122"/>
      <c r="L126" s="123">
        <v>6</v>
      </c>
      <c r="M126" s="124">
        <f>H126 - B33</f>
        <v>-1</v>
      </c>
      <c r="N126" s="125">
        <f>I126 + B33</f>
        <v>1</v>
      </c>
      <c r="P126" s="122"/>
      <c r="Q126" s="123">
        <v>6</v>
      </c>
      <c r="R126" s="124">
        <f>M126 + B33</f>
        <v>0</v>
      </c>
      <c r="S126" s="125">
        <f>N126 - B33</f>
        <v>0</v>
      </c>
    </row>
    <row r="127" spans="1:21" x14ac:dyDescent="0.25">
      <c r="A127" s="49"/>
      <c r="B127" s="107">
        <v>7</v>
      </c>
      <c r="C127" s="31">
        <f t="shared" si="40"/>
        <v>-1</v>
      </c>
      <c r="D127" s="22">
        <f t="shared" si="41"/>
        <v>1</v>
      </c>
      <c r="F127" s="49"/>
      <c r="G127" s="107">
        <v>7</v>
      </c>
      <c r="H127" s="31">
        <f t="shared" si="44"/>
        <v>-1</v>
      </c>
      <c r="I127" s="22">
        <f t="shared" si="45"/>
        <v>1</v>
      </c>
      <c r="K127" s="122"/>
      <c r="L127" s="123">
        <v>7</v>
      </c>
      <c r="M127" s="124">
        <f>H127 - B33</f>
        <v>-2</v>
      </c>
      <c r="N127" s="125">
        <f>I127 + B33</f>
        <v>2</v>
      </c>
      <c r="P127" s="49"/>
      <c r="Q127" s="107">
        <v>7</v>
      </c>
      <c r="R127" s="31">
        <f t="shared" si="42"/>
        <v>-2</v>
      </c>
      <c r="S127" s="22">
        <f t="shared" si="43"/>
        <v>2</v>
      </c>
    </row>
    <row r="128" spans="1:21" x14ac:dyDescent="0.25">
      <c r="A128" s="49"/>
      <c r="B128" s="107">
        <v>8</v>
      </c>
      <c r="C128" s="31">
        <f t="shared" si="40"/>
        <v>0</v>
      </c>
      <c r="D128" s="22">
        <f t="shared" si="41"/>
        <v>0</v>
      </c>
      <c r="F128" s="49"/>
      <c r="G128" s="107">
        <v>8</v>
      </c>
      <c r="H128" s="31">
        <f t="shared" si="44"/>
        <v>0</v>
      </c>
      <c r="I128" s="22">
        <f t="shared" si="45"/>
        <v>0</v>
      </c>
      <c r="K128" s="49"/>
      <c r="L128" s="107">
        <v>8</v>
      </c>
      <c r="M128" s="31">
        <f t="shared" si="46"/>
        <v>0</v>
      </c>
      <c r="N128" s="22">
        <f t="shared" si="47"/>
        <v>0</v>
      </c>
      <c r="P128" s="122"/>
      <c r="Q128" s="123">
        <v>8</v>
      </c>
      <c r="R128" s="124">
        <f>M128 + B33</f>
        <v>1</v>
      </c>
      <c r="S128" s="125">
        <f>N128 - B33</f>
        <v>-1</v>
      </c>
    </row>
    <row r="129" spans="1:21" ht="15.75" thickBot="1" x14ac:dyDescent="0.3">
      <c r="A129" s="51"/>
      <c r="B129" s="108">
        <v>9</v>
      </c>
      <c r="C129" s="31">
        <f t="shared" si="40"/>
        <v>-3</v>
      </c>
      <c r="D129" s="22">
        <f t="shared" si="41"/>
        <v>3</v>
      </c>
      <c r="F129" s="51"/>
      <c r="G129" s="108">
        <v>9</v>
      </c>
      <c r="H129" s="31">
        <f t="shared" si="44"/>
        <v>-3</v>
      </c>
      <c r="I129" s="22">
        <f t="shared" si="45"/>
        <v>3</v>
      </c>
      <c r="K129" s="51"/>
      <c r="L129" s="108">
        <v>9</v>
      </c>
      <c r="M129" s="31">
        <f t="shared" si="46"/>
        <v>-3</v>
      </c>
      <c r="N129" s="22">
        <f t="shared" si="47"/>
        <v>3</v>
      </c>
      <c r="P129" s="136"/>
      <c r="Q129" s="137">
        <v>9</v>
      </c>
      <c r="R129" s="124">
        <f>M129 + B33</f>
        <v>-2</v>
      </c>
      <c r="S129" s="125">
        <f>N129 - B33</f>
        <v>2</v>
      </c>
    </row>
    <row r="130" spans="1:21" ht="15.75" thickBot="1" x14ac:dyDescent="0.3"/>
    <row r="131" spans="1:21" ht="15.75" thickBot="1" x14ac:dyDescent="0.3">
      <c r="B131" s="117" t="s">
        <v>100</v>
      </c>
      <c r="C131" s="110">
        <v>0</v>
      </c>
      <c r="D131" s="109">
        <v>1</v>
      </c>
      <c r="E131" s="78" t="s">
        <v>102</v>
      </c>
      <c r="F131" s="78" t="s">
        <v>101</v>
      </c>
      <c r="H131" s="163" t="s">
        <v>107</v>
      </c>
      <c r="I131" s="164"/>
      <c r="J131" s="164"/>
      <c r="K131" s="165"/>
      <c r="M131" s="163" t="s">
        <v>108</v>
      </c>
      <c r="N131" s="164"/>
      <c r="O131" s="164"/>
      <c r="P131" s="165"/>
      <c r="R131" s="163" t="s">
        <v>120</v>
      </c>
      <c r="S131" s="164"/>
      <c r="T131" s="164"/>
      <c r="U131" s="165"/>
    </row>
    <row r="132" spans="1:21" ht="15.75" thickBot="1" x14ac:dyDescent="0.3">
      <c r="A132" t="str">
        <f>A85</f>
        <v>[0,1,2,3]</v>
      </c>
      <c r="B132" s="118">
        <v>0</v>
      </c>
      <c r="C132" s="113">
        <f>C120+C121+C122+C123</f>
        <v>-2</v>
      </c>
      <c r="D132" s="114">
        <f>D120+D121+D122+D123</f>
        <v>2</v>
      </c>
      <c r="E132">
        <v>1</v>
      </c>
      <c r="F132">
        <f>F85</f>
        <v>0</v>
      </c>
      <c r="G132" t="s">
        <v>103</v>
      </c>
      <c r="H132" s="161" t="s">
        <v>99</v>
      </c>
      <c r="I132" s="162"/>
      <c r="J132" s="110">
        <v>0</v>
      </c>
      <c r="K132" s="109">
        <v>1</v>
      </c>
      <c r="M132" s="161" t="s">
        <v>99</v>
      </c>
      <c r="N132" s="162"/>
      <c r="O132" s="110">
        <v>0</v>
      </c>
      <c r="P132" s="109">
        <v>1</v>
      </c>
      <c r="R132" s="161" t="s">
        <v>99</v>
      </c>
      <c r="S132" s="162"/>
      <c r="T132" s="110">
        <v>0</v>
      </c>
      <c r="U132" s="109">
        <v>1</v>
      </c>
    </row>
    <row r="133" spans="1:21" x14ac:dyDescent="0.25">
      <c r="A133" t="str">
        <f t="shared" ref="A133:A145" si="48">A86</f>
        <v>[0,1,2,4]</v>
      </c>
      <c r="B133" s="119">
        <v>1</v>
      </c>
      <c r="C133" s="115">
        <f>H120+H121+H122+H124</f>
        <v>3</v>
      </c>
      <c r="D133" s="56">
        <f>I120+I121+I122+I124</f>
        <v>-3</v>
      </c>
      <c r="E133" s="140">
        <v>0</v>
      </c>
      <c r="F133" s="140">
        <f t="shared" ref="F133:F145" si="49">F86</f>
        <v>0</v>
      </c>
      <c r="H133" s="122"/>
      <c r="I133" s="129">
        <v>0</v>
      </c>
      <c r="J133" s="134">
        <f>R120 + B33</f>
        <v>2</v>
      </c>
      <c r="K133" s="135">
        <f>S120 - B33</f>
        <v>-2</v>
      </c>
      <c r="M133" s="122"/>
      <c r="N133" s="129">
        <v>0</v>
      </c>
      <c r="O133" s="134">
        <f>J133 - B33</f>
        <v>1</v>
      </c>
      <c r="P133" s="135">
        <f>K133 + B33</f>
        <v>-1</v>
      </c>
      <c r="R133" s="49"/>
      <c r="S133" s="111">
        <v>0</v>
      </c>
      <c r="T133" s="72">
        <f>O133</f>
        <v>1</v>
      </c>
      <c r="U133" s="21">
        <f>P133</f>
        <v>-1</v>
      </c>
    </row>
    <row r="134" spans="1:21" x14ac:dyDescent="0.25">
      <c r="A134" t="str">
        <f t="shared" si="48"/>
        <v>[5,1,2,3]</v>
      </c>
      <c r="B134" s="119">
        <v>2</v>
      </c>
      <c r="C134" s="115">
        <f>H125+H121+H122+H123</f>
        <v>-1</v>
      </c>
      <c r="D134" s="56">
        <f>I125+I121+I122+I123</f>
        <v>1</v>
      </c>
      <c r="E134" s="140">
        <v>1</v>
      </c>
      <c r="F134" s="140">
        <f t="shared" si="49"/>
        <v>1</v>
      </c>
      <c r="H134" s="49"/>
      <c r="I134" s="107">
        <v>1</v>
      </c>
      <c r="J134" s="31">
        <f>R121</f>
        <v>0</v>
      </c>
      <c r="K134" s="22">
        <f>S121</f>
        <v>0</v>
      </c>
      <c r="M134" s="49"/>
      <c r="N134" s="107">
        <v>1</v>
      </c>
      <c r="O134" s="31">
        <f>J134</f>
        <v>0</v>
      </c>
      <c r="P134" s="22">
        <f>K134</f>
        <v>0</v>
      </c>
      <c r="R134" s="49"/>
      <c r="S134" s="107">
        <v>1</v>
      </c>
      <c r="T134" s="31">
        <f>O134</f>
        <v>0</v>
      </c>
      <c r="U134" s="22">
        <f>P134</f>
        <v>0</v>
      </c>
    </row>
    <row r="135" spans="1:21" x14ac:dyDescent="0.25">
      <c r="A135" t="str">
        <f t="shared" si="48"/>
        <v>[6,7,2,3]</v>
      </c>
      <c r="B135" s="119">
        <v>3</v>
      </c>
      <c r="C135" s="115">
        <f>H126+H127+H122+H123</f>
        <v>0</v>
      </c>
      <c r="D135" s="56">
        <f>I126+I127+I122+I123</f>
        <v>0</v>
      </c>
      <c r="E135">
        <v>0</v>
      </c>
      <c r="F135">
        <f t="shared" si="49"/>
        <v>1</v>
      </c>
      <c r="G135" t="s">
        <v>104</v>
      </c>
      <c r="H135" s="122"/>
      <c r="I135" s="123">
        <v>2</v>
      </c>
      <c r="J135" s="124">
        <f>R122 + B33</f>
        <v>2</v>
      </c>
      <c r="K135" s="125">
        <f>S122 - B33</f>
        <v>-2</v>
      </c>
      <c r="M135" s="49"/>
      <c r="N135" s="107">
        <v>2</v>
      </c>
      <c r="O135" s="31">
        <f t="shared" ref="O135:O140" si="50">J135</f>
        <v>2</v>
      </c>
      <c r="P135" s="22">
        <f t="shared" ref="P135:P140" si="51">K135</f>
        <v>-2</v>
      </c>
      <c r="R135" s="122"/>
      <c r="S135" s="123">
        <v>2</v>
      </c>
      <c r="T135" s="124">
        <f>O135 - B33</f>
        <v>1</v>
      </c>
      <c r="U135" s="125">
        <f>P135 + B33</f>
        <v>-1</v>
      </c>
    </row>
    <row r="136" spans="1:21" x14ac:dyDescent="0.25">
      <c r="A136" t="str">
        <f t="shared" si="48"/>
        <v>[6,8,9,3]</v>
      </c>
      <c r="B136" s="119">
        <v>4</v>
      </c>
      <c r="C136" s="115">
        <f>M126+M128+M129+M123</f>
        <v>-6</v>
      </c>
      <c r="D136" s="56">
        <f>N126+N128+N129+N123</f>
        <v>6</v>
      </c>
      <c r="E136" s="140">
        <v>1</v>
      </c>
      <c r="F136" s="140">
        <f t="shared" si="49"/>
        <v>1</v>
      </c>
      <c r="H136" s="122"/>
      <c r="I136" s="123">
        <v>3</v>
      </c>
      <c r="J136" s="124">
        <f>R123 + B33</f>
        <v>-1</v>
      </c>
      <c r="K136" s="125">
        <f>S123 - B33</f>
        <v>1</v>
      </c>
      <c r="M136" s="122"/>
      <c r="N136" s="123">
        <v>3</v>
      </c>
      <c r="O136" s="124">
        <f>J136 - B33</f>
        <v>-2</v>
      </c>
      <c r="P136" s="125">
        <f>K136 + B33</f>
        <v>2</v>
      </c>
      <c r="R136" s="49"/>
      <c r="S136" s="107">
        <v>3</v>
      </c>
      <c r="T136" s="31">
        <f t="shared" ref="T136:T142" si="52">O136</f>
        <v>-2</v>
      </c>
      <c r="U136" s="22">
        <f t="shared" ref="U136:U142" si="53">P136</f>
        <v>2</v>
      </c>
    </row>
    <row r="137" spans="1:21" x14ac:dyDescent="0.25">
      <c r="A137" t="str">
        <f t="shared" si="48"/>
        <v>[6,8,9,4]</v>
      </c>
      <c r="B137" s="119">
        <v>5</v>
      </c>
      <c r="C137" s="115">
        <f>M126+M128+M129+M124</f>
        <v>-4</v>
      </c>
      <c r="D137" s="56">
        <f>N126+N128+N129+N124</f>
        <v>4</v>
      </c>
      <c r="E137">
        <v>1</v>
      </c>
      <c r="F137">
        <f t="shared" si="49"/>
        <v>0</v>
      </c>
      <c r="G137" t="s">
        <v>106</v>
      </c>
      <c r="H137" s="49"/>
      <c r="I137" s="107">
        <v>4</v>
      </c>
      <c r="J137" s="31">
        <f t="shared" ref="J137:J142" si="54">R124</f>
        <v>1</v>
      </c>
      <c r="K137" s="22">
        <f t="shared" ref="K137:K142" si="55">S124</f>
        <v>-1</v>
      </c>
      <c r="M137" s="49"/>
      <c r="N137" s="107">
        <v>4</v>
      </c>
      <c r="O137" s="31">
        <f t="shared" si="50"/>
        <v>1</v>
      </c>
      <c r="P137" s="22">
        <f t="shared" si="51"/>
        <v>-1</v>
      </c>
      <c r="R137" s="122"/>
      <c r="S137" s="123">
        <v>4</v>
      </c>
      <c r="T137" s="124">
        <f>O137 - B33</f>
        <v>0</v>
      </c>
      <c r="U137" s="125">
        <f>P137 + B33</f>
        <v>0</v>
      </c>
    </row>
    <row r="138" spans="1:21" x14ac:dyDescent="0.25">
      <c r="A138" t="str">
        <f t="shared" si="48"/>
        <v>[5,8,9,4]</v>
      </c>
      <c r="B138" s="119">
        <v>6</v>
      </c>
      <c r="C138" s="115">
        <f>R125+R128+R129+R124</f>
        <v>-2</v>
      </c>
      <c r="D138" s="56">
        <f>S125+S128+S129+S124</f>
        <v>2</v>
      </c>
      <c r="E138" s="140">
        <v>1</v>
      </c>
      <c r="F138" s="140">
        <f t="shared" si="49"/>
        <v>1</v>
      </c>
      <c r="H138" s="49"/>
      <c r="I138" s="107">
        <v>5</v>
      </c>
      <c r="J138" s="31">
        <f t="shared" si="54"/>
        <v>-2</v>
      </c>
      <c r="K138" s="22">
        <f t="shared" si="55"/>
        <v>2</v>
      </c>
      <c r="M138" s="49"/>
      <c r="N138" s="107">
        <v>5</v>
      </c>
      <c r="O138" s="31">
        <f t="shared" si="50"/>
        <v>-2</v>
      </c>
      <c r="P138" s="22">
        <f t="shared" si="51"/>
        <v>2</v>
      </c>
      <c r="R138" s="122"/>
      <c r="S138" s="123">
        <v>5</v>
      </c>
      <c r="T138" s="124">
        <f>O138 - B33</f>
        <v>-3</v>
      </c>
      <c r="U138" s="125">
        <f>P138 + B33</f>
        <v>3</v>
      </c>
    </row>
    <row r="139" spans="1:21" x14ac:dyDescent="0.25">
      <c r="A139" t="str">
        <f t="shared" si="48"/>
        <v>[0,7,2,3]</v>
      </c>
      <c r="B139" s="119">
        <v>7</v>
      </c>
      <c r="C139" s="115">
        <f>R120+R127+R122+R123</f>
        <v>-2</v>
      </c>
      <c r="D139" s="56">
        <f>S120+S127+S122+S123</f>
        <v>2</v>
      </c>
      <c r="E139">
        <v>1</v>
      </c>
      <c r="F139">
        <f t="shared" si="49"/>
        <v>0</v>
      </c>
      <c r="G139" t="s">
        <v>107</v>
      </c>
      <c r="H139" s="49"/>
      <c r="I139" s="107">
        <v>6</v>
      </c>
      <c r="J139" s="31">
        <f t="shared" si="54"/>
        <v>0</v>
      </c>
      <c r="K139" s="22">
        <f t="shared" si="55"/>
        <v>0</v>
      </c>
      <c r="M139" s="49"/>
      <c r="N139" s="107">
        <v>6</v>
      </c>
      <c r="O139" s="31">
        <f t="shared" si="50"/>
        <v>0</v>
      </c>
      <c r="P139" s="22">
        <f t="shared" si="51"/>
        <v>0</v>
      </c>
      <c r="R139" s="49"/>
      <c r="S139" s="107">
        <v>6</v>
      </c>
      <c r="T139" s="31">
        <f t="shared" si="52"/>
        <v>0</v>
      </c>
      <c r="U139" s="22">
        <f t="shared" si="53"/>
        <v>0</v>
      </c>
    </row>
    <row r="140" spans="1:21" x14ac:dyDescent="0.25">
      <c r="A140" t="str">
        <f t="shared" si="48"/>
        <v>[0,8,9,3]</v>
      </c>
      <c r="B140" s="119">
        <v>8</v>
      </c>
      <c r="C140" s="115">
        <f>J133+J141+J142+J136</f>
        <v>0</v>
      </c>
      <c r="D140" s="56">
        <f>K133+K141+K142+K136</f>
        <v>0</v>
      </c>
      <c r="E140">
        <v>0</v>
      </c>
      <c r="F140">
        <f t="shared" si="49"/>
        <v>1</v>
      </c>
      <c r="G140" t="s">
        <v>108</v>
      </c>
      <c r="H140" s="122"/>
      <c r="I140" s="123">
        <v>7</v>
      </c>
      <c r="J140" s="124">
        <f>R127 + B33</f>
        <v>-1</v>
      </c>
      <c r="K140" s="125">
        <f>S127 - B33</f>
        <v>1</v>
      </c>
      <c r="M140" s="49"/>
      <c r="N140" s="107">
        <v>7</v>
      </c>
      <c r="O140" s="31">
        <f t="shared" si="50"/>
        <v>-1</v>
      </c>
      <c r="P140" s="22">
        <f t="shared" si="51"/>
        <v>1</v>
      </c>
      <c r="R140" s="122"/>
      <c r="S140" s="123">
        <v>7</v>
      </c>
      <c r="T140" s="124">
        <f>O140 - B33</f>
        <v>-2</v>
      </c>
      <c r="U140" s="125">
        <f>P140 + B33</f>
        <v>2</v>
      </c>
    </row>
    <row r="141" spans="1:21" x14ac:dyDescent="0.25">
      <c r="A141" t="str">
        <f t="shared" si="48"/>
        <v>[6,7,9,3]</v>
      </c>
      <c r="B141" s="119">
        <v>9</v>
      </c>
      <c r="C141" s="115">
        <f>O139+O140+O142+O136</f>
        <v>-6</v>
      </c>
      <c r="D141" s="56">
        <f>P139+P140+P142+P136</f>
        <v>6</v>
      </c>
      <c r="E141" s="140">
        <v>1</v>
      </c>
      <c r="F141" s="140">
        <f t="shared" si="49"/>
        <v>1</v>
      </c>
      <c r="H141" s="49"/>
      <c r="I141" s="107">
        <v>8</v>
      </c>
      <c r="J141" s="31">
        <f t="shared" si="54"/>
        <v>1</v>
      </c>
      <c r="K141" s="22">
        <f t="shared" si="55"/>
        <v>-1</v>
      </c>
      <c r="M141" s="122"/>
      <c r="N141" s="123">
        <v>8</v>
      </c>
      <c r="O141" s="124">
        <f>J141 - B33</f>
        <v>0</v>
      </c>
      <c r="P141" s="125">
        <f>K141 + B33</f>
        <v>0</v>
      </c>
      <c r="R141" s="49"/>
      <c r="S141" s="107">
        <v>8</v>
      </c>
      <c r="T141" s="31">
        <f t="shared" si="52"/>
        <v>0</v>
      </c>
      <c r="U141" s="22">
        <f t="shared" si="53"/>
        <v>0</v>
      </c>
    </row>
    <row r="142" spans="1:21" ht="15.75" thickBot="1" x14ac:dyDescent="0.3">
      <c r="A142" t="str">
        <f t="shared" si="48"/>
        <v>[0,7,9,4]</v>
      </c>
      <c r="B142" s="119">
        <v>10</v>
      </c>
      <c r="C142" s="115">
        <f>O133+O140+O142+O137</f>
        <v>-2</v>
      </c>
      <c r="D142" s="56">
        <f>P133+P140+P142+P137</f>
        <v>2</v>
      </c>
      <c r="E142" s="140">
        <v>1</v>
      </c>
      <c r="F142" s="140">
        <f t="shared" si="49"/>
        <v>1</v>
      </c>
      <c r="H142" s="51"/>
      <c r="I142" s="108">
        <v>9</v>
      </c>
      <c r="J142" s="31">
        <f t="shared" si="54"/>
        <v>-2</v>
      </c>
      <c r="K142" s="22">
        <f t="shared" si="55"/>
        <v>2</v>
      </c>
      <c r="M142" s="136"/>
      <c r="N142" s="137">
        <v>9</v>
      </c>
      <c r="O142" s="124">
        <f>J142 - B33</f>
        <v>-3</v>
      </c>
      <c r="P142" s="125">
        <f>K142 + B33</f>
        <v>3</v>
      </c>
      <c r="R142" s="51"/>
      <c r="S142" s="108">
        <v>9</v>
      </c>
      <c r="T142" s="31">
        <f t="shared" si="52"/>
        <v>-3</v>
      </c>
      <c r="U142" s="22">
        <f t="shared" si="53"/>
        <v>3</v>
      </c>
    </row>
    <row r="143" spans="1:21" ht="15.75" thickBot="1" x14ac:dyDescent="0.3">
      <c r="A143" t="str">
        <f t="shared" si="48"/>
        <v>[5,7,2,4]</v>
      </c>
      <c r="B143" s="119">
        <v>11</v>
      </c>
      <c r="C143" s="115">
        <f>O138+O140+O135+O137</f>
        <v>0</v>
      </c>
      <c r="D143" s="56">
        <f>P138+P140+P135+P137</f>
        <v>0</v>
      </c>
      <c r="E143">
        <v>0</v>
      </c>
      <c r="F143">
        <f t="shared" si="49"/>
        <v>1</v>
      </c>
      <c r="G143" t="s">
        <v>120</v>
      </c>
    </row>
    <row r="144" spans="1:21" ht="15.75" thickBot="1" x14ac:dyDescent="0.3">
      <c r="A144" t="str">
        <f t="shared" si="48"/>
        <v>[5,1,9,3]</v>
      </c>
      <c r="B144" s="119">
        <v>12</v>
      </c>
      <c r="C144" s="115">
        <f>T138+T134+T142+T136</f>
        <v>-8</v>
      </c>
      <c r="D144" s="56">
        <f>U138+U134+U142+U136</f>
        <v>8</v>
      </c>
      <c r="E144" s="140">
        <v>1</v>
      </c>
      <c r="F144" s="140">
        <f t="shared" si="49"/>
        <v>1</v>
      </c>
      <c r="H144" s="163" t="s">
        <v>121</v>
      </c>
      <c r="I144" s="164"/>
      <c r="J144" s="164"/>
      <c r="K144" s="165"/>
    </row>
    <row r="145" spans="1:21" ht="15.75" thickBot="1" x14ac:dyDescent="0.3">
      <c r="A145" t="str">
        <f t="shared" si="48"/>
        <v>[6,7,2,4]</v>
      </c>
      <c r="B145" s="120">
        <v>13</v>
      </c>
      <c r="C145" s="116">
        <f>T139+T140+T135+T137</f>
        <v>-1</v>
      </c>
      <c r="D145" s="58">
        <f>U139+U140+U135+U137</f>
        <v>1</v>
      </c>
      <c r="E145">
        <v>1</v>
      </c>
      <c r="F145">
        <f t="shared" si="49"/>
        <v>0</v>
      </c>
      <c r="G145" t="s">
        <v>121</v>
      </c>
      <c r="H145" s="161" t="s">
        <v>99</v>
      </c>
      <c r="I145" s="162"/>
      <c r="J145" s="110">
        <v>0</v>
      </c>
      <c r="K145" s="109">
        <v>1</v>
      </c>
      <c r="M145" s="161" t="s">
        <v>109</v>
      </c>
      <c r="N145" s="162"/>
      <c r="O145" s="110">
        <v>0</v>
      </c>
      <c r="P145" s="109">
        <v>1</v>
      </c>
    </row>
    <row r="146" spans="1:21" x14ac:dyDescent="0.25">
      <c r="H146" s="49"/>
      <c r="I146" s="111">
        <v>0</v>
      </c>
      <c r="J146" s="72">
        <f>T133</f>
        <v>1</v>
      </c>
      <c r="K146" s="21">
        <f>U133</f>
        <v>-1</v>
      </c>
      <c r="M146" s="49"/>
      <c r="N146" s="111">
        <v>0</v>
      </c>
      <c r="O146" s="72">
        <f>O98 + J146</f>
        <v>0</v>
      </c>
      <c r="P146" s="21">
        <f>P98 + K146</f>
        <v>0</v>
      </c>
    </row>
    <row r="147" spans="1:21" x14ac:dyDescent="0.25">
      <c r="H147" s="49"/>
      <c r="I147" s="107">
        <v>1</v>
      </c>
      <c r="J147" s="31">
        <f>T134</f>
        <v>0</v>
      </c>
      <c r="K147" s="22">
        <f>U134</f>
        <v>0</v>
      </c>
      <c r="M147" s="49"/>
      <c r="N147" s="107">
        <v>1</v>
      </c>
      <c r="O147" s="31">
        <f>O99 + J147</f>
        <v>-2</v>
      </c>
      <c r="P147" s="22">
        <f>P99 + K147</f>
        <v>2</v>
      </c>
    </row>
    <row r="148" spans="1:21" x14ac:dyDescent="0.25">
      <c r="H148" s="122"/>
      <c r="I148" s="123">
        <v>2</v>
      </c>
      <c r="J148" s="124">
        <f>T135 + B33</f>
        <v>2</v>
      </c>
      <c r="K148" s="125">
        <f>U135 - B33</f>
        <v>-2</v>
      </c>
      <c r="M148" s="49"/>
      <c r="N148" s="107">
        <v>2</v>
      </c>
      <c r="O148" s="31">
        <f t="shared" ref="O148:O155" si="56">O100 + J148</f>
        <v>4</v>
      </c>
      <c r="P148" s="22">
        <f t="shared" ref="P148:P155" si="57">P100 + K148</f>
        <v>-4</v>
      </c>
    </row>
    <row r="149" spans="1:21" x14ac:dyDescent="0.25">
      <c r="H149" s="49"/>
      <c r="I149" s="107">
        <v>3</v>
      </c>
      <c r="J149" s="31">
        <f t="shared" ref="J149:J155" si="58">T136</f>
        <v>-2</v>
      </c>
      <c r="K149" s="22">
        <f t="shared" ref="K149:K155" si="59">U136</f>
        <v>2</v>
      </c>
      <c r="M149" s="49"/>
      <c r="N149" s="107">
        <v>3</v>
      </c>
      <c r="O149" s="31">
        <f t="shared" si="56"/>
        <v>-5</v>
      </c>
      <c r="P149" s="22">
        <f t="shared" si="57"/>
        <v>5</v>
      </c>
    </row>
    <row r="150" spans="1:21" x14ac:dyDescent="0.25">
      <c r="H150" s="122"/>
      <c r="I150" s="123">
        <v>4</v>
      </c>
      <c r="J150" s="124">
        <f>T137 + B33</f>
        <v>1</v>
      </c>
      <c r="K150" s="125">
        <f>U137 - B33</f>
        <v>-1</v>
      </c>
      <c r="M150" s="49"/>
      <c r="N150" s="107">
        <v>4</v>
      </c>
      <c r="O150" s="31">
        <f t="shared" si="56"/>
        <v>1</v>
      </c>
      <c r="P150" s="22">
        <f t="shared" si="57"/>
        <v>-1</v>
      </c>
    </row>
    <row r="151" spans="1:21" x14ac:dyDescent="0.25">
      <c r="H151" s="49"/>
      <c r="I151" s="107">
        <v>5</v>
      </c>
      <c r="J151" s="31">
        <f t="shared" si="58"/>
        <v>-3</v>
      </c>
      <c r="K151" s="22">
        <f t="shared" si="59"/>
        <v>3</v>
      </c>
      <c r="M151" s="49"/>
      <c r="N151" s="107">
        <v>5</v>
      </c>
      <c r="O151" s="31">
        <f t="shared" si="56"/>
        <v>-6</v>
      </c>
      <c r="P151" s="22">
        <f t="shared" si="57"/>
        <v>6</v>
      </c>
    </row>
    <row r="152" spans="1:21" x14ac:dyDescent="0.25">
      <c r="H152" s="122"/>
      <c r="I152" s="123">
        <v>6</v>
      </c>
      <c r="J152" s="124">
        <f>T139 + B33</f>
        <v>1</v>
      </c>
      <c r="K152" s="125">
        <f>U139 - B33</f>
        <v>-1</v>
      </c>
      <c r="M152" s="49"/>
      <c r="N152" s="107">
        <v>6</v>
      </c>
      <c r="O152" s="31">
        <f t="shared" si="56"/>
        <v>2</v>
      </c>
      <c r="P152" s="22">
        <f t="shared" si="57"/>
        <v>-2</v>
      </c>
    </row>
    <row r="153" spans="1:21" x14ac:dyDescent="0.25">
      <c r="H153" s="122"/>
      <c r="I153" s="123">
        <v>7</v>
      </c>
      <c r="J153" s="124">
        <f>T140 + B33</f>
        <v>-1</v>
      </c>
      <c r="K153" s="125">
        <f>U140 - B33</f>
        <v>1</v>
      </c>
      <c r="M153" s="49"/>
      <c r="N153" s="107">
        <v>7</v>
      </c>
      <c r="O153" s="31">
        <f t="shared" si="56"/>
        <v>-1</v>
      </c>
      <c r="P153" s="22">
        <f t="shared" si="57"/>
        <v>1</v>
      </c>
    </row>
    <row r="154" spans="1:21" x14ac:dyDescent="0.25">
      <c r="H154" s="49"/>
      <c r="I154" s="107">
        <v>8</v>
      </c>
      <c r="J154" s="31">
        <f t="shared" si="58"/>
        <v>0</v>
      </c>
      <c r="K154" s="22">
        <f t="shared" si="59"/>
        <v>0</v>
      </c>
      <c r="M154" s="49"/>
      <c r="N154" s="107">
        <v>8</v>
      </c>
      <c r="O154" s="31">
        <f t="shared" si="56"/>
        <v>-1</v>
      </c>
      <c r="P154" s="22">
        <f t="shared" si="57"/>
        <v>1</v>
      </c>
    </row>
    <row r="155" spans="1:21" ht="15.75" thickBot="1" x14ac:dyDescent="0.3">
      <c r="H155" s="51"/>
      <c r="I155" s="108">
        <v>9</v>
      </c>
      <c r="J155" s="31">
        <f t="shared" si="58"/>
        <v>-3</v>
      </c>
      <c r="K155" s="22">
        <f t="shared" si="59"/>
        <v>3</v>
      </c>
      <c r="M155" s="51"/>
      <c r="N155" s="108">
        <v>9</v>
      </c>
      <c r="O155" s="31">
        <f t="shared" si="56"/>
        <v>-8</v>
      </c>
      <c r="P155" s="22">
        <f t="shared" si="57"/>
        <v>8</v>
      </c>
    </row>
    <row r="156" spans="1:21" ht="15.75" thickBot="1" x14ac:dyDescent="0.3"/>
    <row r="157" spans="1:21" ht="15.75" thickBot="1" x14ac:dyDescent="0.3">
      <c r="A157" s="75">
        <v>2</v>
      </c>
      <c r="B157" s="121"/>
      <c r="C157" s="139"/>
      <c r="D157" s="121" t="s">
        <v>110</v>
      </c>
      <c r="E157" s="37">
        <f>7/14</f>
        <v>0.5</v>
      </c>
      <c r="F157" s="139"/>
      <c r="G157" s="121" t="s">
        <v>111</v>
      </c>
      <c r="H157" s="37">
        <v>1.0000000000000001E-5</v>
      </c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37"/>
    </row>
    <row r="158" spans="1:21" x14ac:dyDescent="0.25">
      <c r="B158" t="s">
        <v>112</v>
      </c>
      <c r="K158" t="s">
        <v>116</v>
      </c>
    </row>
    <row r="159" spans="1:21" x14ac:dyDescent="0.25">
      <c r="B159" t="s">
        <v>113</v>
      </c>
      <c r="H159">
        <f>IF(ABS(0 - E157)&lt;H157,1,0)</f>
        <v>0</v>
      </c>
      <c r="K159" t="s">
        <v>117</v>
      </c>
      <c r="L159" s="141" t="s">
        <v>122</v>
      </c>
      <c r="M159">
        <f>M114</f>
        <v>0.6428571428571429</v>
      </c>
    </row>
    <row r="160" spans="1:21" x14ac:dyDescent="0.25">
      <c r="B160" t="s">
        <v>114</v>
      </c>
      <c r="K160" t="s">
        <v>118</v>
      </c>
      <c r="L160" s="141" t="s">
        <v>122</v>
      </c>
      <c r="M160">
        <f>E157</f>
        <v>0.5</v>
      </c>
    </row>
    <row r="161" spans="1:21" x14ac:dyDescent="0.25">
      <c r="B161" t="s">
        <v>115</v>
      </c>
      <c r="K161" t="s">
        <v>119</v>
      </c>
      <c r="L161" s="141" t="s">
        <v>122</v>
      </c>
      <c r="M161">
        <f>E157</f>
        <v>0.5</v>
      </c>
    </row>
    <row r="162" spans="1:21" ht="15.75" thickBot="1" x14ac:dyDescent="0.3">
      <c r="K162" t="s">
        <v>123</v>
      </c>
      <c r="M162" s="141" t="s">
        <v>122</v>
      </c>
      <c r="N162">
        <f>N116 + 1</f>
        <v>3</v>
      </c>
    </row>
    <row r="163" spans="1:21" ht="15.75" thickBot="1" x14ac:dyDescent="0.3">
      <c r="A163" s="75"/>
      <c r="B163" s="121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37"/>
    </row>
    <row r="164" spans="1:21" ht="15.75" thickBot="1" x14ac:dyDescent="0.3">
      <c r="F164" s="163" t="s">
        <v>103</v>
      </c>
      <c r="G164" s="164"/>
      <c r="H164" s="164"/>
      <c r="I164" s="165"/>
      <c r="K164" s="163" t="s">
        <v>104</v>
      </c>
      <c r="L164" s="164"/>
      <c r="M164" s="164"/>
      <c r="N164" s="165"/>
      <c r="P164" s="163" t="s">
        <v>106</v>
      </c>
      <c r="Q164" s="164"/>
      <c r="R164" s="164"/>
      <c r="S164" s="165"/>
    </row>
    <row r="165" spans="1:21" ht="15.75" thickBot="1" x14ac:dyDescent="0.3">
      <c r="A165" s="161" t="s">
        <v>99</v>
      </c>
      <c r="B165" s="162"/>
      <c r="C165" s="110">
        <v>0</v>
      </c>
      <c r="D165" s="109">
        <v>1</v>
      </c>
      <c r="F165" s="161" t="s">
        <v>99</v>
      </c>
      <c r="G165" s="162"/>
      <c r="H165" s="110">
        <v>0</v>
      </c>
      <c r="I165" s="109">
        <v>1</v>
      </c>
      <c r="K165" s="161" t="s">
        <v>99</v>
      </c>
      <c r="L165" s="162"/>
      <c r="M165" s="110">
        <v>0</v>
      </c>
      <c r="N165" s="109">
        <v>1</v>
      </c>
      <c r="P165" s="161" t="s">
        <v>99</v>
      </c>
      <c r="Q165" s="162"/>
      <c r="R165" s="110">
        <v>0</v>
      </c>
      <c r="S165" s="109">
        <v>1</v>
      </c>
    </row>
    <row r="166" spans="1:21" x14ac:dyDescent="0.25">
      <c r="A166" s="49"/>
      <c r="B166" s="111">
        <v>0</v>
      </c>
      <c r="C166" s="72">
        <f>J146</f>
        <v>1</v>
      </c>
      <c r="D166" s="21">
        <f>K146</f>
        <v>-1</v>
      </c>
      <c r="F166" s="49"/>
      <c r="G166" s="111">
        <v>0</v>
      </c>
      <c r="H166" s="72">
        <f>C166</f>
        <v>1</v>
      </c>
      <c r="I166" s="21">
        <f>D166</f>
        <v>-1</v>
      </c>
      <c r="K166" s="49"/>
      <c r="L166" s="111">
        <v>0</v>
      </c>
      <c r="M166" s="72">
        <f>H166</f>
        <v>1</v>
      </c>
      <c r="N166" s="21">
        <f>I166</f>
        <v>-1</v>
      </c>
      <c r="P166" s="122"/>
      <c r="Q166" s="129">
        <v>0</v>
      </c>
      <c r="R166" s="134">
        <f>M166 + B33</f>
        <v>2</v>
      </c>
      <c r="S166" s="135">
        <f>N166 - B33</f>
        <v>-2</v>
      </c>
    </row>
    <row r="167" spans="1:21" x14ac:dyDescent="0.25">
      <c r="A167" s="49"/>
      <c r="B167" s="107">
        <v>1</v>
      </c>
      <c r="C167" s="31">
        <f>J147</f>
        <v>0</v>
      </c>
      <c r="D167" s="22">
        <f>K147</f>
        <v>0</v>
      </c>
      <c r="F167" s="49"/>
      <c r="G167" s="107">
        <v>1</v>
      </c>
      <c r="H167" s="31">
        <f>C167</f>
        <v>0</v>
      </c>
      <c r="I167" s="22">
        <f>D167</f>
        <v>0</v>
      </c>
      <c r="K167" s="49"/>
      <c r="L167" s="107">
        <v>1</v>
      </c>
      <c r="M167" s="31">
        <f>H167</f>
        <v>0</v>
      </c>
      <c r="N167" s="22">
        <f>I167</f>
        <v>0</v>
      </c>
      <c r="P167" s="49"/>
      <c r="Q167" s="107">
        <v>1</v>
      </c>
      <c r="R167" s="31">
        <f>M167</f>
        <v>0</v>
      </c>
      <c r="S167" s="22">
        <f>N167</f>
        <v>0</v>
      </c>
    </row>
    <row r="168" spans="1:21" x14ac:dyDescent="0.25">
      <c r="A168" s="49"/>
      <c r="B168" s="107">
        <v>2</v>
      </c>
      <c r="C168" s="31">
        <f t="shared" ref="C168:C175" si="60">J148</f>
        <v>2</v>
      </c>
      <c r="D168" s="22">
        <f t="shared" ref="D168:D175" si="61">K148</f>
        <v>-2</v>
      </c>
      <c r="F168" s="122"/>
      <c r="G168" s="123">
        <v>2</v>
      </c>
      <c r="H168" s="124">
        <f>C168 - B33</f>
        <v>1</v>
      </c>
      <c r="I168" s="125">
        <f>D168 + B33</f>
        <v>-1</v>
      </c>
      <c r="K168" s="49"/>
      <c r="L168" s="107">
        <v>2</v>
      </c>
      <c r="M168" s="31">
        <f t="shared" ref="M168:M173" si="62">H168</f>
        <v>1</v>
      </c>
      <c r="N168" s="22">
        <f t="shared" ref="N168:N173" si="63">I168</f>
        <v>-1</v>
      </c>
      <c r="P168" s="122"/>
      <c r="Q168" s="123">
        <v>2</v>
      </c>
      <c r="R168" s="124">
        <f>M168 + B33</f>
        <v>2</v>
      </c>
      <c r="S168" s="125">
        <f>N168 - B33</f>
        <v>-2</v>
      </c>
    </row>
    <row r="169" spans="1:21" x14ac:dyDescent="0.25">
      <c r="A169" s="49"/>
      <c r="B169" s="107">
        <v>3</v>
      </c>
      <c r="C169" s="31">
        <f t="shared" si="60"/>
        <v>-2</v>
      </c>
      <c r="D169" s="22">
        <f t="shared" si="61"/>
        <v>2</v>
      </c>
      <c r="F169" s="122"/>
      <c r="G169" s="123">
        <v>3</v>
      </c>
      <c r="H169" s="124">
        <f>C169 - B33</f>
        <v>-3</v>
      </c>
      <c r="I169" s="125">
        <f>D169 + B33</f>
        <v>3</v>
      </c>
      <c r="K169" s="49"/>
      <c r="L169" s="107">
        <v>3</v>
      </c>
      <c r="M169" s="31">
        <f t="shared" si="62"/>
        <v>-3</v>
      </c>
      <c r="N169" s="22">
        <f t="shared" si="63"/>
        <v>3</v>
      </c>
      <c r="P169" s="122"/>
      <c r="Q169" s="123">
        <v>3</v>
      </c>
      <c r="R169" s="124">
        <f>M169 + B33</f>
        <v>-2</v>
      </c>
      <c r="S169" s="125">
        <f>N169 - B33</f>
        <v>2</v>
      </c>
    </row>
    <row r="170" spans="1:21" x14ac:dyDescent="0.25">
      <c r="A170" s="49"/>
      <c r="B170" s="107">
        <v>4</v>
      </c>
      <c r="C170" s="31">
        <f t="shared" si="60"/>
        <v>1</v>
      </c>
      <c r="D170" s="22">
        <f t="shared" si="61"/>
        <v>-1</v>
      </c>
      <c r="F170" s="49"/>
      <c r="G170" s="107">
        <v>4</v>
      </c>
      <c r="H170" s="31">
        <f t="shared" ref="H170:H175" si="64">C170</f>
        <v>1</v>
      </c>
      <c r="I170" s="22">
        <f t="shared" ref="I170:I175" si="65">D170</f>
        <v>-1</v>
      </c>
      <c r="K170" s="122"/>
      <c r="L170" s="123">
        <v>4</v>
      </c>
      <c r="M170" s="124">
        <f>H170 + B33</f>
        <v>2</v>
      </c>
      <c r="N170" s="125">
        <f>I170 - B33</f>
        <v>-2</v>
      </c>
      <c r="P170" s="49"/>
      <c r="Q170" s="107">
        <v>4</v>
      </c>
      <c r="R170" s="31">
        <f t="shared" ref="R170:R175" si="66">M170</f>
        <v>2</v>
      </c>
      <c r="S170" s="22">
        <f t="shared" ref="S170:S175" si="67">N170</f>
        <v>-2</v>
      </c>
    </row>
    <row r="171" spans="1:21" x14ac:dyDescent="0.25">
      <c r="A171" s="49"/>
      <c r="B171" s="107">
        <v>5</v>
      </c>
      <c r="C171" s="31">
        <f t="shared" si="60"/>
        <v>-3</v>
      </c>
      <c r="D171" s="22">
        <f t="shared" si="61"/>
        <v>3</v>
      </c>
      <c r="F171" s="49"/>
      <c r="G171" s="107">
        <v>5</v>
      </c>
      <c r="H171" s="31">
        <f t="shared" si="64"/>
        <v>-3</v>
      </c>
      <c r="I171" s="22">
        <f t="shared" si="65"/>
        <v>3</v>
      </c>
      <c r="K171" s="49"/>
      <c r="L171" s="107">
        <v>5</v>
      </c>
      <c r="M171" s="31">
        <f t="shared" si="62"/>
        <v>-3</v>
      </c>
      <c r="N171" s="22">
        <f t="shared" si="63"/>
        <v>3</v>
      </c>
      <c r="P171" s="49"/>
      <c r="Q171" s="107">
        <v>5</v>
      </c>
      <c r="R171" s="31">
        <f t="shared" si="66"/>
        <v>-3</v>
      </c>
      <c r="S171" s="22">
        <f t="shared" si="67"/>
        <v>3</v>
      </c>
    </row>
    <row r="172" spans="1:21" x14ac:dyDescent="0.25">
      <c r="A172" s="49"/>
      <c r="B172" s="107">
        <v>6</v>
      </c>
      <c r="C172" s="31">
        <f t="shared" si="60"/>
        <v>1</v>
      </c>
      <c r="D172" s="22">
        <f t="shared" si="61"/>
        <v>-1</v>
      </c>
      <c r="F172" s="122"/>
      <c r="G172" s="123">
        <v>6</v>
      </c>
      <c r="H172" s="124">
        <f>C172 - B33</f>
        <v>0</v>
      </c>
      <c r="I172" s="125">
        <f>D172 + B33</f>
        <v>0</v>
      </c>
      <c r="K172" s="122"/>
      <c r="L172" s="123">
        <v>6</v>
      </c>
      <c r="M172" s="124">
        <f>H172 + B33</f>
        <v>1</v>
      </c>
      <c r="N172" s="125">
        <f>I172 - B33</f>
        <v>-1</v>
      </c>
      <c r="P172" s="49"/>
      <c r="Q172" s="107">
        <v>6</v>
      </c>
      <c r="R172" s="31">
        <f t="shared" si="66"/>
        <v>1</v>
      </c>
      <c r="S172" s="22">
        <f t="shared" si="67"/>
        <v>-1</v>
      </c>
    </row>
    <row r="173" spans="1:21" x14ac:dyDescent="0.25">
      <c r="A173" s="49"/>
      <c r="B173" s="107">
        <v>7</v>
      </c>
      <c r="C173" s="31">
        <f t="shared" si="60"/>
        <v>-1</v>
      </c>
      <c r="D173" s="22">
        <f t="shared" si="61"/>
        <v>1</v>
      </c>
      <c r="F173" s="122"/>
      <c r="G173" s="123">
        <v>7</v>
      </c>
      <c r="H173" s="124">
        <f>C173 - B33</f>
        <v>-2</v>
      </c>
      <c r="I173" s="125">
        <f>D173 +B33</f>
        <v>2</v>
      </c>
      <c r="K173" s="49"/>
      <c r="L173" s="107">
        <v>7</v>
      </c>
      <c r="M173" s="31">
        <f t="shared" si="62"/>
        <v>-2</v>
      </c>
      <c r="N173" s="22">
        <f t="shared" si="63"/>
        <v>2</v>
      </c>
      <c r="P173" s="122"/>
      <c r="Q173" s="123">
        <v>7</v>
      </c>
      <c r="R173" s="124">
        <f>M173 + B33</f>
        <v>-1</v>
      </c>
      <c r="S173" s="125">
        <f>N173 - B33</f>
        <v>1</v>
      </c>
    </row>
    <row r="174" spans="1:21" x14ac:dyDescent="0.25">
      <c r="A174" s="49"/>
      <c r="B174" s="107">
        <v>8</v>
      </c>
      <c r="C174" s="31">
        <f t="shared" si="60"/>
        <v>0</v>
      </c>
      <c r="D174" s="22">
        <f t="shared" si="61"/>
        <v>0</v>
      </c>
      <c r="F174" s="49"/>
      <c r="G174" s="107">
        <v>8</v>
      </c>
      <c r="H174" s="31">
        <f t="shared" si="64"/>
        <v>0</v>
      </c>
      <c r="I174" s="22">
        <f t="shared" si="65"/>
        <v>0</v>
      </c>
      <c r="K174" s="122"/>
      <c r="L174" s="123">
        <v>8</v>
      </c>
      <c r="M174" s="124">
        <f>H174 + B33</f>
        <v>1</v>
      </c>
      <c r="N174" s="125">
        <f>I174 - B33</f>
        <v>-1</v>
      </c>
      <c r="P174" s="49"/>
      <c r="Q174" s="107">
        <v>8</v>
      </c>
      <c r="R174" s="31">
        <f t="shared" si="66"/>
        <v>1</v>
      </c>
      <c r="S174" s="22">
        <f t="shared" si="67"/>
        <v>-1</v>
      </c>
    </row>
    <row r="175" spans="1:21" ht="15.75" thickBot="1" x14ac:dyDescent="0.3">
      <c r="A175" s="51"/>
      <c r="B175" s="108">
        <v>9</v>
      </c>
      <c r="C175" s="31">
        <f t="shared" si="60"/>
        <v>-3</v>
      </c>
      <c r="D175" s="22">
        <f t="shared" si="61"/>
        <v>3</v>
      </c>
      <c r="F175" s="51"/>
      <c r="G175" s="108">
        <v>9</v>
      </c>
      <c r="H175" s="31">
        <f t="shared" si="64"/>
        <v>-3</v>
      </c>
      <c r="I175" s="22">
        <f t="shared" si="65"/>
        <v>3</v>
      </c>
      <c r="K175" s="136"/>
      <c r="L175" s="137">
        <v>9</v>
      </c>
      <c r="M175" s="124">
        <f>H175 + B33</f>
        <v>-2</v>
      </c>
      <c r="N175" s="125">
        <f>I175 - B33</f>
        <v>2</v>
      </c>
      <c r="P175" s="51"/>
      <c r="Q175" s="108">
        <v>9</v>
      </c>
      <c r="R175" s="31">
        <f t="shared" si="66"/>
        <v>-2</v>
      </c>
      <c r="S175" s="22">
        <f t="shared" si="67"/>
        <v>2</v>
      </c>
    </row>
    <row r="176" spans="1:21" ht="15.75" thickBot="1" x14ac:dyDescent="0.3"/>
    <row r="177" spans="1:16" ht="15.75" thickBot="1" x14ac:dyDescent="0.3">
      <c r="B177" s="117" t="s">
        <v>100</v>
      </c>
      <c r="C177" s="110">
        <v>0</v>
      </c>
      <c r="D177" s="109">
        <v>1</v>
      </c>
      <c r="E177" s="78" t="s">
        <v>102</v>
      </c>
      <c r="F177" s="78" t="s">
        <v>101</v>
      </c>
      <c r="H177" s="163" t="s">
        <v>107</v>
      </c>
      <c r="I177" s="164"/>
      <c r="J177" s="164"/>
      <c r="K177" s="165"/>
    </row>
    <row r="178" spans="1:16" ht="15.75" thickBot="1" x14ac:dyDescent="0.3">
      <c r="A178" t="str">
        <f>A132</f>
        <v>[0,1,2,3]</v>
      </c>
      <c r="B178" s="118">
        <v>0</v>
      </c>
      <c r="C178" s="113">
        <f>C166+C167+C168+C169</f>
        <v>1</v>
      </c>
      <c r="D178" s="114">
        <f>D166+D167+D168+D169</f>
        <v>-1</v>
      </c>
      <c r="E178" s="140">
        <v>0</v>
      </c>
      <c r="F178" s="140">
        <f>F132</f>
        <v>0</v>
      </c>
      <c r="H178" s="161" t="s">
        <v>99</v>
      </c>
      <c r="I178" s="162"/>
      <c r="J178" s="110">
        <v>0</v>
      </c>
      <c r="K178" s="109">
        <v>1</v>
      </c>
      <c r="M178" s="161" t="s">
        <v>109</v>
      </c>
      <c r="N178" s="162"/>
      <c r="O178" s="110">
        <v>0</v>
      </c>
      <c r="P178" s="109">
        <v>1</v>
      </c>
    </row>
    <row r="179" spans="1:16" x14ac:dyDescent="0.25">
      <c r="A179" t="str">
        <f t="shared" ref="A179:A191" si="68">A133</f>
        <v>[0,1,2,4]</v>
      </c>
      <c r="B179" s="119">
        <v>1</v>
      </c>
      <c r="C179" s="115">
        <f>C166+C167+C168+C170</f>
        <v>4</v>
      </c>
      <c r="D179" s="56">
        <f>D166+D167+D168+D170</f>
        <v>-4</v>
      </c>
      <c r="E179" s="140">
        <v>0</v>
      </c>
      <c r="F179" s="140">
        <f t="shared" ref="F179:F191" si="69">F133</f>
        <v>0</v>
      </c>
      <c r="H179" s="122"/>
      <c r="I179" s="129">
        <v>0</v>
      </c>
      <c r="J179" s="134">
        <f>R166 - B33</f>
        <v>1</v>
      </c>
      <c r="K179" s="135">
        <f>S166 + B33</f>
        <v>-1</v>
      </c>
      <c r="M179" s="49"/>
      <c r="N179" s="111">
        <v>0</v>
      </c>
      <c r="O179" s="72">
        <f>O146 + J179</f>
        <v>1</v>
      </c>
      <c r="P179" s="21">
        <f>P146 + K179</f>
        <v>-1</v>
      </c>
    </row>
    <row r="180" spans="1:16" x14ac:dyDescent="0.25">
      <c r="A180" t="str">
        <f t="shared" si="68"/>
        <v>[5,1,2,3]</v>
      </c>
      <c r="B180" s="119">
        <v>2</v>
      </c>
      <c r="C180" s="115">
        <f>C171+C167+C168+C169</f>
        <v>-3</v>
      </c>
      <c r="D180" s="56">
        <f>D171+D167+D168+D169</f>
        <v>3</v>
      </c>
      <c r="E180" s="140">
        <v>1</v>
      </c>
      <c r="F180" s="140">
        <f t="shared" si="69"/>
        <v>1</v>
      </c>
      <c r="H180" s="49"/>
      <c r="I180" s="107">
        <v>1</v>
      </c>
      <c r="J180" s="31">
        <f>R167</f>
        <v>0</v>
      </c>
      <c r="K180" s="22">
        <f>S167</f>
        <v>0</v>
      </c>
      <c r="M180" s="49"/>
      <c r="N180" s="107">
        <v>1</v>
      </c>
      <c r="O180" s="31">
        <f>O147 + J180</f>
        <v>-2</v>
      </c>
      <c r="P180" s="22">
        <f>P147 + K180</f>
        <v>2</v>
      </c>
    </row>
    <row r="181" spans="1:16" x14ac:dyDescent="0.25">
      <c r="A181" t="str">
        <f t="shared" si="68"/>
        <v>[6,7,2,3]</v>
      </c>
      <c r="B181" s="119">
        <v>3</v>
      </c>
      <c r="C181" s="115">
        <f>C172+C173+C168+C169</f>
        <v>0</v>
      </c>
      <c r="D181" s="56">
        <f>D172+D173+D168+D169</f>
        <v>0</v>
      </c>
      <c r="E181">
        <v>0</v>
      </c>
      <c r="F181">
        <f t="shared" si="69"/>
        <v>1</v>
      </c>
      <c r="G181" t="s">
        <v>103</v>
      </c>
      <c r="H181" s="49"/>
      <c r="I181" s="107">
        <v>2</v>
      </c>
      <c r="J181" s="31">
        <f t="shared" ref="J181:J187" si="70">R168</f>
        <v>2</v>
      </c>
      <c r="K181" s="22">
        <f t="shared" ref="K181:K187" si="71">S168</f>
        <v>-2</v>
      </c>
      <c r="M181" s="49"/>
      <c r="N181" s="107">
        <v>2</v>
      </c>
      <c r="O181" s="31">
        <f t="shared" ref="O181:O188" si="72">O148 + J181</f>
        <v>6</v>
      </c>
      <c r="P181" s="22">
        <f t="shared" ref="P181:P188" si="73">P148 + K181</f>
        <v>-6</v>
      </c>
    </row>
    <row r="182" spans="1:16" x14ac:dyDescent="0.25">
      <c r="A182" t="str">
        <f t="shared" si="68"/>
        <v>[6,8,9,3]</v>
      </c>
      <c r="B182" s="119">
        <v>4</v>
      </c>
      <c r="C182" s="115">
        <f>H172+H174+H175+H169</f>
        <v>-6</v>
      </c>
      <c r="D182" s="56">
        <f>I172+I174+I175+I169</f>
        <v>6</v>
      </c>
      <c r="E182" s="140">
        <v>1</v>
      </c>
      <c r="F182" s="140">
        <f t="shared" si="69"/>
        <v>1</v>
      </c>
      <c r="H182" s="49"/>
      <c r="I182" s="107">
        <v>3</v>
      </c>
      <c r="J182" s="31">
        <f t="shared" si="70"/>
        <v>-2</v>
      </c>
      <c r="K182" s="22">
        <f t="shared" si="71"/>
        <v>2</v>
      </c>
      <c r="M182" s="49"/>
      <c r="N182" s="107">
        <v>3</v>
      </c>
      <c r="O182" s="31">
        <f t="shared" si="72"/>
        <v>-7</v>
      </c>
      <c r="P182" s="22">
        <f t="shared" si="73"/>
        <v>7</v>
      </c>
    </row>
    <row r="183" spans="1:16" x14ac:dyDescent="0.25">
      <c r="A183" t="str">
        <f t="shared" si="68"/>
        <v>[6,8,9,4]</v>
      </c>
      <c r="B183" s="119">
        <v>5</v>
      </c>
      <c r="C183" s="115">
        <f>H172+H174+H175+H170</f>
        <v>-2</v>
      </c>
      <c r="D183" s="56">
        <f>I172+I174+I175+I170</f>
        <v>2</v>
      </c>
      <c r="E183">
        <v>1</v>
      </c>
      <c r="F183">
        <f t="shared" si="69"/>
        <v>0</v>
      </c>
      <c r="G183" t="s">
        <v>104</v>
      </c>
      <c r="H183" s="122"/>
      <c r="I183" s="123">
        <v>4</v>
      </c>
      <c r="J183" s="124">
        <f>R170 - B33</f>
        <v>1</v>
      </c>
      <c r="K183" s="125">
        <f>S170 + B33</f>
        <v>-1</v>
      </c>
      <c r="M183" s="49"/>
      <c r="N183" s="107">
        <v>4</v>
      </c>
      <c r="O183" s="31">
        <f t="shared" si="72"/>
        <v>2</v>
      </c>
      <c r="P183" s="22">
        <f t="shared" si="73"/>
        <v>-2</v>
      </c>
    </row>
    <row r="184" spans="1:16" x14ac:dyDescent="0.25">
      <c r="A184" t="str">
        <f t="shared" si="68"/>
        <v>[5,8,9,4]</v>
      </c>
      <c r="B184" s="119">
        <v>6</v>
      </c>
      <c r="C184" s="115">
        <f>M171+M174+M175+M170</f>
        <v>-2</v>
      </c>
      <c r="D184" s="56">
        <f>N171+N174+N175+N170</f>
        <v>2</v>
      </c>
      <c r="E184" s="140">
        <v>1</v>
      </c>
      <c r="F184" s="140">
        <f t="shared" si="69"/>
        <v>1</v>
      </c>
      <c r="H184" s="49"/>
      <c r="I184" s="107">
        <v>5</v>
      </c>
      <c r="J184" s="31">
        <f t="shared" si="70"/>
        <v>-3</v>
      </c>
      <c r="K184" s="22">
        <f t="shared" si="71"/>
        <v>3</v>
      </c>
      <c r="M184" s="49"/>
      <c r="N184" s="107">
        <v>5</v>
      </c>
      <c r="O184" s="31">
        <f t="shared" si="72"/>
        <v>-9</v>
      </c>
      <c r="P184" s="22">
        <f t="shared" si="73"/>
        <v>9</v>
      </c>
    </row>
    <row r="185" spans="1:16" x14ac:dyDescent="0.25">
      <c r="A185" t="str">
        <f t="shared" si="68"/>
        <v>[0,7,2,3]</v>
      </c>
      <c r="B185" s="119">
        <v>7</v>
      </c>
      <c r="C185" s="115">
        <f>M166+M173+M168+M169</f>
        <v>-3</v>
      </c>
      <c r="D185" s="56">
        <f>N166+N173+N168+N169</f>
        <v>3</v>
      </c>
      <c r="E185">
        <v>1</v>
      </c>
      <c r="F185">
        <f t="shared" si="69"/>
        <v>0</v>
      </c>
      <c r="G185" t="s">
        <v>106</v>
      </c>
      <c r="H185" s="49"/>
      <c r="I185" s="107">
        <v>6</v>
      </c>
      <c r="J185" s="31">
        <f t="shared" si="70"/>
        <v>1</v>
      </c>
      <c r="K185" s="22">
        <f t="shared" si="71"/>
        <v>-1</v>
      </c>
      <c r="M185" s="49"/>
      <c r="N185" s="107">
        <v>6</v>
      </c>
      <c r="O185" s="31">
        <f t="shared" si="72"/>
        <v>3</v>
      </c>
      <c r="P185" s="22">
        <f t="shared" si="73"/>
        <v>-3</v>
      </c>
    </row>
    <row r="186" spans="1:16" x14ac:dyDescent="0.25">
      <c r="A186" t="str">
        <f t="shared" si="68"/>
        <v>[0,8,9,3]</v>
      </c>
      <c r="B186" s="119">
        <v>8</v>
      </c>
      <c r="C186" s="115">
        <f>R166+R174+R175+R169</f>
        <v>-1</v>
      </c>
      <c r="D186" s="56">
        <f>S166+S174+S175+S169</f>
        <v>1</v>
      </c>
      <c r="E186" s="140">
        <v>1</v>
      </c>
      <c r="F186" s="140">
        <f t="shared" si="69"/>
        <v>1</v>
      </c>
      <c r="H186" s="122"/>
      <c r="I186" s="123">
        <v>7</v>
      </c>
      <c r="J186" s="124">
        <f>R173 - B33</f>
        <v>-2</v>
      </c>
      <c r="K186" s="125">
        <f>S173 + B33</f>
        <v>2</v>
      </c>
      <c r="M186" s="49"/>
      <c r="N186" s="107">
        <v>7</v>
      </c>
      <c r="O186" s="31">
        <f t="shared" si="72"/>
        <v>-3</v>
      </c>
      <c r="P186" s="22">
        <f t="shared" si="73"/>
        <v>3</v>
      </c>
    </row>
    <row r="187" spans="1:16" x14ac:dyDescent="0.25">
      <c r="A187" t="str">
        <f t="shared" si="68"/>
        <v>[6,7,9,3]</v>
      </c>
      <c r="B187" s="119">
        <v>9</v>
      </c>
      <c r="C187" s="115">
        <f>R172+R173+R175+R169</f>
        <v>-4</v>
      </c>
      <c r="D187" s="56">
        <f>S172+S173+S175+S169</f>
        <v>4</v>
      </c>
      <c r="E187" s="140">
        <v>1</v>
      </c>
      <c r="F187" s="140">
        <f t="shared" si="69"/>
        <v>1</v>
      </c>
      <c r="H187" s="49"/>
      <c r="I187" s="107">
        <v>8</v>
      </c>
      <c r="J187" s="31">
        <f t="shared" si="70"/>
        <v>1</v>
      </c>
      <c r="K187" s="22">
        <f t="shared" si="71"/>
        <v>-1</v>
      </c>
      <c r="M187" s="49"/>
      <c r="N187" s="107">
        <v>8</v>
      </c>
      <c r="O187" s="31">
        <f t="shared" si="72"/>
        <v>0</v>
      </c>
      <c r="P187" s="22">
        <f t="shared" si="73"/>
        <v>0</v>
      </c>
    </row>
    <row r="188" spans="1:16" ht="15.75" thickBot="1" x14ac:dyDescent="0.3">
      <c r="A188" t="str">
        <f t="shared" si="68"/>
        <v>[0,7,9,4]</v>
      </c>
      <c r="B188" s="119">
        <v>10</v>
      </c>
      <c r="C188" s="115">
        <f>R166+R173+R175+R170</f>
        <v>1</v>
      </c>
      <c r="D188" s="56">
        <f>S166+S173+S175+S170</f>
        <v>-1</v>
      </c>
      <c r="E188">
        <v>0</v>
      </c>
      <c r="F188">
        <f t="shared" si="69"/>
        <v>1</v>
      </c>
      <c r="G188" t="s">
        <v>107</v>
      </c>
      <c r="H188" s="136"/>
      <c r="I188" s="137">
        <v>9</v>
      </c>
      <c r="J188" s="124">
        <f>R175 - B33</f>
        <v>-3</v>
      </c>
      <c r="K188" s="125">
        <f>S175 + B33</f>
        <v>3</v>
      </c>
      <c r="M188" s="51"/>
      <c r="N188" s="108">
        <v>9</v>
      </c>
      <c r="O188" s="31">
        <f t="shared" si="72"/>
        <v>-11</v>
      </c>
      <c r="P188" s="22">
        <f t="shared" si="73"/>
        <v>11</v>
      </c>
    </row>
    <row r="189" spans="1:16" x14ac:dyDescent="0.25">
      <c r="A189" t="str">
        <f t="shared" si="68"/>
        <v>[5,7,2,4]</v>
      </c>
      <c r="B189" s="119">
        <v>11</v>
      </c>
      <c r="C189" s="115">
        <f>J184+J186+J181+J183</f>
        <v>-2</v>
      </c>
      <c r="D189" s="56">
        <f>K184+K186+K181+K183</f>
        <v>2</v>
      </c>
      <c r="E189" s="140">
        <v>1</v>
      </c>
      <c r="F189" s="140">
        <f t="shared" si="69"/>
        <v>1</v>
      </c>
    </row>
    <row r="190" spans="1:16" x14ac:dyDescent="0.25">
      <c r="A190" t="str">
        <f t="shared" si="68"/>
        <v>[5,1,9,3]</v>
      </c>
      <c r="B190" s="119">
        <v>12</v>
      </c>
      <c r="C190" s="115">
        <f>J184+J180+J188+J182</f>
        <v>-8</v>
      </c>
      <c r="D190" s="56">
        <f>K184+K180+K188+K182</f>
        <v>8</v>
      </c>
      <c r="E190" s="140">
        <v>1</v>
      </c>
      <c r="F190" s="140">
        <f t="shared" si="69"/>
        <v>1</v>
      </c>
    </row>
    <row r="191" spans="1:16" ht="15.75" thickBot="1" x14ac:dyDescent="0.3">
      <c r="A191" t="str">
        <f t="shared" si="68"/>
        <v>[6,7,2,4]</v>
      </c>
      <c r="B191" s="120">
        <v>13</v>
      </c>
      <c r="C191" s="116">
        <f>J185+J186+J181+J183</f>
        <v>2</v>
      </c>
      <c r="D191" s="58">
        <f>K185+K186+K181+K183</f>
        <v>-2</v>
      </c>
      <c r="E191" s="140">
        <v>0</v>
      </c>
      <c r="F191" s="140">
        <f t="shared" si="69"/>
        <v>0</v>
      </c>
    </row>
    <row r="192" spans="1:16" ht="15.75" thickBot="1" x14ac:dyDescent="0.3"/>
    <row r="193" spans="1:21" ht="15.75" thickBot="1" x14ac:dyDescent="0.3">
      <c r="A193" s="75">
        <v>3</v>
      </c>
      <c r="B193" s="121"/>
      <c r="C193" s="139"/>
      <c r="D193" s="121" t="s">
        <v>110</v>
      </c>
      <c r="E193" s="37">
        <f>10/14</f>
        <v>0.7142857142857143</v>
      </c>
      <c r="F193" s="139"/>
      <c r="G193" s="121" t="s">
        <v>111</v>
      </c>
      <c r="H193" s="37">
        <v>1.0000000000000001E-5</v>
      </c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37"/>
    </row>
    <row r="194" spans="1:21" x14ac:dyDescent="0.25">
      <c r="B194" t="s">
        <v>112</v>
      </c>
      <c r="K194" t="s">
        <v>116</v>
      </c>
    </row>
    <row r="195" spans="1:21" x14ac:dyDescent="0.25">
      <c r="B195" t="s">
        <v>113</v>
      </c>
      <c r="H195">
        <f>IF(ABS(M159 - E193)&lt;H193,1,0)</f>
        <v>0</v>
      </c>
      <c r="K195" t="s">
        <v>117</v>
      </c>
      <c r="L195" s="141" t="s">
        <v>122</v>
      </c>
      <c r="M195">
        <f>M115</f>
        <v>0.5</v>
      </c>
    </row>
    <row r="196" spans="1:21" x14ac:dyDescent="0.25">
      <c r="B196" t="s">
        <v>114</v>
      </c>
      <c r="K196" t="s">
        <v>118</v>
      </c>
      <c r="L196" s="141" t="s">
        <v>122</v>
      </c>
      <c r="M196">
        <f>M161</f>
        <v>0.5</v>
      </c>
    </row>
    <row r="197" spans="1:21" x14ac:dyDescent="0.25">
      <c r="B197" t="s">
        <v>115</v>
      </c>
      <c r="K197" t="s">
        <v>119</v>
      </c>
      <c r="L197" s="141" t="s">
        <v>122</v>
      </c>
      <c r="M197">
        <f>E193</f>
        <v>0.7142857142857143</v>
      </c>
    </row>
    <row r="198" spans="1:21" ht="15.75" thickBot="1" x14ac:dyDescent="0.3">
      <c r="K198" t="s">
        <v>123</v>
      </c>
      <c r="M198" s="141" t="s">
        <v>122</v>
      </c>
      <c r="N198">
        <f>N162+ 1</f>
        <v>4</v>
      </c>
    </row>
    <row r="199" spans="1:21" ht="15.75" thickBot="1" x14ac:dyDescent="0.3">
      <c r="A199" s="75"/>
      <c r="B199" s="121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37"/>
    </row>
    <row r="200" spans="1:21" ht="15.75" thickBot="1" x14ac:dyDescent="0.3">
      <c r="F200" s="163" t="s">
        <v>103</v>
      </c>
      <c r="G200" s="164"/>
      <c r="H200" s="164"/>
      <c r="I200" s="165"/>
      <c r="K200" s="163" t="s">
        <v>104</v>
      </c>
      <c r="L200" s="164"/>
      <c r="M200" s="164"/>
      <c r="N200" s="165"/>
      <c r="P200" s="163" t="s">
        <v>106</v>
      </c>
      <c r="Q200" s="164"/>
      <c r="R200" s="164"/>
      <c r="S200" s="165"/>
    </row>
    <row r="201" spans="1:21" ht="15.75" thickBot="1" x14ac:dyDescent="0.3">
      <c r="A201" s="161" t="s">
        <v>99</v>
      </c>
      <c r="B201" s="162"/>
      <c r="C201" s="110">
        <v>0</v>
      </c>
      <c r="D201" s="109">
        <v>1</v>
      </c>
      <c r="F201" s="161" t="s">
        <v>99</v>
      </c>
      <c r="G201" s="162"/>
      <c r="H201" s="110">
        <v>0</v>
      </c>
      <c r="I201" s="109">
        <v>1</v>
      </c>
      <c r="K201" s="161" t="s">
        <v>99</v>
      </c>
      <c r="L201" s="162"/>
      <c r="M201" s="110">
        <v>0</v>
      </c>
      <c r="N201" s="109">
        <v>1</v>
      </c>
      <c r="P201" s="161" t="s">
        <v>99</v>
      </c>
      <c r="Q201" s="162"/>
      <c r="R201" s="110">
        <v>0</v>
      </c>
      <c r="S201" s="109">
        <v>1</v>
      </c>
    </row>
    <row r="202" spans="1:21" x14ac:dyDescent="0.25">
      <c r="A202" s="49"/>
      <c r="B202" s="111">
        <v>0</v>
      </c>
      <c r="C202" s="72">
        <f>J179</f>
        <v>1</v>
      </c>
      <c r="D202" s="21">
        <f>K179</f>
        <v>-1</v>
      </c>
      <c r="F202" s="49"/>
      <c r="G202" s="111">
        <v>0</v>
      </c>
      <c r="H202" s="72">
        <f>C202</f>
        <v>1</v>
      </c>
      <c r="I202" s="21">
        <f>D202</f>
        <v>-1</v>
      </c>
      <c r="K202" s="49"/>
      <c r="L202" s="111">
        <v>0</v>
      </c>
      <c r="M202" s="72">
        <f>H202</f>
        <v>1</v>
      </c>
      <c r="N202" s="21">
        <f>I202</f>
        <v>-1</v>
      </c>
      <c r="P202" s="122"/>
      <c r="Q202" s="129">
        <v>0</v>
      </c>
      <c r="R202" s="134">
        <f>M202 + B33</f>
        <v>2</v>
      </c>
      <c r="S202" s="135">
        <f>N202 - B33</f>
        <v>-2</v>
      </c>
    </row>
    <row r="203" spans="1:21" x14ac:dyDescent="0.25">
      <c r="A203" s="49"/>
      <c r="B203" s="107">
        <v>1</v>
      </c>
      <c r="C203" s="31">
        <f>J180</f>
        <v>0</v>
      </c>
      <c r="D203" s="22">
        <f>K180</f>
        <v>0</v>
      </c>
      <c r="F203" s="49"/>
      <c r="G203" s="107">
        <v>1</v>
      </c>
      <c r="H203" s="31">
        <f>C203</f>
        <v>0</v>
      </c>
      <c r="I203" s="22">
        <f>D203</f>
        <v>0</v>
      </c>
      <c r="K203" s="49"/>
      <c r="L203" s="107">
        <v>1</v>
      </c>
      <c r="M203" s="31">
        <f>H203</f>
        <v>0</v>
      </c>
      <c r="N203" s="22">
        <f>I203</f>
        <v>0</v>
      </c>
      <c r="P203" s="49"/>
      <c r="Q203" s="107">
        <v>1</v>
      </c>
      <c r="R203" s="31">
        <f>M203</f>
        <v>0</v>
      </c>
      <c r="S203" s="22">
        <f>N203</f>
        <v>0</v>
      </c>
    </row>
    <row r="204" spans="1:21" x14ac:dyDescent="0.25">
      <c r="A204" s="49"/>
      <c r="B204" s="107">
        <v>2</v>
      </c>
      <c r="C204" s="31">
        <f t="shared" ref="C204:C211" si="74">J181</f>
        <v>2</v>
      </c>
      <c r="D204" s="22">
        <f t="shared" ref="D204:D211" si="75">K181</f>
        <v>-2</v>
      </c>
      <c r="F204" s="49"/>
      <c r="G204" s="107">
        <v>2</v>
      </c>
      <c r="H204" s="31">
        <f t="shared" ref="H204:H209" si="76">C204</f>
        <v>2</v>
      </c>
      <c r="I204" s="22">
        <f t="shared" ref="I204:I209" si="77">D204</f>
        <v>-2</v>
      </c>
      <c r="K204" s="49"/>
      <c r="L204" s="107">
        <v>2</v>
      </c>
      <c r="M204" s="31">
        <f t="shared" ref="M204:M209" si="78">H204</f>
        <v>2</v>
      </c>
      <c r="N204" s="22">
        <f t="shared" ref="N204:N209" si="79">I204</f>
        <v>-2</v>
      </c>
      <c r="P204" s="122"/>
      <c r="Q204" s="123">
        <v>2</v>
      </c>
      <c r="R204" s="124">
        <f>M204 + B33</f>
        <v>3</v>
      </c>
      <c r="S204" s="125">
        <f>N204 - B33</f>
        <v>-3</v>
      </c>
    </row>
    <row r="205" spans="1:21" x14ac:dyDescent="0.25">
      <c r="A205" s="49"/>
      <c r="B205" s="107">
        <v>3</v>
      </c>
      <c r="C205" s="31">
        <f t="shared" si="74"/>
        <v>-2</v>
      </c>
      <c r="D205" s="22">
        <f t="shared" si="75"/>
        <v>2</v>
      </c>
      <c r="F205" s="122"/>
      <c r="G205" s="123">
        <v>3</v>
      </c>
      <c r="H205" s="124">
        <f>C205 - B33</f>
        <v>-3</v>
      </c>
      <c r="I205" s="125">
        <f>D205 + B33</f>
        <v>3</v>
      </c>
      <c r="K205" s="49"/>
      <c r="L205" s="107">
        <v>3</v>
      </c>
      <c r="M205" s="31">
        <f t="shared" si="78"/>
        <v>-3</v>
      </c>
      <c r="N205" s="22">
        <f t="shared" si="79"/>
        <v>3</v>
      </c>
      <c r="P205" s="122"/>
      <c r="Q205" s="123">
        <v>3</v>
      </c>
      <c r="R205" s="124">
        <f>M205 + B33</f>
        <v>-2</v>
      </c>
      <c r="S205" s="125">
        <f>N205 - B33</f>
        <v>2</v>
      </c>
    </row>
    <row r="206" spans="1:21" x14ac:dyDescent="0.25">
      <c r="A206" s="49"/>
      <c r="B206" s="107">
        <v>4</v>
      </c>
      <c r="C206" s="31">
        <f t="shared" si="74"/>
        <v>1</v>
      </c>
      <c r="D206" s="22">
        <f t="shared" si="75"/>
        <v>-1</v>
      </c>
      <c r="F206" s="49"/>
      <c r="G206" s="107">
        <v>4</v>
      </c>
      <c r="H206" s="31">
        <f t="shared" si="76"/>
        <v>1</v>
      </c>
      <c r="I206" s="22">
        <f t="shared" si="77"/>
        <v>-1</v>
      </c>
      <c r="K206" s="122"/>
      <c r="L206" s="123">
        <v>4</v>
      </c>
      <c r="M206" s="124">
        <f>H206 + B33</f>
        <v>2</v>
      </c>
      <c r="N206" s="125">
        <f>I206 - B33</f>
        <v>-2</v>
      </c>
      <c r="P206" s="49"/>
      <c r="Q206" s="107">
        <v>4</v>
      </c>
      <c r="R206" s="31">
        <f t="shared" ref="R206:R211" si="80">M206</f>
        <v>2</v>
      </c>
      <c r="S206" s="22">
        <f t="shared" ref="S206:S211" si="81">N206</f>
        <v>-2</v>
      </c>
    </row>
    <row r="207" spans="1:21" x14ac:dyDescent="0.25">
      <c r="A207" s="49"/>
      <c r="B207" s="107">
        <v>5</v>
      </c>
      <c r="C207" s="31">
        <f t="shared" si="74"/>
        <v>-3</v>
      </c>
      <c r="D207" s="22">
        <f t="shared" si="75"/>
        <v>3</v>
      </c>
      <c r="F207" s="49"/>
      <c r="G207" s="107">
        <v>5</v>
      </c>
      <c r="H207" s="31">
        <f t="shared" si="76"/>
        <v>-3</v>
      </c>
      <c r="I207" s="22">
        <f t="shared" si="77"/>
        <v>3</v>
      </c>
      <c r="K207" s="49"/>
      <c r="L207" s="107">
        <v>5</v>
      </c>
      <c r="M207" s="31">
        <f t="shared" si="78"/>
        <v>-3</v>
      </c>
      <c r="N207" s="22">
        <f t="shared" si="79"/>
        <v>3</v>
      </c>
      <c r="P207" s="49"/>
      <c r="Q207" s="107">
        <v>5</v>
      </c>
      <c r="R207" s="31">
        <f t="shared" si="80"/>
        <v>-3</v>
      </c>
      <c r="S207" s="22">
        <f t="shared" si="81"/>
        <v>3</v>
      </c>
    </row>
    <row r="208" spans="1:21" x14ac:dyDescent="0.25">
      <c r="A208" s="49"/>
      <c r="B208" s="107">
        <v>6</v>
      </c>
      <c r="C208" s="31">
        <f t="shared" si="74"/>
        <v>1</v>
      </c>
      <c r="D208" s="22">
        <f t="shared" si="75"/>
        <v>-1</v>
      </c>
      <c r="F208" s="122"/>
      <c r="G208" s="123">
        <v>6</v>
      </c>
      <c r="H208" s="124">
        <f>C208 - B33</f>
        <v>0</v>
      </c>
      <c r="I208" s="125">
        <f>D208 + B33</f>
        <v>0</v>
      </c>
      <c r="K208" s="122"/>
      <c r="L208" s="123">
        <v>6</v>
      </c>
      <c r="M208" s="124">
        <f>H208 + B33</f>
        <v>1</v>
      </c>
      <c r="N208" s="125">
        <f>I208 - B33</f>
        <v>-1</v>
      </c>
      <c r="P208" s="49"/>
      <c r="Q208" s="107">
        <v>6</v>
      </c>
      <c r="R208" s="31">
        <f t="shared" si="80"/>
        <v>1</v>
      </c>
      <c r="S208" s="22">
        <f t="shared" si="81"/>
        <v>-1</v>
      </c>
    </row>
    <row r="209" spans="1:19" x14ac:dyDescent="0.25">
      <c r="A209" s="49"/>
      <c r="B209" s="107">
        <v>7</v>
      </c>
      <c r="C209" s="31">
        <f t="shared" si="74"/>
        <v>-2</v>
      </c>
      <c r="D209" s="22">
        <f t="shared" si="75"/>
        <v>2</v>
      </c>
      <c r="F209" s="49"/>
      <c r="G209" s="107">
        <v>7</v>
      </c>
      <c r="H209" s="31">
        <f t="shared" si="76"/>
        <v>-2</v>
      </c>
      <c r="I209" s="22">
        <f t="shared" si="77"/>
        <v>2</v>
      </c>
      <c r="K209" s="49"/>
      <c r="L209" s="107">
        <v>7</v>
      </c>
      <c r="M209" s="31">
        <f t="shared" si="78"/>
        <v>-2</v>
      </c>
      <c r="N209" s="22">
        <f t="shared" si="79"/>
        <v>2</v>
      </c>
      <c r="P209" s="122"/>
      <c r="Q209" s="123">
        <v>7</v>
      </c>
      <c r="R209" s="124">
        <f>M209 + B33</f>
        <v>-1</v>
      </c>
      <c r="S209" s="125">
        <f>N209 - B33</f>
        <v>1</v>
      </c>
    </row>
    <row r="210" spans="1:19" x14ac:dyDescent="0.25">
      <c r="A210" s="49"/>
      <c r="B210" s="107">
        <v>8</v>
      </c>
      <c r="C210" s="31">
        <f t="shared" si="74"/>
        <v>1</v>
      </c>
      <c r="D210" s="22">
        <f t="shared" si="75"/>
        <v>-1</v>
      </c>
      <c r="F210" s="122"/>
      <c r="G210" s="123">
        <v>8</v>
      </c>
      <c r="H210" s="124">
        <f>C210 - B33</f>
        <v>0</v>
      </c>
      <c r="I210" s="125">
        <f>D210 + B33</f>
        <v>0</v>
      </c>
      <c r="K210" s="122"/>
      <c r="L210" s="123">
        <v>8</v>
      </c>
      <c r="M210" s="124">
        <f>H210 + B33</f>
        <v>1</v>
      </c>
      <c r="N210" s="125">
        <f>I210 - B33</f>
        <v>-1</v>
      </c>
      <c r="P210" s="49"/>
      <c r="Q210" s="107">
        <v>8</v>
      </c>
      <c r="R210" s="31">
        <f t="shared" si="80"/>
        <v>1</v>
      </c>
      <c r="S210" s="22">
        <f t="shared" si="81"/>
        <v>-1</v>
      </c>
    </row>
    <row r="211" spans="1:19" ht="15.75" thickBot="1" x14ac:dyDescent="0.3">
      <c r="A211" s="51"/>
      <c r="B211" s="108">
        <v>9</v>
      </c>
      <c r="C211" s="31">
        <f t="shared" si="74"/>
        <v>-3</v>
      </c>
      <c r="D211" s="22">
        <f t="shared" si="75"/>
        <v>3</v>
      </c>
      <c r="F211" s="136"/>
      <c r="G211" s="137">
        <v>9</v>
      </c>
      <c r="H211" s="124">
        <f>C211 - B33</f>
        <v>-4</v>
      </c>
      <c r="I211" s="125">
        <f>D211 + B33</f>
        <v>4</v>
      </c>
      <c r="K211" s="136"/>
      <c r="L211" s="137">
        <v>9</v>
      </c>
      <c r="M211" s="124">
        <f>H211 + B33</f>
        <v>-3</v>
      </c>
      <c r="N211" s="125">
        <f>I211 - B33</f>
        <v>3</v>
      </c>
      <c r="P211" s="51"/>
      <c r="Q211" s="108">
        <v>9</v>
      </c>
      <c r="R211" s="31">
        <f t="shared" si="80"/>
        <v>-3</v>
      </c>
      <c r="S211" s="22">
        <f t="shared" si="81"/>
        <v>3</v>
      </c>
    </row>
    <row r="212" spans="1:19" ht="15.75" thickBot="1" x14ac:dyDescent="0.3"/>
    <row r="213" spans="1:19" ht="15.75" thickBot="1" x14ac:dyDescent="0.3">
      <c r="B213" s="117" t="s">
        <v>100</v>
      </c>
      <c r="C213" s="110">
        <v>0</v>
      </c>
      <c r="D213" s="109">
        <v>1</v>
      </c>
      <c r="E213" s="78" t="s">
        <v>102</v>
      </c>
      <c r="F213" s="78" t="s">
        <v>101</v>
      </c>
      <c r="H213" s="163" t="s">
        <v>107</v>
      </c>
      <c r="I213" s="164"/>
      <c r="J213" s="164"/>
      <c r="K213" s="165"/>
    </row>
    <row r="214" spans="1:19" ht="15.75" thickBot="1" x14ac:dyDescent="0.3">
      <c r="A214" t="str">
        <f>A178</f>
        <v>[0,1,2,3]</v>
      </c>
      <c r="B214" s="118">
        <v>0</v>
      </c>
      <c r="C214" s="113">
        <f>C202+C203+C204+C205</f>
        <v>1</v>
      </c>
      <c r="D214" s="114">
        <f>D202+D203+D204+D205</f>
        <v>-1</v>
      </c>
      <c r="E214" s="140">
        <v>0</v>
      </c>
      <c r="F214" s="140">
        <f>F178</f>
        <v>0</v>
      </c>
      <c r="H214" s="161" t="s">
        <v>99</v>
      </c>
      <c r="I214" s="162"/>
      <c r="J214" s="110">
        <v>0</v>
      </c>
      <c r="K214" s="109">
        <v>1</v>
      </c>
      <c r="M214" s="161" t="s">
        <v>109</v>
      </c>
      <c r="N214" s="162"/>
      <c r="O214" s="110">
        <v>0</v>
      </c>
      <c r="P214" s="109">
        <v>1</v>
      </c>
    </row>
    <row r="215" spans="1:19" x14ac:dyDescent="0.25">
      <c r="A215" t="str">
        <f t="shared" ref="A215:A227" si="82">A179</f>
        <v>[0,1,2,4]</v>
      </c>
      <c r="B215" s="119">
        <v>1</v>
      </c>
      <c r="C215" s="115">
        <f>C202+C203+C204+C206</f>
        <v>4</v>
      </c>
      <c r="D215" s="56">
        <f>D202+D203+D204+D206</f>
        <v>-4</v>
      </c>
      <c r="E215" s="140">
        <v>0</v>
      </c>
      <c r="F215" s="140">
        <f t="shared" ref="F215:F227" si="83">F179</f>
        <v>0</v>
      </c>
      <c r="H215" s="122"/>
      <c r="I215" s="129">
        <v>0</v>
      </c>
      <c r="J215" s="134">
        <f>R202 - B33</f>
        <v>1</v>
      </c>
      <c r="K215" s="135">
        <f>S202 + B33</f>
        <v>-1</v>
      </c>
      <c r="M215" s="49"/>
      <c r="N215" s="111">
        <v>0</v>
      </c>
      <c r="O215" s="72">
        <f>O179 + J215</f>
        <v>2</v>
      </c>
      <c r="P215" s="21">
        <f>P179 + K215</f>
        <v>-2</v>
      </c>
    </row>
    <row r="216" spans="1:19" x14ac:dyDescent="0.25">
      <c r="A216" t="str">
        <f t="shared" si="82"/>
        <v>[5,1,2,3]</v>
      </c>
      <c r="B216" s="119">
        <v>2</v>
      </c>
      <c r="C216" s="115">
        <f>C207+C203+C204+C205</f>
        <v>-3</v>
      </c>
      <c r="D216" s="56">
        <f>D207+D203+D204+D205</f>
        <v>3</v>
      </c>
      <c r="E216" s="140">
        <v>1</v>
      </c>
      <c r="F216" s="140">
        <f t="shared" si="83"/>
        <v>1</v>
      </c>
      <c r="H216" s="49"/>
      <c r="I216" s="107">
        <v>1</v>
      </c>
      <c r="J216" s="31">
        <f>R203</f>
        <v>0</v>
      </c>
      <c r="K216" s="22">
        <f>S203</f>
        <v>0</v>
      </c>
      <c r="M216" s="49"/>
      <c r="N216" s="107">
        <v>1</v>
      </c>
      <c r="O216" s="31">
        <f>O180 + J216</f>
        <v>-2</v>
      </c>
      <c r="P216" s="22">
        <f>P180 + K216</f>
        <v>2</v>
      </c>
    </row>
    <row r="217" spans="1:19" x14ac:dyDescent="0.25">
      <c r="A217" t="str">
        <f t="shared" si="82"/>
        <v>[6,7,2,3]</v>
      </c>
      <c r="B217" s="119">
        <v>3</v>
      </c>
      <c r="C217" s="115">
        <f>C208+C209+C204+C205</f>
        <v>-1</v>
      </c>
      <c r="D217" s="56">
        <f>D208+D209+D204+D205</f>
        <v>1</v>
      </c>
      <c r="E217" s="140">
        <v>1</v>
      </c>
      <c r="F217" s="140">
        <f t="shared" si="83"/>
        <v>1</v>
      </c>
      <c r="H217" s="49"/>
      <c r="I217" s="107">
        <v>2</v>
      </c>
      <c r="J217" s="31">
        <f t="shared" ref="J217:J223" si="84">R204</f>
        <v>3</v>
      </c>
      <c r="K217" s="22">
        <f t="shared" ref="K217:K223" si="85">S204</f>
        <v>-3</v>
      </c>
      <c r="M217" s="49"/>
      <c r="N217" s="107">
        <v>2</v>
      </c>
      <c r="O217" s="31">
        <f t="shared" ref="O217:O224" si="86">O181 + J217</f>
        <v>9</v>
      </c>
      <c r="P217" s="22">
        <f t="shared" ref="P217:P224" si="87">P181 + K217</f>
        <v>-9</v>
      </c>
    </row>
    <row r="218" spans="1:19" x14ac:dyDescent="0.25">
      <c r="A218" t="str">
        <f t="shared" si="82"/>
        <v>[6,8,9,3]</v>
      </c>
      <c r="B218" s="119">
        <v>4</v>
      </c>
      <c r="C218" s="115">
        <f>H208+H210+H211+H205</f>
        <v>-7</v>
      </c>
      <c r="D218" s="56">
        <f>I208+I210+I211+I205</f>
        <v>7</v>
      </c>
      <c r="E218">
        <v>0</v>
      </c>
      <c r="F218">
        <f t="shared" si="83"/>
        <v>1</v>
      </c>
      <c r="G218" t="s">
        <v>103</v>
      </c>
      <c r="H218" s="49"/>
      <c r="I218" s="107">
        <v>3</v>
      </c>
      <c r="J218" s="31">
        <f t="shared" si="84"/>
        <v>-2</v>
      </c>
      <c r="K218" s="22">
        <f t="shared" si="85"/>
        <v>2</v>
      </c>
      <c r="M218" s="49"/>
      <c r="N218" s="107">
        <v>3</v>
      </c>
      <c r="O218" s="31">
        <f t="shared" si="86"/>
        <v>-9</v>
      </c>
      <c r="P218" s="22">
        <f t="shared" si="87"/>
        <v>9</v>
      </c>
    </row>
    <row r="219" spans="1:19" x14ac:dyDescent="0.25">
      <c r="A219" t="str">
        <f t="shared" si="82"/>
        <v>[6,8,9,4]</v>
      </c>
      <c r="B219" s="119">
        <v>5</v>
      </c>
      <c r="C219" s="115">
        <f>H208+H210+H211+H206</f>
        <v>-3</v>
      </c>
      <c r="D219" s="56">
        <f>I208+I210+I211+I206</f>
        <v>3</v>
      </c>
      <c r="E219">
        <v>1</v>
      </c>
      <c r="F219">
        <f t="shared" si="83"/>
        <v>0</v>
      </c>
      <c r="G219" t="s">
        <v>104</v>
      </c>
      <c r="H219" s="122"/>
      <c r="I219" s="123">
        <v>4</v>
      </c>
      <c r="J219" s="124">
        <f>R206 - B33</f>
        <v>1</v>
      </c>
      <c r="K219" s="125">
        <f>S206 + B33</f>
        <v>-1</v>
      </c>
      <c r="M219" s="49"/>
      <c r="N219" s="107">
        <v>4</v>
      </c>
      <c r="O219" s="31">
        <f t="shared" si="86"/>
        <v>3</v>
      </c>
      <c r="P219" s="22">
        <f t="shared" si="87"/>
        <v>-3</v>
      </c>
    </row>
    <row r="220" spans="1:19" x14ac:dyDescent="0.25">
      <c r="A220" t="str">
        <f t="shared" si="82"/>
        <v>[5,8,9,4]</v>
      </c>
      <c r="B220" s="119">
        <v>6</v>
      </c>
      <c r="C220" s="115">
        <f>M207+M210+M211+M206</f>
        <v>-3</v>
      </c>
      <c r="D220" s="56">
        <f>N207+N210+N211+N206</f>
        <v>3</v>
      </c>
      <c r="E220" s="140">
        <v>1</v>
      </c>
      <c r="F220" s="140">
        <f t="shared" si="83"/>
        <v>1</v>
      </c>
      <c r="H220" s="49"/>
      <c r="I220" s="107">
        <v>5</v>
      </c>
      <c r="J220" s="31">
        <f t="shared" si="84"/>
        <v>-3</v>
      </c>
      <c r="K220" s="22">
        <f t="shared" si="85"/>
        <v>3</v>
      </c>
      <c r="M220" s="49"/>
      <c r="N220" s="107">
        <v>5</v>
      </c>
      <c r="O220" s="31">
        <f t="shared" si="86"/>
        <v>-12</v>
      </c>
      <c r="P220" s="22">
        <f t="shared" si="87"/>
        <v>12</v>
      </c>
    </row>
    <row r="221" spans="1:19" x14ac:dyDescent="0.25">
      <c r="A221" t="str">
        <f t="shared" si="82"/>
        <v>[0,7,2,3]</v>
      </c>
      <c r="B221" s="119">
        <v>7</v>
      </c>
      <c r="C221" s="115">
        <f>M202+M209+M204+M205</f>
        <v>-2</v>
      </c>
      <c r="D221" s="56">
        <f>N202+N209+N204+N205</f>
        <v>2</v>
      </c>
      <c r="E221">
        <v>1</v>
      </c>
      <c r="F221">
        <f t="shared" si="83"/>
        <v>0</v>
      </c>
      <c r="G221" t="s">
        <v>106</v>
      </c>
      <c r="H221" s="49"/>
      <c r="I221" s="107">
        <v>6</v>
      </c>
      <c r="J221" s="31">
        <f t="shared" si="84"/>
        <v>1</v>
      </c>
      <c r="K221" s="22">
        <f t="shared" si="85"/>
        <v>-1</v>
      </c>
      <c r="M221" s="49"/>
      <c r="N221" s="107">
        <v>6</v>
      </c>
      <c r="O221" s="31">
        <f t="shared" si="86"/>
        <v>4</v>
      </c>
      <c r="P221" s="22">
        <f t="shared" si="87"/>
        <v>-4</v>
      </c>
    </row>
    <row r="222" spans="1:19" x14ac:dyDescent="0.25">
      <c r="A222" t="str">
        <f t="shared" si="82"/>
        <v>[0,8,9,3]</v>
      </c>
      <c r="B222" s="119">
        <v>8</v>
      </c>
      <c r="C222" s="115">
        <f>R202+R210+R211+R205</f>
        <v>-2</v>
      </c>
      <c r="D222" s="56">
        <f>S202+S210+S211+S205</f>
        <v>2</v>
      </c>
      <c r="E222" s="140">
        <v>1</v>
      </c>
      <c r="F222" s="140">
        <f t="shared" si="83"/>
        <v>1</v>
      </c>
      <c r="H222" s="122"/>
      <c r="I222" s="123">
        <v>7</v>
      </c>
      <c r="J222" s="124">
        <f>R209 - B33</f>
        <v>-2</v>
      </c>
      <c r="K222" s="125">
        <f>S209 + B33</f>
        <v>2</v>
      </c>
      <c r="M222" s="49"/>
      <c r="N222" s="107">
        <v>7</v>
      </c>
      <c r="O222" s="31">
        <f t="shared" si="86"/>
        <v>-5</v>
      </c>
      <c r="P222" s="22">
        <f t="shared" si="87"/>
        <v>5</v>
      </c>
    </row>
    <row r="223" spans="1:19" x14ac:dyDescent="0.25">
      <c r="A223" t="str">
        <f t="shared" si="82"/>
        <v>[6,7,9,3]</v>
      </c>
      <c r="B223" s="119">
        <v>9</v>
      </c>
      <c r="C223" s="115">
        <f>R208+R209+R211+R205</f>
        <v>-5</v>
      </c>
      <c r="D223" s="56">
        <f>S208+S209+S211+S205</f>
        <v>5</v>
      </c>
      <c r="E223" s="140">
        <v>1</v>
      </c>
      <c r="F223" s="140">
        <f t="shared" si="83"/>
        <v>1</v>
      </c>
      <c r="H223" s="49"/>
      <c r="I223" s="107">
        <v>8</v>
      </c>
      <c r="J223" s="31">
        <f t="shared" si="84"/>
        <v>1</v>
      </c>
      <c r="K223" s="22">
        <f t="shared" si="85"/>
        <v>-1</v>
      </c>
      <c r="M223" s="49"/>
      <c r="N223" s="107">
        <v>8</v>
      </c>
      <c r="O223" s="31">
        <f t="shared" si="86"/>
        <v>1</v>
      </c>
      <c r="P223" s="22">
        <f t="shared" si="87"/>
        <v>-1</v>
      </c>
    </row>
    <row r="224" spans="1:19" ht="15.75" thickBot="1" x14ac:dyDescent="0.3">
      <c r="A224" t="str">
        <f t="shared" si="82"/>
        <v>[0,7,9,4]</v>
      </c>
      <c r="B224" s="119">
        <v>10</v>
      </c>
      <c r="C224" s="115">
        <f>R202+R209+R211+R206</f>
        <v>0</v>
      </c>
      <c r="D224" s="56">
        <f>S202+S209+S211+S206</f>
        <v>0</v>
      </c>
      <c r="E224">
        <v>0</v>
      </c>
      <c r="F224">
        <f t="shared" si="83"/>
        <v>1</v>
      </c>
      <c r="G224" t="s">
        <v>107</v>
      </c>
      <c r="H224" s="136"/>
      <c r="I224" s="137">
        <v>9</v>
      </c>
      <c r="J224" s="124">
        <f>R211 - B33</f>
        <v>-4</v>
      </c>
      <c r="K224" s="125">
        <f>S211 + B33</f>
        <v>4</v>
      </c>
      <c r="M224" s="51"/>
      <c r="N224" s="108">
        <v>9</v>
      </c>
      <c r="O224" s="31">
        <f t="shared" si="86"/>
        <v>-15</v>
      </c>
      <c r="P224" s="22">
        <f t="shared" si="87"/>
        <v>15</v>
      </c>
    </row>
    <row r="225" spans="1:21" x14ac:dyDescent="0.25">
      <c r="A225" t="str">
        <f t="shared" si="82"/>
        <v>[5,7,2,4]</v>
      </c>
      <c r="B225" s="119">
        <v>11</v>
      </c>
      <c r="C225" s="115">
        <f>J220+J222+J217+J219</f>
        <v>-1</v>
      </c>
      <c r="D225" s="56">
        <f>K220+K222+K217+K219</f>
        <v>1</v>
      </c>
      <c r="E225" s="140">
        <v>1</v>
      </c>
      <c r="F225" s="140">
        <f t="shared" si="83"/>
        <v>1</v>
      </c>
    </row>
    <row r="226" spans="1:21" x14ac:dyDescent="0.25">
      <c r="A226" t="str">
        <f t="shared" si="82"/>
        <v>[5,1,9,3]</v>
      </c>
      <c r="B226" s="119">
        <v>12</v>
      </c>
      <c r="C226" s="115">
        <f>J220+J216+J224+J218</f>
        <v>-9</v>
      </c>
      <c r="D226" s="56">
        <f>K220+K216+K224+K218</f>
        <v>9</v>
      </c>
      <c r="E226" s="140">
        <v>1</v>
      </c>
      <c r="F226" s="140">
        <f t="shared" si="83"/>
        <v>1</v>
      </c>
    </row>
    <row r="227" spans="1:21" ht="15.75" thickBot="1" x14ac:dyDescent="0.3">
      <c r="A227" t="str">
        <f t="shared" si="82"/>
        <v>[6,7,2,4]</v>
      </c>
      <c r="B227" s="120">
        <v>13</v>
      </c>
      <c r="C227" s="116">
        <f>J221+J222+J217+J219</f>
        <v>3</v>
      </c>
      <c r="D227" s="58">
        <f>K221+K222+K217+K219</f>
        <v>-3</v>
      </c>
      <c r="E227" s="140">
        <v>0</v>
      </c>
      <c r="F227" s="140">
        <f t="shared" si="83"/>
        <v>0</v>
      </c>
    </row>
    <row r="228" spans="1:21" ht="15.75" thickBot="1" x14ac:dyDescent="0.3"/>
    <row r="229" spans="1:21" ht="15.75" thickBot="1" x14ac:dyDescent="0.3">
      <c r="A229" s="75">
        <v>4</v>
      </c>
      <c r="B229" s="121"/>
      <c r="C229" s="139"/>
      <c r="D229" s="121" t="s">
        <v>110</v>
      </c>
      <c r="E229" s="37">
        <f>10/14</f>
        <v>0.7142857142857143</v>
      </c>
      <c r="F229" s="139"/>
      <c r="G229" s="121" t="s">
        <v>111</v>
      </c>
      <c r="H229" s="37">
        <v>1.0000000000000001E-5</v>
      </c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37"/>
    </row>
    <row r="230" spans="1:21" x14ac:dyDescent="0.25">
      <c r="B230" t="s">
        <v>112</v>
      </c>
      <c r="K230" t="s">
        <v>116</v>
      </c>
    </row>
    <row r="231" spans="1:21" x14ac:dyDescent="0.25">
      <c r="B231" t="s">
        <v>113</v>
      </c>
      <c r="H231">
        <f>IF(ABS(M195 - E229)&lt;H229,1,0)</f>
        <v>0</v>
      </c>
      <c r="K231" t="s">
        <v>117</v>
      </c>
      <c r="L231" s="141" t="s">
        <v>122</v>
      </c>
      <c r="M231">
        <f>M161</f>
        <v>0.5</v>
      </c>
    </row>
    <row r="232" spans="1:21" x14ac:dyDescent="0.25">
      <c r="B232" t="s">
        <v>114</v>
      </c>
      <c r="K232" t="s">
        <v>118</v>
      </c>
      <c r="L232" s="141" t="s">
        <v>122</v>
      </c>
      <c r="M232">
        <f>M197</f>
        <v>0.7142857142857143</v>
      </c>
    </row>
    <row r="233" spans="1:21" x14ac:dyDescent="0.25">
      <c r="B233" t="s">
        <v>115</v>
      </c>
      <c r="K233" t="s">
        <v>119</v>
      </c>
      <c r="L233" s="141" t="s">
        <v>122</v>
      </c>
      <c r="M233">
        <f>E229</f>
        <v>0.7142857142857143</v>
      </c>
    </row>
    <row r="234" spans="1:21" ht="15.75" thickBot="1" x14ac:dyDescent="0.3">
      <c r="K234" t="s">
        <v>123</v>
      </c>
      <c r="M234" s="141" t="s">
        <v>122</v>
      </c>
      <c r="N234">
        <f>N198 + 1</f>
        <v>5</v>
      </c>
    </row>
    <row r="235" spans="1:21" ht="15.75" thickBot="1" x14ac:dyDescent="0.3">
      <c r="A235" s="75"/>
      <c r="B235" s="121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37"/>
    </row>
    <row r="236" spans="1:21" ht="15.75" thickBot="1" x14ac:dyDescent="0.3">
      <c r="F236" s="163" t="s">
        <v>103</v>
      </c>
      <c r="G236" s="164"/>
      <c r="H236" s="164"/>
      <c r="I236" s="165"/>
      <c r="K236" s="163" t="s">
        <v>104</v>
      </c>
      <c r="L236" s="164"/>
      <c r="M236" s="164"/>
      <c r="N236" s="165"/>
      <c r="P236" s="163" t="s">
        <v>106</v>
      </c>
      <c r="Q236" s="164"/>
      <c r="R236" s="164"/>
      <c r="S236" s="165"/>
    </row>
    <row r="237" spans="1:21" ht="15.75" thickBot="1" x14ac:dyDescent="0.3">
      <c r="A237" s="161" t="s">
        <v>99</v>
      </c>
      <c r="B237" s="162"/>
      <c r="C237" s="110">
        <v>0</v>
      </c>
      <c r="D237" s="109">
        <v>1</v>
      </c>
      <c r="F237" s="161" t="s">
        <v>99</v>
      </c>
      <c r="G237" s="162"/>
      <c r="H237" s="110">
        <v>0</v>
      </c>
      <c r="I237" s="109">
        <v>1</v>
      </c>
      <c r="K237" s="161" t="s">
        <v>99</v>
      </c>
      <c r="L237" s="162"/>
      <c r="M237" s="110">
        <v>0</v>
      </c>
      <c r="N237" s="109">
        <v>1</v>
      </c>
      <c r="P237" s="161" t="s">
        <v>99</v>
      </c>
      <c r="Q237" s="162"/>
      <c r="R237" s="110">
        <v>0</v>
      </c>
      <c r="S237" s="109">
        <v>1</v>
      </c>
    </row>
    <row r="238" spans="1:21" x14ac:dyDescent="0.25">
      <c r="A238" s="49"/>
      <c r="B238" s="111">
        <v>0</v>
      </c>
      <c r="C238" s="72">
        <f>J215</f>
        <v>1</v>
      </c>
      <c r="D238" s="21">
        <f>K215</f>
        <v>-1</v>
      </c>
      <c r="F238" s="49"/>
      <c r="G238" s="111">
        <v>0</v>
      </c>
      <c r="H238" s="72">
        <f>C238</f>
        <v>1</v>
      </c>
      <c r="I238" s="21">
        <f>D238</f>
        <v>-1</v>
      </c>
      <c r="K238" s="49"/>
      <c r="L238" s="111">
        <v>0</v>
      </c>
      <c r="M238" s="72">
        <f>H238</f>
        <v>1</v>
      </c>
      <c r="N238" s="21">
        <f>I238</f>
        <v>-1</v>
      </c>
      <c r="P238" s="122"/>
      <c r="Q238" s="129">
        <v>0</v>
      </c>
      <c r="R238" s="134">
        <f>M238 + B33</f>
        <v>2</v>
      </c>
      <c r="S238" s="135">
        <f>N238 - B33</f>
        <v>-2</v>
      </c>
    </row>
    <row r="239" spans="1:21" x14ac:dyDescent="0.25">
      <c r="A239" s="49"/>
      <c r="B239" s="107">
        <v>1</v>
      </c>
      <c r="C239" s="31">
        <f>J216</f>
        <v>0</v>
      </c>
      <c r="D239" s="22">
        <f>K216</f>
        <v>0</v>
      </c>
      <c r="F239" s="49"/>
      <c r="G239" s="107">
        <v>1</v>
      </c>
      <c r="H239" s="31">
        <f>C239</f>
        <v>0</v>
      </c>
      <c r="I239" s="22">
        <f>D239</f>
        <v>0</v>
      </c>
      <c r="K239" s="49"/>
      <c r="L239" s="107">
        <v>1</v>
      </c>
      <c r="M239" s="31">
        <f>H239</f>
        <v>0</v>
      </c>
      <c r="N239" s="22">
        <f>I239</f>
        <v>0</v>
      </c>
      <c r="P239" s="49"/>
      <c r="Q239" s="107">
        <v>1</v>
      </c>
      <c r="R239" s="31">
        <f>M239</f>
        <v>0</v>
      </c>
      <c r="S239" s="22">
        <f>N239</f>
        <v>0</v>
      </c>
    </row>
    <row r="240" spans="1:21" x14ac:dyDescent="0.25">
      <c r="A240" s="49"/>
      <c r="B240" s="107">
        <v>2</v>
      </c>
      <c r="C240" s="31">
        <f t="shared" ref="C240:C247" si="88">J217</f>
        <v>3</v>
      </c>
      <c r="D240" s="22">
        <f t="shared" ref="D240:D247" si="89">K217</f>
        <v>-3</v>
      </c>
      <c r="F240" s="122"/>
      <c r="G240" s="123">
        <v>2</v>
      </c>
      <c r="H240" s="124">
        <f>C240 - B33</f>
        <v>2</v>
      </c>
      <c r="I240" s="125">
        <f>D240 + B33</f>
        <v>-2</v>
      </c>
      <c r="K240" s="49"/>
      <c r="L240" s="107">
        <v>2</v>
      </c>
      <c r="M240" s="31">
        <f t="shared" ref="M240:M245" si="90">H240</f>
        <v>2</v>
      </c>
      <c r="N240" s="22">
        <f t="shared" ref="N240:N245" si="91">I240</f>
        <v>-2</v>
      </c>
      <c r="P240" s="122"/>
      <c r="Q240" s="123">
        <v>2</v>
      </c>
      <c r="R240" s="124">
        <f>M240 + B33</f>
        <v>3</v>
      </c>
      <c r="S240" s="125">
        <f>N240 - B33</f>
        <v>-3</v>
      </c>
    </row>
    <row r="241" spans="1:19" x14ac:dyDescent="0.25">
      <c r="A241" s="49"/>
      <c r="B241" s="107">
        <v>3</v>
      </c>
      <c r="C241" s="31">
        <f t="shared" si="88"/>
        <v>-2</v>
      </c>
      <c r="D241" s="22">
        <f t="shared" si="89"/>
        <v>2</v>
      </c>
      <c r="F241" s="122"/>
      <c r="G241" s="123">
        <v>3</v>
      </c>
      <c r="H241" s="124">
        <f>C241 - B33</f>
        <v>-3</v>
      </c>
      <c r="I241" s="125">
        <f>D241 + B33</f>
        <v>3</v>
      </c>
      <c r="K241" s="49"/>
      <c r="L241" s="107">
        <v>3</v>
      </c>
      <c r="M241" s="31">
        <f t="shared" si="90"/>
        <v>-3</v>
      </c>
      <c r="N241" s="22">
        <f t="shared" si="91"/>
        <v>3</v>
      </c>
      <c r="P241" s="122"/>
      <c r="Q241" s="123">
        <v>3</v>
      </c>
      <c r="R241" s="124">
        <f>M241 + B33</f>
        <v>-2</v>
      </c>
      <c r="S241" s="125">
        <f>N241 - B33</f>
        <v>2</v>
      </c>
    </row>
    <row r="242" spans="1:19" x14ac:dyDescent="0.25">
      <c r="A242" s="49"/>
      <c r="B242" s="107">
        <v>4</v>
      </c>
      <c r="C242" s="31">
        <f t="shared" si="88"/>
        <v>1</v>
      </c>
      <c r="D242" s="22">
        <f t="shared" si="89"/>
        <v>-1</v>
      </c>
      <c r="F242" s="49"/>
      <c r="G242" s="107">
        <v>4</v>
      </c>
      <c r="H242" s="31">
        <f t="shared" ref="H242:H247" si="92">C242</f>
        <v>1</v>
      </c>
      <c r="I242" s="22">
        <f t="shared" ref="I242:I247" si="93">D242</f>
        <v>-1</v>
      </c>
      <c r="K242" s="122"/>
      <c r="L242" s="123">
        <v>4</v>
      </c>
      <c r="M242" s="124">
        <f>H242 + B33</f>
        <v>2</v>
      </c>
      <c r="N242" s="125">
        <f>I242 - B33</f>
        <v>-2</v>
      </c>
      <c r="P242" s="49"/>
      <c r="Q242" s="107">
        <v>4</v>
      </c>
      <c r="R242" s="31">
        <f t="shared" ref="R242:R247" si="94">M242</f>
        <v>2</v>
      </c>
      <c r="S242" s="22">
        <f t="shared" ref="S242:S247" si="95">N242</f>
        <v>-2</v>
      </c>
    </row>
    <row r="243" spans="1:19" x14ac:dyDescent="0.25">
      <c r="A243" s="49"/>
      <c r="B243" s="107">
        <v>5</v>
      </c>
      <c r="C243" s="31">
        <f t="shared" si="88"/>
        <v>-3</v>
      </c>
      <c r="D243" s="22">
        <f t="shared" si="89"/>
        <v>3</v>
      </c>
      <c r="F243" s="49"/>
      <c r="G243" s="107">
        <v>5</v>
      </c>
      <c r="H243" s="31">
        <f t="shared" si="92"/>
        <v>-3</v>
      </c>
      <c r="I243" s="22">
        <f t="shared" si="93"/>
        <v>3</v>
      </c>
      <c r="K243" s="49"/>
      <c r="L243" s="107">
        <v>5</v>
      </c>
      <c r="M243" s="31">
        <f t="shared" si="90"/>
        <v>-3</v>
      </c>
      <c r="N243" s="22">
        <f t="shared" si="91"/>
        <v>3</v>
      </c>
      <c r="P243" s="49"/>
      <c r="Q243" s="107">
        <v>5</v>
      </c>
      <c r="R243" s="31">
        <f t="shared" si="94"/>
        <v>-3</v>
      </c>
      <c r="S243" s="22">
        <f t="shared" si="95"/>
        <v>3</v>
      </c>
    </row>
    <row r="244" spans="1:19" x14ac:dyDescent="0.25">
      <c r="A244" s="49"/>
      <c r="B244" s="107">
        <v>6</v>
      </c>
      <c r="C244" s="31">
        <f t="shared" si="88"/>
        <v>1</v>
      </c>
      <c r="D244" s="22">
        <f t="shared" si="89"/>
        <v>-1</v>
      </c>
      <c r="F244" s="122"/>
      <c r="G244" s="123">
        <v>6</v>
      </c>
      <c r="H244" s="124">
        <f>C244 - B33</f>
        <v>0</v>
      </c>
      <c r="I244" s="125">
        <f>D244 + B33</f>
        <v>0</v>
      </c>
      <c r="K244" s="122"/>
      <c r="L244" s="123">
        <v>6</v>
      </c>
      <c r="M244" s="124">
        <f>H244 + B33</f>
        <v>1</v>
      </c>
      <c r="N244" s="125">
        <f>I244 - B33</f>
        <v>-1</v>
      </c>
      <c r="P244" s="49"/>
      <c r="Q244" s="107">
        <v>6</v>
      </c>
      <c r="R244" s="31">
        <f t="shared" si="94"/>
        <v>1</v>
      </c>
      <c r="S244" s="22">
        <f t="shared" si="95"/>
        <v>-1</v>
      </c>
    </row>
    <row r="245" spans="1:19" x14ac:dyDescent="0.25">
      <c r="A245" s="49"/>
      <c r="B245" s="107">
        <v>7</v>
      </c>
      <c r="C245" s="31">
        <f t="shared" si="88"/>
        <v>-2</v>
      </c>
      <c r="D245" s="22">
        <f t="shared" si="89"/>
        <v>2</v>
      </c>
      <c r="F245" s="122"/>
      <c r="G245" s="123">
        <v>7</v>
      </c>
      <c r="H245" s="124">
        <f>C245 - B33</f>
        <v>-3</v>
      </c>
      <c r="I245" s="125">
        <f>D245 + B33</f>
        <v>3</v>
      </c>
      <c r="K245" s="49"/>
      <c r="L245" s="107">
        <v>7</v>
      </c>
      <c r="M245" s="31">
        <f t="shared" si="90"/>
        <v>-3</v>
      </c>
      <c r="N245" s="22">
        <f t="shared" si="91"/>
        <v>3</v>
      </c>
      <c r="P245" s="122"/>
      <c r="Q245" s="123">
        <v>7</v>
      </c>
      <c r="R245" s="124">
        <f>M245 + B33</f>
        <v>-2</v>
      </c>
      <c r="S245" s="125">
        <f>N245 - B33</f>
        <v>2</v>
      </c>
    </row>
    <row r="246" spans="1:19" x14ac:dyDescent="0.25">
      <c r="A246" s="49"/>
      <c r="B246" s="107">
        <v>8</v>
      </c>
      <c r="C246" s="31">
        <f t="shared" si="88"/>
        <v>1</v>
      </c>
      <c r="D246" s="22">
        <f t="shared" si="89"/>
        <v>-1</v>
      </c>
      <c r="F246" s="49"/>
      <c r="G246" s="107">
        <v>8</v>
      </c>
      <c r="H246" s="31">
        <f t="shared" si="92"/>
        <v>1</v>
      </c>
      <c r="I246" s="22">
        <f t="shared" si="93"/>
        <v>-1</v>
      </c>
      <c r="K246" s="122"/>
      <c r="L246" s="123">
        <v>8</v>
      </c>
      <c r="M246" s="124">
        <f>H246 + B33</f>
        <v>2</v>
      </c>
      <c r="N246" s="125">
        <f>I246 - B33</f>
        <v>-2</v>
      </c>
      <c r="P246" s="49"/>
      <c r="Q246" s="107">
        <v>8</v>
      </c>
      <c r="R246" s="31">
        <f t="shared" si="94"/>
        <v>2</v>
      </c>
      <c r="S246" s="22">
        <f t="shared" si="95"/>
        <v>-2</v>
      </c>
    </row>
    <row r="247" spans="1:19" ht="15.75" thickBot="1" x14ac:dyDescent="0.3">
      <c r="A247" s="51"/>
      <c r="B247" s="108">
        <v>9</v>
      </c>
      <c r="C247" s="31">
        <f t="shared" si="88"/>
        <v>-4</v>
      </c>
      <c r="D247" s="22">
        <f t="shared" si="89"/>
        <v>4</v>
      </c>
      <c r="F247" s="51"/>
      <c r="G247" s="108">
        <v>9</v>
      </c>
      <c r="H247" s="31">
        <f t="shared" si="92"/>
        <v>-4</v>
      </c>
      <c r="I247" s="22">
        <f t="shared" si="93"/>
        <v>4</v>
      </c>
      <c r="K247" s="136"/>
      <c r="L247" s="137">
        <v>9</v>
      </c>
      <c r="M247" s="124">
        <f>H247 + B33</f>
        <v>-3</v>
      </c>
      <c r="N247" s="125">
        <f>I247 - B33</f>
        <v>3</v>
      </c>
      <c r="P247" s="51"/>
      <c r="Q247" s="108">
        <v>9</v>
      </c>
      <c r="R247" s="31">
        <f t="shared" si="94"/>
        <v>-3</v>
      </c>
      <c r="S247" s="22">
        <f t="shared" si="95"/>
        <v>3</v>
      </c>
    </row>
    <row r="248" spans="1:19" ht="15.75" thickBot="1" x14ac:dyDescent="0.3"/>
    <row r="249" spans="1:19" ht="15.75" thickBot="1" x14ac:dyDescent="0.3">
      <c r="B249" s="117" t="s">
        <v>100</v>
      </c>
      <c r="C249" s="110">
        <v>0</v>
      </c>
      <c r="D249" s="109">
        <v>1</v>
      </c>
      <c r="E249" s="78" t="s">
        <v>102</v>
      </c>
      <c r="F249" s="78" t="s">
        <v>101</v>
      </c>
      <c r="H249" s="163" t="s">
        <v>107</v>
      </c>
      <c r="I249" s="164"/>
      <c r="J249" s="164"/>
      <c r="K249" s="165"/>
    </row>
    <row r="250" spans="1:19" ht="15.75" thickBot="1" x14ac:dyDescent="0.3">
      <c r="A250" t="str">
        <f>A214</f>
        <v>[0,1,2,3]</v>
      </c>
      <c r="B250" s="118">
        <v>0</v>
      </c>
      <c r="C250" s="113">
        <f>C238+C239+C240+C241</f>
        <v>2</v>
      </c>
      <c r="D250" s="114">
        <f>D238+D239+D240+D241</f>
        <v>-2</v>
      </c>
      <c r="E250" s="140">
        <v>0</v>
      </c>
      <c r="F250" s="140">
        <f>F214</f>
        <v>0</v>
      </c>
      <c r="H250" s="161" t="s">
        <v>99</v>
      </c>
      <c r="I250" s="162"/>
      <c r="J250" s="110">
        <v>0</v>
      </c>
      <c r="K250" s="109">
        <v>1</v>
      </c>
      <c r="M250" s="161" t="s">
        <v>109</v>
      </c>
      <c r="N250" s="162"/>
      <c r="O250" s="110">
        <v>0</v>
      </c>
      <c r="P250" s="109">
        <v>1</v>
      </c>
    </row>
    <row r="251" spans="1:19" x14ac:dyDescent="0.25">
      <c r="A251" t="str">
        <f t="shared" ref="A251:A263" si="96">A215</f>
        <v>[0,1,2,4]</v>
      </c>
      <c r="B251" s="119">
        <v>1</v>
      </c>
      <c r="C251" s="115">
        <f>C238+C239+C240+C242</f>
        <v>5</v>
      </c>
      <c r="D251" s="56">
        <f>D238+D239+D240+D242</f>
        <v>-5</v>
      </c>
      <c r="E251" s="140">
        <v>0</v>
      </c>
      <c r="F251" s="140">
        <f t="shared" ref="F251:F263" si="97">F215</f>
        <v>0</v>
      </c>
      <c r="H251" s="49"/>
      <c r="I251" s="111">
        <v>0</v>
      </c>
      <c r="J251" s="72">
        <f>R238</f>
        <v>2</v>
      </c>
      <c r="K251" s="21">
        <f>S238</f>
        <v>-2</v>
      </c>
      <c r="M251" s="49"/>
      <c r="N251" s="111">
        <v>0</v>
      </c>
      <c r="O251" s="72">
        <f>O215+J251</f>
        <v>4</v>
      </c>
      <c r="P251" s="21">
        <f>P215+K251</f>
        <v>-4</v>
      </c>
    </row>
    <row r="252" spans="1:19" x14ac:dyDescent="0.25">
      <c r="A252" t="str">
        <f t="shared" si="96"/>
        <v>[5,1,2,3]</v>
      </c>
      <c r="B252" s="119">
        <v>2</v>
      </c>
      <c r="C252" s="115">
        <f>C243+C239+C240+C241</f>
        <v>-2</v>
      </c>
      <c r="D252" s="56">
        <f>D243+D239+D240+D241</f>
        <v>2</v>
      </c>
      <c r="E252" s="140">
        <v>1</v>
      </c>
      <c r="F252" s="140">
        <f t="shared" si="97"/>
        <v>1</v>
      </c>
      <c r="H252" s="49"/>
      <c r="I252" s="107">
        <v>1</v>
      </c>
      <c r="J252" s="31">
        <f>R239</f>
        <v>0</v>
      </c>
      <c r="K252" s="22">
        <f>S239</f>
        <v>0</v>
      </c>
      <c r="M252" s="49"/>
      <c r="N252" s="107">
        <v>1</v>
      </c>
      <c r="O252" s="31">
        <f>O216+J252</f>
        <v>-2</v>
      </c>
      <c r="P252" s="22">
        <f>P216+K252</f>
        <v>2</v>
      </c>
    </row>
    <row r="253" spans="1:19" x14ac:dyDescent="0.25">
      <c r="A253" t="str">
        <f t="shared" si="96"/>
        <v>[6,7,2,3]</v>
      </c>
      <c r="B253" s="119">
        <v>3</v>
      </c>
      <c r="C253" s="115">
        <f>C244+C245+C240+C241</f>
        <v>0</v>
      </c>
      <c r="D253" s="56">
        <f>D244+D245+D240+D241</f>
        <v>0</v>
      </c>
      <c r="E253">
        <v>0</v>
      </c>
      <c r="F253">
        <f t="shared" si="97"/>
        <v>1</v>
      </c>
      <c r="G253" t="s">
        <v>103</v>
      </c>
      <c r="H253" s="122"/>
      <c r="I253" s="123">
        <v>2</v>
      </c>
      <c r="J253" s="124">
        <f>R240 - B33</f>
        <v>2</v>
      </c>
      <c r="K253" s="125">
        <f>S240 + B33</f>
        <v>-2</v>
      </c>
      <c r="M253" s="49"/>
      <c r="N253" s="107">
        <v>2</v>
      </c>
      <c r="O253" s="31">
        <f t="shared" ref="O253:O260" si="98">O217+J253</f>
        <v>11</v>
      </c>
      <c r="P253" s="22">
        <f t="shared" ref="P253:P260" si="99">P217+K253</f>
        <v>-11</v>
      </c>
    </row>
    <row r="254" spans="1:19" x14ac:dyDescent="0.25">
      <c r="A254" t="str">
        <f t="shared" si="96"/>
        <v>[6,8,9,3]</v>
      </c>
      <c r="B254" s="119">
        <v>4</v>
      </c>
      <c r="C254" s="115">
        <f>H244+H246+H247+H241</f>
        <v>-6</v>
      </c>
      <c r="D254" s="56">
        <f>I244+I246+I247+I241</f>
        <v>6</v>
      </c>
      <c r="E254" s="140">
        <v>1</v>
      </c>
      <c r="F254" s="140">
        <f t="shared" si="97"/>
        <v>1</v>
      </c>
      <c r="H254" s="49"/>
      <c r="I254" s="107">
        <v>3</v>
      </c>
      <c r="J254" s="31">
        <f t="shared" ref="J254:J260" si="100">R241</f>
        <v>-2</v>
      </c>
      <c r="K254" s="22">
        <f t="shared" ref="K254:K260" si="101">S241</f>
        <v>2</v>
      </c>
      <c r="M254" s="49"/>
      <c r="N254" s="107">
        <v>3</v>
      </c>
      <c r="O254" s="31">
        <f t="shared" si="98"/>
        <v>-11</v>
      </c>
      <c r="P254" s="22">
        <f t="shared" si="99"/>
        <v>11</v>
      </c>
    </row>
    <row r="255" spans="1:19" x14ac:dyDescent="0.25">
      <c r="A255" t="str">
        <f t="shared" si="96"/>
        <v>[6,8,9,4]</v>
      </c>
      <c r="B255" s="119">
        <v>5</v>
      </c>
      <c r="C255" s="115">
        <f>H244+H246+H247+H242</f>
        <v>-2</v>
      </c>
      <c r="D255" s="56">
        <f>I244+I246+I247+I242</f>
        <v>2</v>
      </c>
      <c r="E255">
        <v>1</v>
      </c>
      <c r="F255">
        <f t="shared" si="97"/>
        <v>0</v>
      </c>
      <c r="G255" t="s">
        <v>104</v>
      </c>
      <c r="H255" s="122"/>
      <c r="I255" s="123">
        <v>4</v>
      </c>
      <c r="J255" s="124">
        <f>R242 - B33</f>
        <v>1</v>
      </c>
      <c r="K255" s="125">
        <f>S242 + B33</f>
        <v>-1</v>
      </c>
      <c r="M255" s="49"/>
      <c r="N255" s="107">
        <v>4</v>
      </c>
      <c r="O255" s="31">
        <f t="shared" si="98"/>
        <v>4</v>
      </c>
      <c r="P255" s="22">
        <f t="shared" si="99"/>
        <v>-4</v>
      </c>
    </row>
    <row r="256" spans="1:19" x14ac:dyDescent="0.25">
      <c r="A256" t="str">
        <f t="shared" si="96"/>
        <v>[5,8,9,4]</v>
      </c>
      <c r="B256" s="119">
        <v>6</v>
      </c>
      <c r="C256" s="115">
        <f>M243+M246+M247+M242</f>
        <v>-2</v>
      </c>
      <c r="D256" s="56">
        <f>N243+N246+N247+N242</f>
        <v>2</v>
      </c>
      <c r="E256" s="140">
        <v>1</v>
      </c>
      <c r="F256" s="140">
        <f t="shared" si="97"/>
        <v>1</v>
      </c>
      <c r="H256" s="122"/>
      <c r="I256" s="123">
        <v>5</v>
      </c>
      <c r="J256" s="124">
        <f>R243 - B33</f>
        <v>-4</v>
      </c>
      <c r="K256" s="125">
        <f>S243 + B33</f>
        <v>4</v>
      </c>
      <c r="M256" s="49"/>
      <c r="N256" s="107">
        <v>5</v>
      </c>
      <c r="O256" s="31">
        <f t="shared" si="98"/>
        <v>-16</v>
      </c>
      <c r="P256" s="22">
        <f t="shared" si="99"/>
        <v>16</v>
      </c>
    </row>
    <row r="257" spans="1:21" x14ac:dyDescent="0.25">
      <c r="A257" t="str">
        <f t="shared" si="96"/>
        <v>[0,7,2,3]</v>
      </c>
      <c r="B257" s="119">
        <v>7</v>
      </c>
      <c r="C257" s="115">
        <f>M238+M245+M240+M241</f>
        <v>-3</v>
      </c>
      <c r="D257" s="56">
        <f>N238+N245+N240+N241</f>
        <v>3</v>
      </c>
      <c r="E257">
        <v>1</v>
      </c>
      <c r="F257">
        <f t="shared" si="97"/>
        <v>0</v>
      </c>
      <c r="G257" t="s">
        <v>106</v>
      </c>
      <c r="H257" s="49"/>
      <c r="I257" s="107">
        <v>6</v>
      </c>
      <c r="J257" s="31">
        <f t="shared" si="100"/>
        <v>1</v>
      </c>
      <c r="K257" s="22">
        <f t="shared" si="101"/>
        <v>-1</v>
      </c>
      <c r="M257" s="49"/>
      <c r="N257" s="107">
        <v>6</v>
      </c>
      <c r="O257" s="31">
        <f t="shared" si="98"/>
        <v>5</v>
      </c>
      <c r="P257" s="22">
        <f t="shared" si="99"/>
        <v>-5</v>
      </c>
    </row>
    <row r="258" spans="1:21" x14ac:dyDescent="0.25">
      <c r="A258" t="str">
        <f t="shared" si="96"/>
        <v>[0,8,9,3]</v>
      </c>
      <c r="B258" s="119">
        <v>8</v>
      </c>
      <c r="C258" s="115">
        <f>R238+R246+R247+R241</f>
        <v>-1</v>
      </c>
      <c r="D258" s="56">
        <f>S238+S246+S247+S241</f>
        <v>1</v>
      </c>
      <c r="E258" s="140">
        <v>1</v>
      </c>
      <c r="F258" s="140">
        <f t="shared" si="97"/>
        <v>1</v>
      </c>
      <c r="H258" s="122"/>
      <c r="I258" s="123">
        <v>7</v>
      </c>
      <c r="J258" s="124">
        <f>R245 - B33</f>
        <v>-3</v>
      </c>
      <c r="K258" s="125">
        <f>S245 + B33</f>
        <v>3</v>
      </c>
      <c r="M258" s="49"/>
      <c r="N258" s="107">
        <v>7</v>
      </c>
      <c r="O258" s="31">
        <f t="shared" si="98"/>
        <v>-8</v>
      </c>
      <c r="P258" s="22">
        <f t="shared" si="99"/>
        <v>8</v>
      </c>
    </row>
    <row r="259" spans="1:21" x14ac:dyDescent="0.25">
      <c r="A259" t="str">
        <f t="shared" si="96"/>
        <v>[6,7,9,3]</v>
      </c>
      <c r="B259" s="119">
        <v>9</v>
      </c>
      <c r="C259" s="115">
        <f>R244+R245+R247+R241</f>
        <v>-6</v>
      </c>
      <c r="D259" s="56">
        <f>S244+S245+S247+S241</f>
        <v>6</v>
      </c>
      <c r="E259" s="140">
        <v>1</v>
      </c>
      <c r="F259" s="140">
        <f t="shared" si="97"/>
        <v>1</v>
      </c>
      <c r="H259" s="49"/>
      <c r="I259" s="107">
        <v>8</v>
      </c>
      <c r="J259" s="31">
        <f t="shared" si="100"/>
        <v>2</v>
      </c>
      <c r="K259" s="22">
        <f t="shared" si="101"/>
        <v>-2</v>
      </c>
      <c r="M259" s="49"/>
      <c r="N259" s="107">
        <v>8</v>
      </c>
      <c r="O259" s="31">
        <f t="shared" si="98"/>
        <v>3</v>
      </c>
      <c r="P259" s="22">
        <f t="shared" si="99"/>
        <v>-3</v>
      </c>
    </row>
    <row r="260" spans="1:21" ht="15.75" thickBot="1" x14ac:dyDescent="0.3">
      <c r="A260" t="str">
        <f t="shared" si="96"/>
        <v>[0,7,9,4]</v>
      </c>
      <c r="B260" s="119">
        <v>10</v>
      </c>
      <c r="C260" s="115">
        <f>R238+R245+R247+R242</f>
        <v>-1</v>
      </c>
      <c r="D260" s="56">
        <f>S238+S245+S247+S242</f>
        <v>1</v>
      </c>
      <c r="E260" s="140">
        <v>1</v>
      </c>
      <c r="F260" s="140">
        <f t="shared" si="97"/>
        <v>1</v>
      </c>
      <c r="H260" s="51"/>
      <c r="I260" s="108">
        <v>9</v>
      </c>
      <c r="J260" s="31">
        <f t="shared" si="100"/>
        <v>-3</v>
      </c>
      <c r="K260" s="22">
        <f t="shared" si="101"/>
        <v>3</v>
      </c>
      <c r="M260" s="51"/>
      <c r="N260" s="108">
        <v>9</v>
      </c>
      <c r="O260" s="31">
        <f t="shared" si="98"/>
        <v>-18</v>
      </c>
      <c r="P260" s="22">
        <f t="shared" si="99"/>
        <v>18</v>
      </c>
    </row>
    <row r="261" spans="1:21" x14ac:dyDescent="0.25">
      <c r="A261" t="str">
        <f t="shared" si="96"/>
        <v>[5,7,2,4]</v>
      </c>
      <c r="B261" s="119">
        <v>11</v>
      </c>
      <c r="C261" s="115">
        <f>R243+R245+R240+R242</f>
        <v>0</v>
      </c>
      <c r="D261" s="56">
        <f>S243+S245+S240+S242</f>
        <v>0</v>
      </c>
      <c r="E261">
        <v>0</v>
      </c>
      <c r="F261">
        <f t="shared" si="97"/>
        <v>1</v>
      </c>
      <c r="G261" t="s">
        <v>107</v>
      </c>
    </row>
    <row r="262" spans="1:21" x14ac:dyDescent="0.25">
      <c r="A262" t="str">
        <f t="shared" si="96"/>
        <v>[5,1,9,3]</v>
      </c>
      <c r="B262" s="119">
        <v>12</v>
      </c>
      <c r="C262" s="115">
        <f>J256+J252+J260+J254</f>
        <v>-9</v>
      </c>
      <c r="D262" s="56">
        <f>K256+K252+K260+K254</f>
        <v>9</v>
      </c>
      <c r="E262" s="140">
        <v>1</v>
      </c>
      <c r="F262" s="140">
        <f t="shared" si="97"/>
        <v>1</v>
      </c>
    </row>
    <row r="263" spans="1:21" ht="15.75" thickBot="1" x14ac:dyDescent="0.3">
      <c r="A263" t="str">
        <f t="shared" si="96"/>
        <v>[6,7,2,4]</v>
      </c>
      <c r="B263" s="120">
        <v>13</v>
      </c>
      <c r="C263" s="116">
        <f>J257+J258+J253+J255</f>
        <v>1</v>
      </c>
      <c r="D263" s="58">
        <f>K257+K258+K253+K255</f>
        <v>-1</v>
      </c>
      <c r="E263" s="140">
        <v>0</v>
      </c>
      <c r="F263" s="140">
        <f t="shared" si="97"/>
        <v>0</v>
      </c>
    </row>
    <row r="264" spans="1:21" ht="15.75" thickBot="1" x14ac:dyDescent="0.3"/>
    <row r="265" spans="1:21" ht="15.75" thickBot="1" x14ac:dyDescent="0.3">
      <c r="A265" s="75">
        <v>5</v>
      </c>
      <c r="B265" s="121"/>
      <c r="C265" s="139"/>
      <c r="D265" s="121" t="s">
        <v>110</v>
      </c>
      <c r="E265" s="37">
        <f>10/14</f>
        <v>0.7142857142857143</v>
      </c>
      <c r="F265" s="139"/>
      <c r="G265" s="121" t="s">
        <v>111</v>
      </c>
      <c r="H265" s="37">
        <v>1.0000000000000001E-5</v>
      </c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37"/>
    </row>
    <row r="266" spans="1:21" x14ac:dyDescent="0.25">
      <c r="B266" t="s">
        <v>112</v>
      </c>
      <c r="K266" t="s">
        <v>116</v>
      </c>
    </row>
    <row r="267" spans="1:21" x14ac:dyDescent="0.25">
      <c r="B267" t="s">
        <v>113</v>
      </c>
      <c r="H267">
        <f>IF(ABS(M231 - E265)&lt;H265,1,0)</f>
        <v>0</v>
      </c>
      <c r="K267" t="s">
        <v>117</v>
      </c>
      <c r="L267" s="141" t="s">
        <v>122</v>
      </c>
      <c r="M267">
        <f>M197</f>
        <v>0.7142857142857143</v>
      </c>
    </row>
    <row r="268" spans="1:21" x14ac:dyDescent="0.25">
      <c r="B268" t="s">
        <v>114</v>
      </c>
      <c r="K268" t="s">
        <v>118</v>
      </c>
      <c r="L268" s="141" t="s">
        <v>122</v>
      </c>
      <c r="M268">
        <f>M233</f>
        <v>0.7142857142857143</v>
      </c>
    </row>
    <row r="269" spans="1:21" x14ac:dyDescent="0.25">
      <c r="B269" t="s">
        <v>115</v>
      </c>
      <c r="K269" t="s">
        <v>119</v>
      </c>
      <c r="L269" s="141" t="s">
        <v>122</v>
      </c>
      <c r="M269">
        <f>E265</f>
        <v>0.7142857142857143</v>
      </c>
    </row>
    <row r="270" spans="1:21" ht="15.75" thickBot="1" x14ac:dyDescent="0.3">
      <c r="K270" t="s">
        <v>123</v>
      </c>
      <c r="M270" s="141" t="s">
        <v>122</v>
      </c>
      <c r="N270">
        <f>N234+1</f>
        <v>6</v>
      </c>
    </row>
    <row r="271" spans="1:21" ht="15.75" thickBot="1" x14ac:dyDescent="0.3">
      <c r="A271" s="75"/>
      <c r="B271" s="121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37"/>
    </row>
    <row r="272" spans="1:21" ht="15.75" thickBot="1" x14ac:dyDescent="0.3">
      <c r="F272" s="163" t="s">
        <v>103</v>
      </c>
      <c r="G272" s="164"/>
      <c r="H272" s="164"/>
      <c r="I272" s="165"/>
      <c r="K272" s="163" t="s">
        <v>104</v>
      </c>
      <c r="L272" s="164"/>
      <c r="M272" s="164"/>
      <c r="N272" s="165"/>
    </row>
    <row r="273" spans="1:14" ht="15.75" thickBot="1" x14ac:dyDescent="0.3">
      <c r="A273" s="161" t="s">
        <v>99</v>
      </c>
      <c r="B273" s="162"/>
      <c r="C273" s="110">
        <v>0</v>
      </c>
      <c r="D273" s="109">
        <v>1</v>
      </c>
      <c r="F273" s="161" t="s">
        <v>99</v>
      </c>
      <c r="G273" s="162"/>
      <c r="H273" s="110">
        <v>0</v>
      </c>
      <c r="I273" s="109">
        <v>1</v>
      </c>
      <c r="K273" s="161" t="s">
        <v>99</v>
      </c>
      <c r="L273" s="162"/>
      <c r="M273" s="110">
        <v>0</v>
      </c>
      <c r="N273" s="109">
        <v>1</v>
      </c>
    </row>
    <row r="274" spans="1:14" x14ac:dyDescent="0.25">
      <c r="A274" s="49"/>
      <c r="B274" s="111">
        <v>0</v>
      </c>
      <c r="C274" s="72">
        <f>J251</f>
        <v>2</v>
      </c>
      <c r="D274" s="21">
        <f>K251</f>
        <v>-2</v>
      </c>
      <c r="F274" s="122"/>
      <c r="G274" s="129">
        <v>0</v>
      </c>
      <c r="H274" s="134">
        <f>C274 + B33</f>
        <v>3</v>
      </c>
      <c r="I274" s="135">
        <f>D274 - B33</f>
        <v>-3</v>
      </c>
      <c r="K274" s="122"/>
      <c r="L274" s="129">
        <v>0</v>
      </c>
      <c r="M274" s="134">
        <f>H274 - B33</f>
        <v>2</v>
      </c>
      <c r="N274" s="135">
        <f>I274 + B33</f>
        <v>-2</v>
      </c>
    </row>
    <row r="275" spans="1:14" x14ac:dyDescent="0.25">
      <c r="A275" s="49"/>
      <c r="B275" s="107">
        <v>1</v>
      </c>
      <c r="C275" s="31">
        <f>J252</f>
        <v>0</v>
      </c>
      <c r="D275" s="22">
        <f>K252</f>
        <v>0</v>
      </c>
      <c r="F275" s="49"/>
      <c r="G275" s="107">
        <v>1</v>
      </c>
      <c r="H275" s="31">
        <f>C275</f>
        <v>0</v>
      </c>
      <c r="I275" s="22">
        <f>D275</f>
        <v>0</v>
      </c>
      <c r="K275" s="49"/>
      <c r="L275" s="107">
        <v>1</v>
      </c>
      <c r="M275" s="31">
        <f>H275</f>
        <v>0</v>
      </c>
      <c r="N275" s="22">
        <f>I275</f>
        <v>0</v>
      </c>
    </row>
    <row r="276" spans="1:14" x14ac:dyDescent="0.25">
      <c r="A276" s="49"/>
      <c r="B276" s="107">
        <v>2</v>
      </c>
      <c r="C276" s="31">
        <f t="shared" ref="C276:C283" si="102">J253</f>
        <v>2</v>
      </c>
      <c r="D276" s="22">
        <f t="shared" ref="D276:D283" si="103">K253</f>
        <v>-2</v>
      </c>
      <c r="F276" s="122"/>
      <c r="G276" s="123">
        <v>2</v>
      </c>
      <c r="H276" s="124">
        <f>C276 + B33</f>
        <v>3</v>
      </c>
      <c r="I276" s="125">
        <f>D276 - B33</f>
        <v>-3</v>
      </c>
      <c r="K276" s="49"/>
      <c r="L276" s="107">
        <v>2</v>
      </c>
      <c r="M276" s="31">
        <f t="shared" ref="M276:M281" si="104">H276</f>
        <v>3</v>
      </c>
      <c r="N276" s="22">
        <f t="shared" ref="N276:N281" si="105">I276</f>
        <v>-3</v>
      </c>
    </row>
    <row r="277" spans="1:14" x14ac:dyDescent="0.25">
      <c r="A277" s="49"/>
      <c r="B277" s="107">
        <v>3</v>
      </c>
      <c r="C277" s="31">
        <f t="shared" si="102"/>
        <v>-2</v>
      </c>
      <c r="D277" s="22">
        <f t="shared" si="103"/>
        <v>2</v>
      </c>
      <c r="F277" s="122"/>
      <c r="G277" s="123">
        <v>3</v>
      </c>
      <c r="H277" s="124">
        <f>C277 + B33</f>
        <v>-1</v>
      </c>
      <c r="I277" s="125">
        <f>D277 - B33</f>
        <v>1</v>
      </c>
      <c r="K277" s="122"/>
      <c r="L277" s="123">
        <v>3</v>
      </c>
      <c r="M277" s="124">
        <f>H277 - B33</f>
        <v>-2</v>
      </c>
      <c r="N277" s="125">
        <f>I277 + B33</f>
        <v>2</v>
      </c>
    </row>
    <row r="278" spans="1:14" x14ac:dyDescent="0.25">
      <c r="A278" s="49"/>
      <c r="B278" s="107">
        <v>4</v>
      </c>
      <c r="C278" s="31">
        <f t="shared" si="102"/>
        <v>1</v>
      </c>
      <c r="D278" s="22">
        <f t="shared" si="103"/>
        <v>-1</v>
      </c>
      <c r="F278" s="49"/>
      <c r="G278" s="107">
        <v>4</v>
      </c>
      <c r="H278" s="31">
        <f t="shared" ref="H278:H283" si="106">C278</f>
        <v>1</v>
      </c>
      <c r="I278" s="22">
        <f t="shared" ref="I278:I282" si="107">D278</f>
        <v>-1</v>
      </c>
      <c r="K278" s="49"/>
      <c r="L278" s="107">
        <v>4</v>
      </c>
      <c r="M278" s="31">
        <f t="shared" si="104"/>
        <v>1</v>
      </c>
      <c r="N278" s="22">
        <f t="shared" si="105"/>
        <v>-1</v>
      </c>
    </row>
    <row r="279" spans="1:14" x14ac:dyDescent="0.25">
      <c r="A279" s="49"/>
      <c r="B279" s="107">
        <v>5</v>
      </c>
      <c r="C279" s="31">
        <f t="shared" si="102"/>
        <v>-4</v>
      </c>
      <c r="D279" s="22">
        <f t="shared" si="103"/>
        <v>4</v>
      </c>
      <c r="F279" s="49"/>
      <c r="G279" s="107">
        <v>5</v>
      </c>
      <c r="H279" s="31">
        <f t="shared" si="106"/>
        <v>-4</v>
      </c>
      <c r="I279" s="22">
        <f t="shared" si="107"/>
        <v>4</v>
      </c>
      <c r="K279" s="49"/>
      <c r="L279" s="107">
        <v>5</v>
      </c>
      <c r="M279" s="31">
        <f t="shared" si="104"/>
        <v>-4</v>
      </c>
      <c r="N279" s="22">
        <f t="shared" si="105"/>
        <v>4</v>
      </c>
    </row>
    <row r="280" spans="1:14" x14ac:dyDescent="0.25">
      <c r="A280" s="49"/>
      <c r="B280" s="107">
        <v>6</v>
      </c>
      <c r="C280" s="31">
        <f t="shared" si="102"/>
        <v>1</v>
      </c>
      <c r="D280" s="22">
        <f t="shared" si="103"/>
        <v>-1</v>
      </c>
      <c r="F280" s="49"/>
      <c r="G280" s="107">
        <v>6</v>
      </c>
      <c r="H280" s="31">
        <f t="shared" si="106"/>
        <v>1</v>
      </c>
      <c r="I280" s="22">
        <f t="shared" si="107"/>
        <v>-1</v>
      </c>
      <c r="K280" s="49"/>
      <c r="L280" s="107">
        <v>6</v>
      </c>
      <c r="M280" s="31">
        <f t="shared" si="104"/>
        <v>1</v>
      </c>
      <c r="N280" s="22">
        <f t="shared" si="105"/>
        <v>-1</v>
      </c>
    </row>
    <row r="281" spans="1:14" x14ac:dyDescent="0.25">
      <c r="A281" s="49"/>
      <c r="B281" s="107">
        <v>7</v>
      </c>
      <c r="C281" s="31">
        <f t="shared" si="102"/>
        <v>-3</v>
      </c>
      <c r="D281" s="22">
        <f t="shared" si="103"/>
        <v>3</v>
      </c>
      <c r="F281" s="122"/>
      <c r="G281" s="123">
        <v>7</v>
      </c>
      <c r="H281" s="124">
        <f>C281 + B33</f>
        <v>-2</v>
      </c>
      <c r="I281" s="125">
        <f>D281 - B33</f>
        <v>2</v>
      </c>
      <c r="K281" s="49"/>
      <c r="L281" s="107">
        <v>7</v>
      </c>
      <c r="M281" s="31">
        <f t="shared" si="104"/>
        <v>-2</v>
      </c>
      <c r="N281" s="22">
        <f t="shared" si="105"/>
        <v>2</v>
      </c>
    </row>
    <row r="282" spans="1:14" x14ac:dyDescent="0.25">
      <c r="A282" s="49"/>
      <c r="B282" s="107">
        <v>8</v>
      </c>
      <c r="C282" s="31">
        <f t="shared" si="102"/>
        <v>2</v>
      </c>
      <c r="D282" s="22">
        <f t="shared" si="103"/>
        <v>-2</v>
      </c>
      <c r="F282" s="49"/>
      <c r="G282" s="107">
        <v>8</v>
      </c>
      <c r="H282" s="31">
        <f t="shared" si="106"/>
        <v>2</v>
      </c>
      <c r="I282" s="22">
        <f t="shared" si="107"/>
        <v>-2</v>
      </c>
      <c r="K282" s="122"/>
      <c r="L282" s="123">
        <v>8</v>
      </c>
      <c r="M282" s="124">
        <f>H282 - B33</f>
        <v>1</v>
      </c>
      <c r="N282" s="125">
        <f>I282 + B33</f>
        <v>-1</v>
      </c>
    </row>
    <row r="283" spans="1:14" ht="15.75" thickBot="1" x14ac:dyDescent="0.3">
      <c r="A283" s="51"/>
      <c r="B283" s="108">
        <v>9</v>
      </c>
      <c r="C283" s="31">
        <f t="shared" si="102"/>
        <v>-3</v>
      </c>
      <c r="D283" s="22">
        <f t="shared" si="103"/>
        <v>3</v>
      </c>
      <c r="F283" s="51"/>
      <c r="G283" s="108">
        <v>9</v>
      </c>
      <c r="H283" s="31">
        <f t="shared" si="106"/>
        <v>-3</v>
      </c>
      <c r="I283" s="22">
        <f>D283</f>
        <v>3</v>
      </c>
      <c r="K283" s="136"/>
      <c r="L283" s="137">
        <v>9</v>
      </c>
      <c r="M283" s="124">
        <f>H283 - B33</f>
        <v>-4</v>
      </c>
      <c r="N283" s="125">
        <f>I283 + B33</f>
        <v>4</v>
      </c>
    </row>
    <row r="284" spans="1:14" ht="15.75" thickBot="1" x14ac:dyDescent="0.3"/>
    <row r="285" spans="1:14" ht="15.75" thickBot="1" x14ac:dyDescent="0.3">
      <c r="B285" s="117" t="s">
        <v>100</v>
      </c>
      <c r="C285" s="110">
        <v>0</v>
      </c>
      <c r="D285" s="109">
        <v>1</v>
      </c>
      <c r="E285" s="78" t="s">
        <v>102</v>
      </c>
      <c r="F285" s="78" t="s">
        <v>101</v>
      </c>
    </row>
    <row r="286" spans="1:14" ht="15.75" thickBot="1" x14ac:dyDescent="0.3">
      <c r="A286" t="str">
        <f>A250</f>
        <v>[0,1,2,3]</v>
      </c>
      <c r="B286" s="118">
        <v>0</v>
      </c>
      <c r="C286" s="113">
        <f>C274+C275+C276+C277</f>
        <v>2</v>
      </c>
      <c r="D286" s="114">
        <f>D274+D275+D276+D277</f>
        <v>-2</v>
      </c>
      <c r="E286" s="140">
        <v>0</v>
      </c>
      <c r="F286" s="140">
        <f>F250</f>
        <v>0</v>
      </c>
      <c r="K286" s="161" t="s">
        <v>109</v>
      </c>
      <c r="L286" s="162"/>
      <c r="M286" s="110">
        <v>0</v>
      </c>
      <c r="N286" s="109">
        <v>1</v>
      </c>
    </row>
    <row r="287" spans="1:14" x14ac:dyDescent="0.25">
      <c r="A287" t="str">
        <f t="shared" ref="A287:A299" si="108">A251</f>
        <v>[0,1,2,4]</v>
      </c>
      <c r="B287" s="119">
        <v>1</v>
      </c>
      <c r="C287" s="115">
        <f>C274+C275+C276+C278</f>
        <v>5</v>
      </c>
      <c r="D287" s="56">
        <f>D274+D275+D276+D278</f>
        <v>-5</v>
      </c>
      <c r="E287" s="140">
        <v>0</v>
      </c>
      <c r="F287" s="140">
        <f t="shared" ref="F287:F299" si="109">F251</f>
        <v>0</v>
      </c>
      <c r="K287" s="49"/>
      <c r="L287" s="111">
        <v>0</v>
      </c>
      <c r="M287" s="72">
        <f>O251+M274</f>
        <v>6</v>
      </c>
      <c r="N287" s="21">
        <f>P251+N274</f>
        <v>-6</v>
      </c>
    </row>
    <row r="288" spans="1:14" x14ac:dyDescent="0.25">
      <c r="A288" t="str">
        <f t="shared" si="108"/>
        <v>[5,1,2,3]</v>
      </c>
      <c r="B288" s="119">
        <v>2</v>
      </c>
      <c r="C288" s="115">
        <f>C279+C275+C276+C277</f>
        <v>-4</v>
      </c>
      <c r="D288" s="56">
        <f>D279+D275+D276+D277</f>
        <v>4</v>
      </c>
      <c r="E288" s="140">
        <v>1</v>
      </c>
      <c r="F288" s="140">
        <f t="shared" si="109"/>
        <v>1</v>
      </c>
      <c r="K288" s="49"/>
      <c r="L288" s="107">
        <v>1</v>
      </c>
      <c r="M288" s="31">
        <f>O252+M275</f>
        <v>-2</v>
      </c>
      <c r="N288" s="22">
        <f>P252+N275</f>
        <v>2</v>
      </c>
    </row>
    <row r="289" spans="1:21" x14ac:dyDescent="0.25">
      <c r="A289" t="str">
        <f t="shared" si="108"/>
        <v>[6,7,2,3]</v>
      </c>
      <c r="B289" s="119">
        <v>3</v>
      </c>
      <c r="C289" s="115">
        <f>C280+C281+C276+C277</f>
        <v>-2</v>
      </c>
      <c r="D289" s="56">
        <f>D280+D281+D276+D277</f>
        <v>2</v>
      </c>
      <c r="E289" s="140">
        <v>1</v>
      </c>
      <c r="F289" s="140">
        <f t="shared" si="109"/>
        <v>1</v>
      </c>
      <c r="K289" s="49"/>
      <c r="L289" s="107">
        <v>2</v>
      </c>
      <c r="M289" s="31">
        <f t="shared" ref="M289:M296" si="110">O253+M276</f>
        <v>14</v>
      </c>
      <c r="N289" s="22">
        <f t="shared" ref="N289:N296" si="111">P253+N276</f>
        <v>-14</v>
      </c>
    </row>
    <row r="290" spans="1:21" x14ac:dyDescent="0.25">
      <c r="A290" t="str">
        <f t="shared" si="108"/>
        <v>[6,8,9,3]</v>
      </c>
      <c r="B290" s="119">
        <v>4</v>
      </c>
      <c r="C290" s="115">
        <f>C280+C282+C283+C277</f>
        <v>-2</v>
      </c>
      <c r="D290" s="56">
        <f>D280+D282+D283+D277</f>
        <v>2</v>
      </c>
      <c r="E290" s="140">
        <v>1</v>
      </c>
      <c r="F290" s="140">
        <f t="shared" si="109"/>
        <v>1</v>
      </c>
      <c r="K290" s="49"/>
      <c r="L290" s="107">
        <v>3</v>
      </c>
      <c r="M290" s="31">
        <f t="shared" si="110"/>
        <v>-13</v>
      </c>
      <c r="N290" s="22">
        <f t="shared" si="111"/>
        <v>13</v>
      </c>
    </row>
    <row r="291" spans="1:21" x14ac:dyDescent="0.25">
      <c r="A291" t="str">
        <f t="shared" si="108"/>
        <v>[6,8,9,4]</v>
      </c>
      <c r="B291" s="119">
        <v>5</v>
      </c>
      <c r="C291" s="115">
        <f>C280+C282+C283+C278</f>
        <v>1</v>
      </c>
      <c r="D291" s="56">
        <f>D280+D282+D283+D278</f>
        <v>-1</v>
      </c>
      <c r="E291" s="140">
        <v>0</v>
      </c>
      <c r="F291" s="140">
        <f t="shared" si="109"/>
        <v>0</v>
      </c>
      <c r="K291" s="49"/>
      <c r="L291" s="107">
        <v>4</v>
      </c>
      <c r="M291" s="31">
        <f t="shared" si="110"/>
        <v>5</v>
      </c>
      <c r="N291" s="22">
        <f t="shared" si="111"/>
        <v>-5</v>
      </c>
    </row>
    <row r="292" spans="1:21" x14ac:dyDescent="0.25">
      <c r="A292" t="str">
        <f t="shared" si="108"/>
        <v>[5,8,9,4]</v>
      </c>
      <c r="B292" s="119">
        <v>6</v>
      </c>
      <c r="C292" s="115">
        <f>C279+C282+C283+C278</f>
        <v>-4</v>
      </c>
      <c r="D292" s="56">
        <f>D279+D282+D283+D278</f>
        <v>4</v>
      </c>
      <c r="E292" s="140">
        <v>1</v>
      </c>
      <c r="F292" s="140">
        <f t="shared" si="109"/>
        <v>1</v>
      </c>
      <c r="K292" s="49"/>
      <c r="L292" s="107">
        <v>5</v>
      </c>
      <c r="M292" s="31">
        <f t="shared" si="110"/>
        <v>-20</v>
      </c>
      <c r="N292" s="22">
        <f t="shared" si="111"/>
        <v>20</v>
      </c>
    </row>
    <row r="293" spans="1:21" x14ac:dyDescent="0.25">
      <c r="A293" t="str">
        <f t="shared" si="108"/>
        <v>[0,7,2,3]</v>
      </c>
      <c r="B293" s="119">
        <v>7</v>
      </c>
      <c r="C293" s="115">
        <f>C274+C281+C276+C283</f>
        <v>-2</v>
      </c>
      <c r="D293" s="56">
        <f>D274+D281+D276+D283</f>
        <v>2</v>
      </c>
      <c r="E293">
        <v>1</v>
      </c>
      <c r="F293">
        <f t="shared" si="109"/>
        <v>0</v>
      </c>
      <c r="G293" t="s">
        <v>103</v>
      </c>
      <c r="K293" s="49"/>
      <c r="L293" s="107">
        <v>6</v>
      </c>
      <c r="M293" s="31">
        <f t="shared" si="110"/>
        <v>6</v>
      </c>
      <c r="N293" s="22">
        <f t="shared" si="111"/>
        <v>-6</v>
      </c>
    </row>
    <row r="294" spans="1:21" x14ac:dyDescent="0.25">
      <c r="A294" t="str">
        <f t="shared" si="108"/>
        <v>[0,8,9,3]</v>
      </c>
      <c r="B294" s="119">
        <v>8</v>
      </c>
      <c r="C294" s="115">
        <f>H274+H282+H283+H277</f>
        <v>1</v>
      </c>
      <c r="D294" s="56">
        <f>I274+I282+I283+I277</f>
        <v>-1</v>
      </c>
      <c r="E294">
        <v>0</v>
      </c>
      <c r="F294">
        <f t="shared" si="109"/>
        <v>1</v>
      </c>
      <c r="G294" t="s">
        <v>104</v>
      </c>
      <c r="K294" s="49"/>
      <c r="L294" s="107">
        <v>7</v>
      </c>
      <c r="M294" s="31">
        <f t="shared" si="110"/>
        <v>-10</v>
      </c>
      <c r="N294" s="22">
        <f t="shared" si="111"/>
        <v>10</v>
      </c>
    </row>
    <row r="295" spans="1:21" x14ac:dyDescent="0.25">
      <c r="A295" t="str">
        <f t="shared" si="108"/>
        <v>[6,7,9,3]</v>
      </c>
      <c r="B295" s="119">
        <v>9</v>
      </c>
      <c r="C295" s="115">
        <f>M280+M281+M283+M277</f>
        <v>-7</v>
      </c>
      <c r="D295" s="56">
        <f>N280+N281+N283+N277</f>
        <v>7</v>
      </c>
      <c r="E295" s="140">
        <v>1</v>
      </c>
      <c r="F295" s="140">
        <f t="shared" si="109"/>
        <v>1</v>
      </c>
      <c r="K295" s="49"/>
      <c r="L295" s="107">
        <v>8</v>
      </c>
      <c r="M295" s="31">
        <f t="shared" si="110"/>
        <v>4</v>
      </c>
      <c r="N295" s="22">
        <f t="shared" si="111"/>
        <v>-4</v>
      </c>
    </row>
    <row r="296" spans="1:21" ht="15.75" thickBot="1" x14ac:dyDescent="0.3">
      <c r="A296" t="str">
        <f t="shared" si="108"/>
        <v>[0,7,9,4]</v>
      </c>
      <c r="B296" s="119">
        <v>10</v>
      </c>
      <c r="C296" s="115">
        <f>M274+M281+M283+M278</f>
        <v>-3</v>
      </c>
      <c r="D296" s="56">
        <f>N274+N281+N283+N278</f>
        <v>3</v>
      </c>
      <c r="E296" s="140">
        <v>1</v>
      </c>
      <c r="F296" s="140">
        <f t="shared" si="109"/>
        <v>1</v>
      </c>
      <c r="K296" s="51"/>
      <c r="L296" s="108">
        <v>9</v>
      </c>
      <c r="M296" s="31">
        <f t="shared" si="110"/>
        <v>-22</v>
      </c>
      <c r="N296" s="22">
        <f t="shared" si="111"/>
        <v>22</v>
      </c>
    </row>
    <row r="297" spans="1:21" x14ac:dyDescent="0.25">
      <c r="A297" t="str">
        <f t="shared" si="108"/>
        <v>[5,7,2,4]</v>
      </c>
      <c r="B297" s="119">
        <v>11</v>
      </c>
      <c r="C297" s="115">
        <f>M279+M281+M276+M278</f>
        <v>-2</v>
      </c>
      <c r="D297" s="56">
        <f>N279+N281+N276+N278</f>
        <v>2</v>
      </c>
      <c r="E297" s="140">
        <v>1</v>
      </c>
      <c r="F297" s="140">
        <f t="shared" si="109"/>
        <v>1</v>
      </c>
    </row>
    <row r="298" spans="1:21" x14ac:dyDescent="0.25">
      <c r="A298" t="str">
        <f t="shared" si="108"/>
        <v>[5,1,9,3]</v>
      </c>
      <c r="B298" s="119">
        <v>12</v>
      </c>
      <c r="C298" s="115">
        <f>M279+M275+M283+M277</f>
        <v>-10</v>
      </c>
      <c r="D298" s="56">
        <f>N279+N275+N283+N277</f>
        <v>10</v>
      </c>
      <c r="E298" s="140">
        <v>1</v>
      </c>
      <c r="F298" s="140">
        <f t="shared" si="109"/>
        <v>1</v>
      </c>
    </row>
    <row r="299" spans="1:21" ht="15.75" thickBot="1" x14ac:dyDescent="0.3">
      <c r="A299" t="str">
        <f t="shared" si="108"/>
        <v>[6,7,2,4]</v>
      </c>
      <c r="B299" s="120">
        <v>13</v>
      </c>
      <c r="C299" s="116">
        <f>M280+M281+M276+M278</f>
        <v>3</v>
      </c>
      <c r="D299" s="58">
        <f>N280+N281+N276+N278</f>
        <v>-3</v>
      </c>
      <c r="E299" s="140">
        <v>0</v>
      </c>
      <c r="F299" s="140">
        <f t="shared" si="109"/>
        <v>0</v>
      </c>
    </row>
    <row r="300" spans="1:21" ht="15.75" thickBot="1" x14ac:dyDescent="0.3"/>
    <row r="301" spans="1:21" ht="15.75" thickBot="1" x14ac:dyDescent="0.3">
      <c r="A301" s="75">
        <v>6</v>
      </c>
      <c r="B301" s="121"/>
      <c r="C301" s="139"/>
      <c r="D301" s="121" t="s">
        <v>110</v>
      </c>
      <c r="E301" s="37">
        <f>12/14</f>
        <v>0.8571428571428571</v>
      </c>
      <c r="F301" s="139"/>
      <c r="G301" s="121" t="s">
        <v>111</v>
      </c>
      <c r="H301" s="37">
        <v>1.0000000000000001E-5</v>
      </c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37"/>
    </row>
    <row r="302" spans="1:21" x14ac:dyDescent="0.25">
      <c r="B302" t="s">
        <v>112</v>
      </c>
      <c r="K302" t="s">
        <v>116</v>
      </c>
    </row>
    <row r="303" spans="1:21" x14ac:dyDescent="0.25">
      <c r="B303" t="s">
        <v>113</v>
      </c>
      <c r="H303">
        <f>IF(ABS(M267 - E301)&lt;H301,1,0)</f>
        <v>0</v>
      </c>
      <c r="K303" t="s">
        <v>117</v>
      </c>
      <c r="L303" s="141" t="s">
        <v>122</v>
      </c>
      <c r="M303">
        <f>M233</f>
        <v>0.7142857142857143</v>
      </c>
    </row>
    <row r="304" spans="1:21" x14ac:dyDescent="0.25">
      <c r="B304" t="s">
        <v>114</v>
      </c>
      <c r="K304" t="s">
        <v>118</v>
      </c>
      <c r="L304" s="141" t="s">
        <v>122</v>
      </c>
      <c r="M304">
        <f>M269</f>
        <v>0.7142857142857143</v>
      </c>
    </row>
    <row r="305" spans="1:21" x14ac:dyDescent="0.25">
      <c r="B305" t="s">
        <v>115</v>
      </c>
      <c r="K305" t="s">
        <v>119</v>
      </c>
      <c r="L305" s="141" t="s">
        <v>122</v>
      </c>
      <c r="M305">
        <f>E301</f>
        <v>0.8571428571428571</v>
      </c>
    </row>
    <row r="306" spans="1:21" ht="15.75" thickBot="1" x14ac:dyDescent="0.3">
      <c r="K306" t="s">
        <v>123</v>
      </c>
      <c r="M306" s="141" t="s">
        <v>122</v>
      </c>
      <c r="N306">
        <f>N270+1</f>
        <v>7</v>
      </c>
    </row>
    <row r="307" spans="1:21" ht="15.75" thickBot="1" x14ac:dyDescent="0.3">
      <c r="A307" s="75"/>
      <c r="B307" s="121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37"/>
    </row>
    <row r="308" spans="1:21" ht="15.75" thickBot="1" x14ac:dyDescent="0.3">
      <c r="F308" s="163" t="s">
        <v>103</v>
      </c>
      <c r="G308" s="164"/>
      <c r="H308" s="164"/>
      <c r="I308" s="165"/>
      <c r="K308" s="163" t="s">
        <v>104</v>
      </c>
      <c r="L308" s="164"/>
      <c r="M308" s="164"/>
      <c r="N308" s="165"/>
      <c r="P308" s="163" t="s">
        <v>106</v>
      </c>
      <c r="Q308" s="164"/>
      <c r="R308" s="164"/>
      <c r="S308" s="165"/>
    </row>
    <row r="309" spans="1:21" ht="15.75" thickBot="1" x14ac:dyDescent="0.3">
      <c r="A309" s="161" t="s">
        <v>99</v>
      </c>
      <c r="B309" s="162"/>
      <c r="C309" s="110">
        <v>0</v>
      </c>
      <c r="D309" s="109">
        <v>1</v>
      </c>
      <c r="F309" s="161" t="s">
        <v>99</v>
      </c>
      <c r="G309" s="162"/>
      <c r="H309" s="110">
        <v>0</v>
      </c>
      <c r="I309" s="109">
        <v>1</v>
      </c>
      <c r="K309" s="161" t="s">
        <v>99</v>
      </c>
      <c r="L309" s="162"/>
      <c r="M309" s="110">
        <v>0</v>
      </c>
      <c r="N309" s="109">
        <v>1</v>
      </c>
      <c r="P309" s="161" t="s">
        <v>99</v>
      </c>
      <c r="Q309" s="162"/>
      <c r="R309" s="110">
        <v>0</v>
      </c>
      <c r="S309" s="109">
        <v>1</v>
      </c>
    </row>
    <row r="310" spans="1:21" x14ac:dyDescent="0.25">
      <c r="A310" s="49"/>
      <c r="B310" s="111">
        <v>0</v>
      </c>
      <c r="C310" s="72">
        <f>M274</f>
        <v>2</v>
      </c>
      <c r="D310" s="21">
        <f>N274</f>
        <v>-2</v>
      </c>
      <c r="F310" s="49"/>
      <c r="G310" s="111">
        <v>0</v>
      </c>
      <c r="H310" s="72">
        <f>C310</f>
        <v>2</v>
      </c>
      <c r="I310" s="21">
        <f>D310</f>
        <v>-2</v>
      </c>
      <c r="K310" s="49"/>
      <c r="L310" s="111">
        <v>0</v>
      </c>
      <c r="M310" s="72">
        <f>H310</f>
        <v>2</v>
      </c>
      <c r="N310" s="21">
        <f>I310</f>
        <v>-2</v>
      </c>
      <c r="P310" s="122"/>
      <c r="Q310" s="129">
        <v>0</v>
      </c>
      <c r="R310" s="134">
        <f>M310 + B33</f>
        <v>3</v>
      </c>
      <c r="S310" s="135">
        <f>N310 - B33</f>
        <v>-3</v>
      </c>
    </row>
    <row r="311" spans="1:21" x14ac:dyDescent="0.25">
      <c r="A311" s="49"/>
      <c r="B311" s="107">
        <v>1</v>
      </c>
      <c r="C311" s="31">
        <f>M275</f>
        <v>0</v>
      </c>
      <c r="D311" s="22">
        <f>N275</f>
        <v>0</v>
      </c>
      <c r="F311" s="49"/>
      <c r="G311" s="107">
        <v>1</v>
      </c>
      <c r="H311" s="31">
        <f>C311</f>
        <v>0</v>
      </c>
      <c r="I311" s="22">
        <f>D311</f>
        <v>0</v>
      </c>
      <c r="K311" s="49"/>
      <c r="L311" s="107">
        <v>1</v>
      </c>
      <c r="M311" s="31">
        <f>H311</f>
        <v>0</v>
      </c>
      <c r="N311" s="22">
        <f>I311</f>
        <v>0</v>
      </c>
      <c r="P311" s="49"/>
      <c r="Q311" s="107">
        <v>1</v>
      </c>
      <c r="R311" s="31">
        <f>M311</f>
        <v>0</v>
      </c>
      <c r="S311" s="22">
        <f>N311</f>
        <v>0</v>
      </c>
    </row>
    <row r="312" spans="1:21" x14ac:dyDescent="0.25">
      <c r="A312" s="49"/>
      <c r="B312" s="107">
        <v>2</v>
      </c>
      <c r="C312" s="31">
        <f t="shared" ref="C312:C319" si="112">M276</f>
        <v>3</v>
      </c>
      <c r="D312" s="22">
        <f t="shared" ref="D312:D319" si="113">N276</f>
        <v>-3</v>
      </c>
      <c r="F312" s="122"/>
      <c r="G312" s="123">
        <v>2</v>
      </c>
      <c r="H312" s="124">
        <f>C312 - B33</f>
        <v>2</v>
      </c>
      <c r="I312" s="125">
        <f>D312 + B33</f>
        <v>-2</v>
      </c>
      <c r="K312" s="49"/>
      <c r="L312" s="107">
        <v>2</v>
      </c>
      <c r="M312" s="31">
        <f t="shared" ref="M312:M317" si="114">H312</f>
        <v>2</v>
      </c>
      <c r="N312" s="22">
        <f t="shared" ref="N312:N317" si="115">I312</f>
        <v>-2</v>
      </c>
      <c r="P312" s="122"/>
      <c r="Q312" s="123">
        <v>2</v>
      </c>
      <c r="R312" s="124">
        <f>M312 + B33</f>
        <v>3</v>
      </c>
      <c r="S312" s="125">
        <f>N312 - B33</f>
        <v>-3</v>
      </c>
    </row>
    <row r="313" spans="1:21" x14ac:dyDescent="0.25">
      <c r="A313" s="49"/>
      <c r="B313" s="107">
        <v>3</v>
      </c>
      <c r="C313" s="31">
        <f t="shared" si="112"/>
        <v>-2</v>
      </c>
      <c r="D313" s="22">
        <f t="shared" si="113"/>
        <v>2</v>
      </c>
      <c r="F313" s="122"/>
      <c r="G313" s="123">
        <v>3</v>
      </c>
      <c r="H313" s="124">
        <f>C313 - B33</f>
        <v>-3</v>
      </c>
      <c r="I313" s="125">
        <f>D313 + B33</f>
        <v>3</v>
      </c>
      <c r="K313" s="49"/>
      <c r="L313" s="107">
        <v>3</v>
      </c>
      <c r="M313" s="31">
        <f t="shared" si="114"/>
        <v>-3</v>
      </c>
      <c r="N313" s="22">
        <f t="shared" si="115"/>
        <v>3</v>
      </c>
      <c r="P313" s="122"/>
      <c r="Q313" s="123">
        <v>3</v>
      </c>
      <c r="R313" s="124">
        <f>M313 + B33</f>
        <v>-2</v>
      </c>
      <c r="S313" s="125">
        <f>N313 - B33</f>
        <v>2</v>
      </c>
    </row>
    <row r="314" spans="1:21" x14ac:dyDescent="0.25">
      <c r="A314" s="49"/>
      <c r="B314" s="107">
        <v>4</v>
      </c>
      <c r="C314" s="31">
        <f t="shared" si="112"/>
        <v>1</v>
      </c>
      <c r="D314" s="22">
        <f t="shared" si="113"/>
        <v>-1</v>
      </c>
      <c r="F314" s="49"/>
      <c r="G314" s="107">
        <v>4</v>
      </c>
      <c r="H314" s="31">
        <f t="shared" ref="H314:H319" si="116">C314</f>
        <v>1</v>
      </c>
      <c r="I314" s="22">
        <f t="shared" ref="I314:I319" si="117">D314</f>
        <v>-1</v>
      </c>
      <c r="K314" s="122"/>
      <c r="L314" s="123">
        <v>4</v>
      </c>
      <c r="M314" s="124">
        <f>H314 + B33</f>
        <v>2</v>
      </c>
      <c r="N314" s="125">
        <f>I314 - B33</f>
        <v>-2</v>
      </c>
      <c r="P314" s="49"/>
      <c r="Q314" s="107">
        <v>4</v>
      </c>
      <c r="R314" s="31">
        <f t="shared" ref="R314:R319" si="118">M314</f>
        <v>2</v>
      </c>
      <c r="S314" s="22">
        <f t="shared" ref="S314:S319" si="119">N314</f>
        <v>-2</v>
      </c>
    </row>
    <row r="315" spans="1:21" x14ac:dyDescent="0.25">
      <c r="A315" s="49"/>
      <c r="B315" s="107">
        <v>5</v>
      </c>
      <c r="C315" s="31">
        <f t="shared" si="112"/>
        <v>-4</v>
      </c>
      <c r="D315" s="22">
        <f t="shared" si="113"/>
        <v>4</v>
      </c>
      <c r="F315" s="49"/>
      <c r="G315" s="107">
        <v>5</v>
      </c>
      <c r="H315" s="31">
        <f t="shared" si="116"/>
        <v>-4</v>
      </c>
      <c r="I315" s="22">
        <f t="shared" si="117"/>
        <v>4</v>
      </c>
      <c r="K315" s="49"/>
      <c r="L315" s="107">
        <v>5</v>
      </c>
      <c r="M315" s="31">
        <f t="shared" si="114"/>
        <v>-4</v>
      </c>
      <c r="N315" s="22">
        <f t="shared" si="115"/>
        <v>4</v>
      </c>
      <c r="P315" s="49"/>
      <c r="Q315" s="107">
        <v>5</v>
      </c>
      <c r="R315" s="31">
        <f t="shared" si="118"/>
        <v>-4</v>
      </c>
      <c r="S315" s="22">
        <f t="shared" si="119"/>
        <v>4</v>
      </c>
    </row>
    <row r="316" spans="1:21" x14ac:dyDescent="0.25">
      <c r="A316" s="49"/>
      <c r="B316" s="107">
        <v>6</v>
      </c>
      <c r="C316" s="31">
        <f t="shared" si="112"/>
        <v>1</v>
      </c>
      <c r="D316" s="22">
        <f t="shared" si="113"/>
        <v>-1</v>
      </c>
      <c r="F316" s="122"/>
      <c r="G316" s="123">
        <v>6</v>
      </c>
      <c r="H316" s="124">
        <f>C316 - B33</f>
        <v>0</v>
      </c>
      <c r="I316" s="125">
        <f>D316 + B33</f>
        <v>0</v>
      </c>
      <c r="K316" s="122"/>
      <c r="L316" s="123">
        <v>6</v>
      </c>
      <c r="M316" s="124">
        <f>H316 + B33</f>
        <v>1</v>
      </c>
      <c r="N316" s="125">
        <f>I316 - B33</f>
        <v>-1</v>
      </c>
      <c r="P316" s="49"/>
      <c r="Q316" s="107">
        <v>6</v>
      </c>
      <c r="R316" s="31">
        <f t="shared" si="118"/>
        <v>1</v>
      </c>
      <c r="S316" s="22">
        <f t="shared" si="119"/>
        <v>-1</v>
      </c>
    </row>
    <row r="317" spans="1:21" x14ac:dyDescent="0.25">
      <c r="A317" s="49"/>
      <c r="B317" s="107">
        <v>7</v>
      </c>
      <c r="C317" s="31">
        <f t="shared" si="112"/>
        <v>-2</v>
      </c>
      <c r="D317" s="22">
        <f t="shared" si="113"/>
        <v>2</v>
      </c>
      <c r="F317" s="122"/>
      <c r="G317" s="123">
        <v>7</v>
      </c>
      <c r="H317" s="124">
        <f>C317 - B33</f>
        <v>-3</v>
      </c>
      <c r="I317" s="125">
        <f>D317 + B33</f>
        <v>3</v>
      </c>
      <c r="K317" s="49"/>
      <c r="L317" s="107">
        <v>7</v>
      </c>
      <c r="M317" s="31">
        <f t="shared" si="114"/>
        <v>-3</v>
      </c>
      <c r="N317" s="22">
        <f t="shared" si="115"/>
        <v>3</v>
      </c>
      <c r="P317" s="122"/>
      <c r="Q317" s="123">
        <v>7</v>
      </c>
      <c r="R317" s="124">
        <f>M317 + B33</f>
        <v>-2</v>
      </c>
      <c r="S317" s="125">
        <f>N317 - B33</f>
        <v>2</v>
      </c>
    </row>
    <row r="318" spans="1:21" x14ac:dyDescent="0.25">
      <c r="A318" s="49"/>
      <c r="B318" s="107">
        <v>8</v>
      </c>
      <c r="C318" s="31">
        <f t="shared" si="112"/>
        <v>1</v>
      </c>
      <c r="D318" s="22">
        <f t="shared" si="113"/>
        <v>-1</v>
      </c>
      <c r="F318" s="49"/>
      <c r="G318" s="107">
        <v>8</v>
      </c>
      <c r="H318" s="31">
        <f t="shared" si="116"/>
        <v>1</v>
      </c>
      <c r="I318" s="22">
        <f t="shared" si="117"/>
        <v>-1</v>
      </c>
      <c r="K318" s="122"/>
      <c r="L318" s="123">
        <v>8</v>
      </c>
      <c r="M318" s="124">
        <f>H318 + B33</f>
        <v>2</v>
      </c>
      <c r="N318" s="125">
        <f>I318 - B33</f>
        <v>-2</v>
      </c>
      <c r="P318" s="49"/>
      <c r="Q318" s="107">
        <v>8</v>
      </c>
      <c r="R318" s="31">
        <f t="shared" si="118"/>
        <v>2</v>
      </c>
      <c r="S318" s="22">
        <f t="shared" si="119"/>
        <v>-2</v>
      </c>
    </row>
    <row r="319" spans="1:21" ht="15.75" thickBot="1" x14ac:dyDescent="0.3">
      <c r="A319" s="51"/>
      <c r="B319" s="108">
        <v>9</v>
      </c>
      <c r="C319" s="31">
        <f t="shared" si="112"/>
        <v>-4</v>
      </c>
      <c r="D319" s="22">
        <f t="shared" si="113"/>
        <v>4</v>
      </c>
      <c r="F319" s="51"/>
      <c r="G319" s="108">
        <v>9</v>
      </c>
      <c r="H319" s="31">
        <f t="shared" si="116"/>
        <v>-4</v>
      </c>
      <c r="I319" s="22">
        <f t="shared" si="117"/>
        <v>4</v>
      </c>
      <c r="K319" s="136"/>
      <c r="L319" s="137">
        <v>9</v>
      </c>
      <c r="M319" s="124">
        <f>H319 + B33</f>
        <v>-3</v>
      </c>
      <c r="N319" s="125">
        <f>I319 - B33</f>
        <v>3</v>
      </c>
      <c r="P319" s="51"/>
      <c r="Q319" s="108">
        <v>9</v>
      </c>
      <c r="R319" s="31">
        <f t="shared" si="118"/>
        <v>-3</v>
      </c>
      <c r="S319" s="22">
        <f t="shared" si="119"/>
        <v>3</v>
      </c>
    </row>
    <row r="320" spans="1:21" ht="15.75" thickBot="1" x14ac:dyDescent="0.3"/>
    <row r="321" spans="1:16" ht="15.75" thickBot="1" x14ac:dyDescent="0.3">
      <c r="B321" s="117" t="s">
        <v>100</v>
      </c>
      <c r="C321" s="110">
        <v>0</v>
      </c>
      <c r="D321" s="109">
        <v>1</v>
      </c>
      <c r="E321" s="78" t="s">
        <v>102</v>
      </c>
      <c r="F321" s="78" t="s">
        <v>101</v>
      </c>
      <c r="H321" s="163" t="s">
        <v>107</v>
      </c>
      <c r="I321" s="164"/>
      <c r="J321" s="164"/>
      <c r="K321" s="165"/>
    </row>
    <row r="322" spans="1:16" ht="15.75" thickBot="1" x14ac:dyDescent="0.3">
      <c r="A322" t="str">
        <f>A286</f>
        <v>[0,1,2,3]</v>
      </c>
      <c r="B322" s="118">
        <v>0</v>
      </c>
      <c r="C322" s="113">
        <f>C310+C311+C312+C313</f>
        <v>3</v>
      </c>
      <c r="D322" s="114">
        <f>D310+D311+D312+D313</f>
        <v>-3</v>
      </c>
      <c r="E322" s="140">
        <v>0</v>
      </c>
      <c r="F322" s="140">
        <f>F286</f>
        <v>0</v>
      </c>
      <c r="H322" s="161" t="s">
        <v>99</v>
      </c>
      <c r="I322" s="162"/>
      <c r="J322" s="110">
        <v>0</v>
      </c>
      <c r="K322" s="109">
        <v>1</v>
      </c>
      <c r="M322" s="161" t="s">
        <v>109</v>
      </c>
      <c r="N322" s="162"/>
      <c r="O322" s="110">
        <v>0</v>
      </c>
      <c r="P322" s="109">
        <v>1</v>
      </c>
    </row>
    <row r="323" spans="1:16" x14ac:dyDescent="0.25">
      <c r="A323" t="str">
        <f t="shared" ref="A323:A335" si="120">A287</f>
        <v>[0,1,2,4]</v>
      </c>
      <c r="B323" s="119">
        <v>1</v>
      </c>
      <c r="C323" s="115">
        <f>C310+C311+C312+C314</f>
        <v>6</v>
      </c>
      <c r="D323" s="56">
        <f>D310+D311+D312+D314</f>
        <v>-6</v>
      </c>
      <c r="E323" s="140">
        <v>0</v>
      </c>
      <c r="F323" s="140">
        <f t="shared" ref="F323:F335" si="121">F287</f>
        <v>0</v>
      </c>
      <c r="H323" s="122"/>
      <c r="I323" s="129">
        <v>0</v>
      </c>
      <c r="J323" s="134">
        <f>R310 - B33</f>
        <v>2</v>
      </c>
      <c r="K323" s="135">
        <f>S310 + B33</f>
        <v>-2</v>
      </c>
      <c r="M323" s="49"/>
      <c r="N323" s="111">
        <v>0</v>
      </c>
      <c r="O323" s="72">
        <f>M287+J323</f>
        <v>8</v>
      </c>
      <c r="P323" s="21">
        <f>N287+K323</f>
        <v>-8</v>
      </c>
    </row>
    <row r="324" spans="1:16" x14ac:dyDescent="0.25">
      <c r="A324" t="str">
        <f t="shared" si="120"/>
        <v>[5,1,2,3]</v>
      </c>
      <c r="B324" s="119">
        <v>2</v>
      </c>
      <c r="C324" s="115">
        <f>C315+C311+C312+C313</f>
        <v>-3</v>
      </c>
      <c r="D324" s="56">
        <f>D315+D311+D312+D313</f>
        <v>3</v>
      </c>
      <c r="E324" s="140">
        <v>1</v>
      </c>
      <c r="F324" s="140">
        <f t="shared" si="121"/>
        <v>1</v>
      </c>
      <c r="H324" s="49"/>
      <c r="I324" s="107">
        <v>1</v>
      </c>
      <c r="J324" s="31">
        <f>R311</f>
        <v>0</v>
      </c>
      <c r="K324" s="22">
        <f>S311</f>
        <v>0</v>
      </c>
      <c r="M324" s="49"/>
      <c r="N324" s="107">
        <v>1</v>
      </c>
      <c r="O324" s="31">
        <f>M288+J324</f>
        <v>-2</v>
      </c>
      <c r="P324" s="22">
        <f>N288+K324</f>
        <v>2</v>
      </c>
    </row>
    <row r="325" spans="1:16" x14ac:dyDescent="0.25">
      <c r="A325" t="str">
        <f t="shared" si="120"/>
        <v>[6,7,2,3]</v>
      </c>
      <c r="B325" s="119">
        <v>3</v>
      </c>
      <c r="C325" s="115">
        <f>C316+C317+C312+C313</f>
        <v>0</v>
      </c>
      <c r="D325" s="56">
        <f>D316+D317+D312+D313</f>
        <v>0</v>
      </c>
      <c r="E325">
        <v>0</v>
      </c>
      <c r="F325">
        <f t="shared" si="121"/>
        <v>1</v>
      </c>
      <c r="G325" t="s">
        <v>103</v>
      </c>
      <c r="H325" s="49"/>
      <c r="I325" s="107">
        <v>2</v>
      </c>
      <c r="J325" s="31">
        <f t="shared" ref="J325:J330" si="122">R312</f>
        <v>3</v>
      </c>
      <c r="K325" s="22">
        <f t="shared" ref="K325:K330" si="123">S312</f>
        <v>-3</v>
      </c>
      <c r="M325" s="49"/>
      <c r="N325" s="107">
        <v>2</v>
      </c>
      <c r="O325" s="31">
        <f t="shared" ref="O325:O332" si="124">M289+J325</f>
        <v>17</v>
      </c>
      <c r="P325" s="22">
        <f t="shared" ref="P325:P332" si="125">N289+K325</f>
        <v>-17</v>
      </c>
    </row>
    <row r="326" spans="1:16" x14ac:dyDescent="0.25">
      <c r="A326" t="str">
        <f t="shared" si="120"/>
        <v>[6,8,9,3]</v>
      </c>
      <c r="B326" s="119">
        <v>4</v>
      </c>
      <c r="C326" s="115">
        <f>H316+H318+H319+H313</f>
        <v>-6</v>
      </c>
      <c r="D326" s="56">
        <f>I316+I318+I319+I313</f>
        <v>6</v>
      </c>
      <c r="E326" s="140">
        <v>1</v>
      </c>
      <c r="F326" s="140">
        <f t="shared" si="121"/>
        <v>1</v>
      </c>
      <c r="H326" s="122"/>
      <c r="I326" s="123">
        <v>3</v>
      </c>
      <c r="J326" s="124">
        <f>R313 - B33</f>
        <v>-3</v>
      </c>
      <c r="K326" s="125">
        <f>S313 + B33</f>
        <v>3</v>
      </c>
      <c r="M326" s="49"/>
      <c r="N326" s="107">
        <v>3</v>
      </c>
      <c r="O326" s="31">
        <f t="shared" si="124"/>
        <v>-16</v>
      </c>
      <c r="P326" s="22">
        <f t="shared" si="125"/>
        <v>16</v>
      </c>
    </row>
    <row r="327" spans="1:16" x14ac:dyDescent="0.25">
      <c r="A327" t="str">
        <f t="shared" si="120"/>
        <v>[6,8,9,4]</v>
      </c>
      <c r="B327" s="119">
        <v>5</v>
      </c>
      <c r="C327" s="115">
        <f>H316+H318+H319+H314</f>
        <v>-2</v>
      </c>
      <c r="D327" s="56">
        <f>I316+I318+I319+I314</f>
        <v>2</v>
      </c>
      <c r="E327">
        <v>1</v>
      </c>
      <c r="F327">
        <f t="shared" si="121"/>
        <v>0</v>
      </c>
      <c r="G327" t="s">
        <v>104</v>
      </c>
      <c r="H327" s="49"/>
      <c r="I327" s="107">
        <v>4</v>
      </c>
      <c r="J327" s="31">
        <f t="shared" si="122"/>
        <v>2</v>
      </c>
      <c r="K327" s="22">
        <f t="shared" si="123"/>
        <v>-2</v>
      </c>
      <c r="M327" s="49"/>
      <c r="N327" s="107">
        <v>4</v>
      </c>
      <c r="O327" s="31">
        <f t="shared" si="124"/>
        <v>7</v>
      </c>
      <c r="P327" s="22">
        <f t="shared" si="125"/>
        <v>-7</v>
      </c>
    </row>
    <row r="328" spans="1:16" x14ac:dyDescent="0.25">
      <c r="A328" t="str">
        <f t="shared" si="120"/>
        <v>[5,8,9,4]</v>
      </c>
      <c r="B328" s="119">
        <v>6</v>
      </c>
      <c r="C328" s="115">
        <f>M315+M318+M319+M314</f>
        <v>-3</v>
      </c>
      <c r="D328" s="56">
        <f>N315+N318+N319+N314</f>
        <v>3</v>
      </c>
      <c r="E328" s="140">
        <v>1</v>
      </c>
      <c r="F328" s="140">
        <f t="shared" si="121"/>
        <v>1</v>
      </c>
      <c r="H328" s="49"/>
      <c r="I328" s="107">
        <v>5</v>
      </c>
      <c r="J328" s="31">
        <f t="shared" si="122"/>
        <v>-4</v>
      </c>
      <c r="K328" s="22">
        <f t="shared" si="123"/>
        <v>4</v>
      </c>
      <c r="M328" s="49"/>
      <c r="N328" s="107">
        <v>5</v>
      </c>
      <c r="O328" s="31">
        <f t="shared" si="124"/>
        <v>-24</v>
      </c>
      <c r="P328" s="22">
        <f t="shared" si="125"/>
        <v>24</v>
      </c>
    </row>
    <row r="329" spans="1:16" x14ac:dyDescent="0.25">
      <c r="A329" t="str">
        <f t="shared" si="120"/>
        <v>[0,7,2,3]</v>
      </c>
      <c r="B329" s="119">
        <v>7</v>
      </c>
      <c r="C329" s="115">
        <f>M310+M317+M312+M313</f>
        <v>-2</v>
      </c>
      <c r="D329" s="56">
        <f>N310+N317+N312+N313</f>
        <v>2</v>
      </c>
      <c r="E329">
        <v>1</v>
      </c>
      <c r="F329">
        <f t="shared" si="121"/>
        <v>0</v>
      </c>
      <c r="G329" t="s">
        <v>106</v>
      </c>
      <c r="H329" s="49"/>
      <c r="I329" s="107">
        <v>6</v>
      </c>
      <c r="J329" s="31">
        <f t="shared" si="122"/>
        <v>1</v>
      </c>
      <c r="K329" s="22">
        <f t="shared" si="123"/>
        <v>-1</v>
      </c>
      <c r="M329" s="49"/>
      <c r="N329" s="107">
        <v>6</v>
      </c>
      <c r="O329" s="31">
        <f t="shared" si="124"/>
        <v>7</v>
      </c>
      <c r="P329" s="22">
        <f t="shared" si="125"/>
        <v>-7</v>
      </c>
    </row>
    <row r="330" spans="1:16" x14ac:dyDescent="0.25">
      <c r="A330" t="str">
        <f t="shared" si="120"/>
        <v>[0,8,9,3]</v>
      </c>
      <c r="B330" s="119">
        <v>8</v>
      </c>
      <c r="C330" s="115">
        <f>R310+R318+R319+R313</f>
        <v>0</v>
      </c>
      <c r="D330" s="56">
        <f>S310+S318+S319+S313</f>
        <v>0</v>
      </c>
      <c r="E330">
        <v>0</v>
      </c>
      <c r="F330">
        <f t="shared" si="121"/>
        <v>1</v>
      </c>
      <c r="G330" t="s">
        <v>107</v>
      </c>
      <c r="H330" s="49"/>
      <c r="I330" s="107">
        <v>7</v>
      </c>
      <c r="J330" s="31">
        <f t="shared" si="122"/>
        <v>-2</v>
      </c>
      <c r="K330" s="22">
        <f t="shared" si="123"/>
        <v>2</v>
      </c>
      <c r="M330" s="49"/>
      <c r="N330" s="107">
        <v>7</v>
      </c>
      <c r="O330" s="31">
        <f t="shared" si="124"/>
        <v>-12</v>
      </c>
      <c r="P330" s="22">
        <f t="shared" si="125"/>
        <v>12</v>
      </c>
    </row>
    <row r="331" spans="1:16" x14ac:dyDescent="0.25">
      <c r="A331" t="str">
        <f t="shared" si="120"/>
        <v>[6,7,9,3]</v>
      </c>
      <c r="B331" s="119">
        <v>9</v>
      </c>
      <c r="C331" s="115">
        <f>J329+J330+J332+J326</f>
        <v>-8</v>
      </c>
      <c r="D331" s="56">
        <f>K329+K330+K332+K326</f>
        <v>8</v>
      </c>
      <c r="E331" s="140">
        <v>1</v>
      </c>
      <c r="F331" s="140">
        <f t="shared" si="121"/>
        <v>1</v>
      </c>
      <c r="H331" s="122"/>
      <c r="I331" s="123">
        <v>8</v>
      </c>
      <c r="J331" s="124">
        <f>R318 - B33</f>
        <v>1</v>
      </c>
      <c r="K331" s="125">
        <f>S318 + B33</f>
        <v>-1</v>
      </c>
      <c r="M331" s="49"/>
      <c r="N331" s="107">
        <v>8</v>
      </c>
      <c r="O331" s="31">
        <f t="shared" si="124"/>
        <v>5</v>
      </c>
      <c r="P331" s="22">
        <f t="shared" si="125"/>
        <v>-5</v>
      </c>
    </row>
    <row r="332" spans="1:16" ht="15.75" thickBot="1" x14ac:dyDescent="0.3">
      <c r="A332" t="str">
        <f t="shared" si="120"/>
        <v>[0,7,9,4]</v>
      </c>
      <c r="B332" s="119">
        <v>10</v>
      </c>
      <c r="C332" s="115">
        <f>J323+J330+J332+J327</f>
        <v>-2</v>
      </c>
      <c r="D332" s="56">
        <f>K323+K330+K332+K327</f>
        <v>2</v>
      </c>
      <c r="E332" s="140">
        <v>1</v>
      </c>
      <c r="F332" s="140">
        <f t="shared" si="121"/>
        <v>1</v>
      </c>
      <c r="H332" s="136"/>
      <c r="I332" s="137">
        <v>9</v>
      </c>
      <c r="J332" s="124">
        <f>R319 - B33</f>
        <v>-4</v>
      </c>
      <c r="K332" s="125">
        <f>S319 + B33</f>
        <v>4</v>
      </c>
      <c r="M332" s="51"/>
      <c r="N332" s="108">
        <v>9</v>
      </c>
      <c r="O332" s="31">
        <f t="shared" si="124"/>
        <v>-26</v>
      </c>
      <c r="P332" s="22">
        <f t="shared" si="125"/>
        <v>26</v>
      </c>
    </row>
    <row r="333" spans="1:16" x14ac:dyDescent="0.25">
      <c r="A333" t="str">
        <f t="shared" si="120"/>
        <v>[5,7,2,4]</v>
      </c>
      <c r="B333" s="119">
        <v>11</v>
      </c>
      <c r="C333" s="115">
        <f>J328+J330+J325+J327</f>
        <v>-1</v>
      </c>
      <c r="D333" s="56">
        <f>K328+K330+K325+K327</f>
        <v>1</v>
      </c>
      <c r="E333" s="140">
        <v>1</v>
      </c>
      <c r="F333" s="140">
        <f t="shared" si="121"/>
        <v>1</v>
      </c>
    </row>
    <row r="334" spans="1:16" x14ac:dyDescent="0.25">
      <c r="A334" t="str">
        <f t="shared" si="120"/>
        <v>[5,1,9,3]</v>
      </c>
      <c r="B334" s="119">
        <v>12</v>
      </c>
      <c r="C334" s="115">
        <f>J328+J324+J332+J326</f>
        <v>-11</v>
      </c>
      <c r="D334" s="56">
        <f>K328+K324+K332+K326</f>
        <v>11</v>
      </c>
      <c r="E334" s="140">
        <v>1</v>
      </c>
      <c r="F334" s="140">
        <f t="shared" si="121"/>
        <v>1</v>
      </c>
    </row>
    <row r="335" spans="1:16" ht="15.75" thickBot="1" x14ac:dyDescent="0.3">
      <c r="A335" t="str">
        <f t="shared" si="120"/>
        <v>[6,7,2,4]</v>
      </c>
      <c r="B335" s="120">
        <v>13</v>
      </c>
      <c r="C335" s="116">
        <f>J329+J330+J325+J327</f>
        <v>4</v>
      </c>
      <c r="D335" s="58">
        <f>K329+K330+K325+K327</f>
        <v>-4</v>
      </c>
      <c r="E335" s="140">
        <v>0</v>
      </c>
      <c r="F335" s="140">
        <f t="shared" si="121"/>
        <v>0</v>
      </c>
    </row>
    <row r="336" spans="1:16" ht="15.75" thickBot="1" x14ac:dyDescent="0.3"/>
    <row r="337" spans="1:21" ht="15.75" thickBot="1" x14ac:dyDescent="0.3">
      <c r="A337" s="75">
        <v>7</v>
      </c>
      <c r="B337" s="121"/>
      <c r="C337" s="139"/>
      <c r="D337" s="121" t="s">
        <v>110</v>
      </c>
      <c r="E337" s="37">
        <f>10/14</f>
        <v>0.7142857142857143</v>
      </c>
      <c r="F337" s="139"/>
      <c r="G337" s="121" t="s">
        <v>111</v>
      </c>
      <c r="H337" s="37">
        <v>1.0000000000000001E-5</v>
      </c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37"/>
    </row>
    <row r="338" spans="1:21" x14ac:dyDescent="0.25">
      <c r="B338" t="s">
        <v>112</v>
      </c>
      <c r="K338" t="s">
        <v>116</v>
      </c>
    </row>
    <row r="339" spans="1:21" x14ac:dyDescent="0.25">
      <c r="B339" t="s">
        <v>113</v>
      </c>
      <c r="H339">
        <f>IF(ABS(M303 - E337)&lt;H337,1,0)</f>
        <v>1</v>
      </c>
      <c r="K339" t="s">
        <v>117</v>
      </c>
      <c r="L339" s="141" t="s">
        <v>122</v>
      </c>
      <c r="M339">
        <f>M269</f>
        <v>0.7142857142857143</v>
      </c>
    </row>
    <row r="340" spans="1:21" x14ac:dyDescent="0.25">
      <c r="B340" t="s">
        <v>114</v>
      </c>
      <c r="H340">
        <f>IF(ABS(M304-E337)&lt;H337,1,0)</f>
        <v>1</v>
      </c>
      <c r="K340" t="s">
        <v>118</v>
      </c>
      <c r="L340" s="141" t="s">
        <v>122</v>
      </c>
      <c r="M340">
        <f>M305</f>
        <v>0.8571428571428571</v>
      </c>
    </row>
    <row r="341" spans="1:21" x14ac:dyDescent="0.25">
      <c r="B341" t="s">
        <v>115</v>
      </c>
      <c r="H341">
        <f>IF(ABS(M305-E337)&lt;H337,1,0)</f>
        <v>0</v>
      </c>
      <c r="K341" t="s">
        <v>119</v>
      </c>
      <c r="L341" s="141" t="s">
        <v>122</v>
      </c>
      <c r="M341">
        <f>E337</f>
        <v>0.7142857142857143</v>
      </c>
    </row>
    <row r="342" spans="1:21" ht="15.75" thickBot="1" x14ac:dyDescent="0.3">
      <c r="K342" t="s">
        <v>123</v>
      </c>
      <c r="M342" s="141" t="s">
        <v>122</v>
      </c>
      <c r="N342">
        <f>N306+1</f>
        <v>8</v>
      </c>
    </row>
    <row r="343" spans="1:21" ht="15.75" thickBot="1" x14ac:dyDescent="0.3">
      <c r="A343" s="75"/>
      <c r="B343" s="121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37"/>
    </row>
    <row r="344" spans="1:21" ht="15.75" thickBot="1" x14ac:dyDescent="0.3"/>
    <row r="345" spans="1:21" ht="15.75" thickBot="1" x14ac:dyDescent="0.3">
      <c r="A345" s="161" t="s">
        <v>99</v>
      </c>
      <c r="B345" s="162"/>
      <c r="C345" s="110">
        <v>0</v>
      </c>
      <c r="D345" s="109">
        <v>1</v>
      </c>
      <c r="F345" s="161" t="s">
        <v>109</v>
      </c>
      <c r="G345" s="162"/>
      <c r="H345" s="110">
        <v>0</v>
      </c>
      <c r="I345" s="109">
        <v>1</v>
      </c>
    </row>
    <row r="346" spans="1:21" x14ac:dyDescent="0.25">
      <c r="A346" s="49"/>
      <c r="B346" s="111">
        <v>0</v>
      </c>
      <c r="C346" s="72">
        <f>J323</f>
        <v>2</v>
      </c>
      <c r="D346" s="21">
        <f>K323</f>
        <v>-2</v>
      </c>
      <c r="F346" s="49"/>
      <c r="G346" s="111">
        <v>0</v>
      </c>
      <c r="H346" s="72">
        <f>O323+C346</f>
        <v>10</v>
      </c>
      <c r="I346" s="21">
        <f>P323+D346</f>
        <v>-10</v>
      </c>
    </row>
    <row r="347" spans="1:21" x14ac:dyDescent="0.25">
      <c r="A347" s="49"/>
      <c r="B347" s="107">
        <v>1</v>
      </c>
      <c r="C347" s="31">
        <f>J324</f>
        <v>0</v>
      </c>
      <c r="D347" s="22">
        <f>K324</f>
        <v>0</v>
      </c>
      <c r="F347" s="49"/>
      <c r="G347" s="107">
        <v>1</v>
      </c>
      <c r="H347" s="31">
        <f>O324+C347</f>
        <v>-2</v>
      </c>
      <c r="I347" s="22">
        <f>P324+D347</f>
        <v>2</v>
      </c>
    </row>
    <row r="348" spans="1:21" x14ac:dyDescent="0.25">
      <c r="A348" s="49"/>
      <c r="B348" s="107">
        <v>2</v>
      </c>
      <c r="C348" s="31">
        <f t="shared" ref="C348:C355" si="126">J325</f>
        <v>3</v>
      </c>
      <c r="D348" s="22">
        <f t="shared" ref="D348:D355" si="127">K325</f>
        <v>-3</v>
      </c>
      <c r="F348" s="49"/>
      <c r="G348" s="107">
        <v>2</v>
      </c>
      <c r="H348" s="31">
        <f t="shared" ref="H348:H355" si="128">O325+C348</f>
        <v>20</v>
      </c>
      <c r="I348" s="22">
        <f t="shared" ref="I348:I355" si="129">P325+D348</f>
        <v>-20</v>
      </c>
    </row>
    <row r="349" spans="1:21" x14ac:dyDescent="0.25">
      <c r="A349" s="49"/>
      <c r="B349" s="107">
        <v>3</v>
      </c>
      <c r="C349" s="31">
        <f t="shared" si="126"/>
        <v>-3</v>
      </c>
      <c r="D349" s="22">
        <f t="shared" si="127"/>
        <v>3</v>
      </c>
      <c r="F349" s="49"/>
      <c r="G349" s="107">
        <v>3</v>
      </c>
      <c r="H349" s="31">
        <f t="shared" si="128"/>
        <v>-19</v>
      </c>
      <c r="I349" s="22">
        <f t="shared" si="129"/>
        <v>19</v>
      </c>
    </row>
    <row r="350" spans="1:21" x14ac:dyDescent="0.25">
      <c r="A350" s="49"/>
      <c r="B350" s="107">
        <v>4</v>
      </c>
      <c r="C350" s="31">
        <f t="shared" si="126"/>
        <v>2</v>
      </c>
      <c r="D350" s="22">
        <f t="shared" si="127"/>
        <v>-2</v>
      </c>
      <c r="F350" s="49"/>
      <c r="G350" s="107">
        <v>4</v>
      </c>
      <c r="H350" s="31">
        <f t="shared" si="128"/>
        <v>9</v>
      </c>
      <c r="I350" s="22">
        <f t="shared" si="129"/>
        <v>-9</v>
      </c>
    </row>
    <row r="351" spans="1:21" x14ac:dyDescent="0.25">
      <c r="A351" s="49"/>
      <c r="B351" s="107">
        <v>5</v>
      </c>
      <c r="C351" s="31">
        <f t="shared" si="126"/>
        <v>-4</v>
      </c>
      <c r="D351" s="22">
        <f t="shared" si="127"/>
        <v>4</v>
      </c>
      <c r="F351" s="49"/>
      <c r="G351" s="107">
        <v>5</v>
      </c>
      <c r="H351" s="31">
        <f t="shared" si="128"/>
        <v>-28</v>
      </c>
      <c r="I351" s="22">
        <f t="shared" si="129"/>
        <v>28</v>
      </c>
    </row>
    <row r="352" spans="1:21" x14ac:dyDescent="0.25">
      <c r="A352" s="49"/>
      <c r="B352" s="107">
        <v>6</v>
      </c>
      <c r="C352" s="31">
        <f t="shared" si="126"/>
        <v>1</v>
      </c>
      <c r="D352" s="22">
        <f t="shared" si="127"/>
        <v>-1</v>
      </c>
      <c r="F352" s="49"/>
      <c r="G352" s="107">
        <v>6</v>
      </c>
      <c r="H352" s="31">
        <f t="shared" si="128"/>
        <v>8</v>
      </c>
      <c r="I352" s="22">
        <f t="shared" si="129"/>
        <v>-8</v>
      </c>
    </row>
    <row r="353" spans="1:9" x14ac:dyDescent="0.25">
      <c r="A353" s="49"/>
      <c r="B353" s="107">
        <v>7</v>
      </c>
      <c r="C353" s="31">
        <f t="shared" si="126"/>
        <v>-2</v>
      </c>
      <c r="D353" s="22">
        <f t="shared" si="127"/>
        <v>2</v>
      </c>
      <c r="F353" s="49"/>
      <c r="G353" s="107">
        <v>7</v>
      </c>
      <c r="H353" s="31">
        <f t="shared" si="128"/>
        <v>-14</v>
      </c>
      <c r="I353" s="22">
        <f t="shared" si="129"/>
        <v>14</v>
      </c>
    </row>
    <row r="354" spans="1:9" x14ac:dyDescent="0.25">
      <c r="A354" s="49"/>
      <c r="B354" s="107">
        <v>8</v>
      </c>
      <c r="C354" s="31">
        <f t="shared" si="126"/>
        <v>1</v>
      </c>
      <c r="D354" s="22">
        <f t="shared" si="127"/>
        <v>-1</v>
      </c>
      <c r="F354" s="49"/>
      <c r="G354" s="107">
        <v>8</v>
      </c>
      <c r="H354" s="31">
        <f t="shared" si="128"/>
        <v>6</v>
      </c>
      <c r="I354" s="22">
        <f t="shared" si="129"/>
        <v>-6</v>
      </c>
    </row>
    <row r="355" spans="1:9" ht="15.75" thickBot="1" x14ac:dyDescent="0.3">
      <c r="A355" s="51"/>
      <c r="B355" s="108">
        <v>9</v>
      </c>
      <c r="C355" s="31">
        <f t="shared" si="126"/>
        <v>-4</v>
      </c>
      <c r="D355" s="22">
        <f t="shared" si="127"/>
        <v>4</v>
      </c>
      <c r="F355" s="51"/>
      <c r="G355" s="108">
        <v>9</v>
      </c>
      <c r="H355" s="31">
        <f t="shared" si="128"/>
        <v>-30</v>
      </c>
      <c r="I355" s="22">
        <f t="shared" si="129"/>
        <v>30</v>
      </c>
    </row>
    <row r="356" spans="1:9" ht="15.75" thickBot="1" x14ac:dyDescent="0.3"/>
    <row r="357" spans="1:9" ht="15.75" thickBot="1" x14ac:dyDescent="0.3">
      <c r="B357" s="117" t="s">
        <v>100</v>
      </c>
      <c r="C357" s="110">
        <v>0</v>
      </c>
      <c r="D357" s="109">
        <v>1</v>
      </c>
      <c r="E357" s="78" t="s">
        <v>102</v>
      </c>
      <c r="F357" s="78" t="s">
        <v>101</v>
      </c>
    </row>
    <row r="358" spans="1:9" x14ac:dyDescent="0.25">
      <c r="A358" t="str">
        <f>A322</f>
        <v>[0,1,2,3]</v>
      </c>
      <c r="B358" s="118">
        <v>0</v>
      </c>
      <c r="C358" s="113">
        <f>C346+C347+C348+C349</f>
        <v>2</v>
      </c>
      <c r="D358" s="114">
        <f>D346+D347+D348+D349</f>
        <v>-2</v>
      </c>
      <c r="E358" s="140">
        <v>0</v>
      </c>
      <c r="F358" s="140">
        <f>F322</f>
        <v>0</v>
      </c>
    </row>
    <row r="359" spans="1:9" x14ac:dyDescent="0.25">
      <c r="A359" t="str">
        <f t="shared" ref="A359:A371" si="130">A323</f>
        <v>[0,1,2,4]</v>
      </c>
      <c r="B359" s="119">
        <v>1</v>
      </c>
      <c r="C359" s="115">
        <f>C346+C347+C348+C350</f>
        <v>7</v>
      </c>
      <c r="D359" s="56">
        <f>D346+D347+D348+D350</f>
        <v>-7</v>
      </c>
      <c r="E359" s="140">
        <v>0</v>
      </c>
      <c r="F359" s="140">
        <f t="shared" ref="F359:F371" si="131">F323</f>
        <v>0</v>
      </c>
    </row>
    <row r="360" spans="1:9" x14ac:dyDescent="0.25">
      <c r="A360" t="str">
        <f t="shared" si="130"/>
        <v>[5,1,2,3]</v>
      </c>
      <c r="B360" s="119">
        <v>2</v>
      </c>
      <c r="C360" s="115">
        <f>C351+C347+C348+C349</f>
        <v>-4</v>
      </c>
      <c r="D360" s="56">
        <f>D351+D347+D348+D349</f>
        <v>4</v>
      </c>
      <c r="E360" s="140">
        <v>1</v>
      </c>
      <c r="F360" s="140">
        <f t="shared" si="131"/>
        <v>1</v>
      </c>
    </row>
    <row r="361" spans="1:9" x14ac:dyDescent="0.25">
      <c r="A361" t="str">
        <f t="shared" si="130"/>
        <v>[6,7,2,3]</v>
      </c>
      <c r="B361" s="119">
        <v>3</v>
      </c>
      <c r="C361" s="115">
        <f>C352+C353+C348+C349</f>
        <v>-1</v>
      </c>
      <c r="D361" s="56">
        <f>D352+D353+D348+D349</f>
        <v>1</v>
      </c>
      <c r="E361" s="140">
        <v>1</v>
      </c>
      <c r="F361" s="140">
        <f t="shared" si="131"/>
        <v>1</v>
      </c>
    </row>
    <row r="362" spans="1:9" x14ac:dyDescent="0.25">
      <c r="A362" t="str">
        <f t="shared" si="130"/>
        <v>[6,8,9,3]</v>
      </c>
      <c r="B362" s="119">
        <v>4</v>
      </c>
      <c r="C362" s="115">
        <f>C352+C354+C355+C349</f>
        <v>-5</v>
      </c>
      <c r="D362" s="56">
        <f>D352+D354+D355+D349</f>
        <v>5</v>
      </c>
      <c r="E362" s="140">
        <v>1</v>
      </c>
      <c r="F362" s="140">
        <f t="shared" si="131"/>
        <v>1</v>
      </c>
    </row>
    <row r="363" spans="1:9" x14ac:dyDescent="0.25">
      <c r="A363" t="str">
        <f t="shared" si="130"/>
        <v>[6,8,9,4]</v>
      </c>
      <c r="B363" s="119">
        <v>5</v>
      </c>
      <c r="C363" s="115">
        <f>C352+C354+C355+C350</f>
        <v>0</v>
      </c>
      <c r="D363" s="56">
        <f>D352+D354+D355+D350</f>
        <v>0</v>
      </c>
      <c r="E363" s="140">
        <v>0</v>
      </c>
      <c r="F363" s="140">
        <f t="shared" si="131"/>
        <v>0</v>
      </c>
    </row>
    <row r="364" spans="1:9" x14ac:dyDescent="0.25">
      <c r="A364" t="str">
        <f t="shared" si="130"/>
        <v>[5,8,9,4]</v>
      </c>
      <c r="B364" s="119">
        <v>6</v>
      </c>
      <c r="C364" s="115">
        <f>C351+C354+C355+C350</f>
        <v>-5</v>
      </c>
      <c r="D364" s="56">
        <f>D351+D354+D355+D350</f>
        <v>5</v>
      </c>
      <c r="E364" s="140">
        <v>1</v>
      </c>
      <c r="F364" s="140">
        <f t="shared" si="131"/>
        <v>1</v>
      </c>
    </row>
    <row r="365" spans="1:9" x14ac:dyDescent="0.25">
      <c r="A365" t="str">
        <f t="shared" si="130"/>
        <v>[0,7,2,3]</v>
      </c>
      <c r="B365" s="119">
        <v>7</v>
      </c>
      <c r="C365" s="115">
        <f>C346+C353+C348+C349</f>
        <v>0</v>
      </c>
      <c r="D365" s="56">
        <f>D346+D353+D348+D349</f>
        <v>0</v>
      </c>
      <c r="E365" s="140">
        <v>0</v>
      </c>
      <c r="F365" s="140">
        <f t="shared" si="131"/>
        <v>0</v>
      </c>
    </row>
    <row r="366" spans="1:9" x14ac:dyDescent="0.25">
      <c r="A366" t="str">
        <f t="shared" si="130"/>
        <v>[0,8,9,3]</v>
      </c>
      <c r="B366" s="119">
        <v>8</v>
      </c>
      <c r="C366" s="115">
        <f>C346+C354+C355+C349</f>
        <v>-4</v>
      </c>
      <c r="D366" s="56">
        <f>D346+D354+D355+D349</f>
        <v>4</v>
      </c>
      <c r="E366" s="140">
        <v>1</v>
      </c>
      <c r="F366" s="140">
        <f t="shared" si="131"/>
        <v>1</v>
      </c>
    </row>
    <row r="367" spans="1:9" x14ac:dyDescent="0.25">
      <c r="A367" t="str">
        <f t="shared" si="130"/>
        <v>[6,7,9,3]</v>
      </c>
      <c r="B367" s="119">
        <v>9</v>
      </c>
      <c r="C367" s="115">
        <f>C352+C353+C355+C349</f>
        <v>-8</v>
      </c>
      <c r="D367" s="56">
        <f>D352+D353+D355+D349</f>
        <v>8</v>
      </c>
      <c r="E367" s="140">
        <v>1</v>
      </c>
      <c r="F367" s="140">
        <f t="shared" si="131"/>
        <v>1</v>
      </c>
    </row>
    <row r="368" spans="1:9" x14ac:dyDescent="0.25">
      <c r="A368" t="str">
        <f t="shared" si="130"/>
        <v>[0,7,9,4]</v>
      </c>
      <c r="B368" s="119">
        <v>10</v>
      </c>
      <c r="C368" s="115">
        <f>C346+C353+C355+C350</f>
        <v>-2</v>
      </c>
      <c r="D368" s="56">
        <f>D346+D353+D355+D350</f>
        <v>2</v>
      </c>
      <c r="E368" s="140">
        <v>1</v>
      </c>
      <c r="F368" s="140">
        <f t="shared" si="131"/>
        <v>1</v>
      </c>
    </row>
    <row r="369" spans="1:21" x14ac:dyDescent="0.25">
      <c r="A369" t="str">
        <f t="shared" si="130"/>
        <v>[5,7,2,4]</v>
      </c>
      <c r="B369" s="119">
        <v>11</v>
      </c>
      <c r="C369" s="115">
        <f>C351+C353+C348+C350</f>
        <v>-1</v>
      </c>
      <c r="D369" s="56">
        <f>D351+D353+D348+D350</f>
        <v>1</v>
      </c>
      <c r="E369" s="140">
        <v>1</v>
      </c>
      <c r="F369" s="140">
        <f t="shared" si="131"/>
        <v>1</v>
      </c>
    </row>
    <row r="370" spans="1:21" x14ac:dyDescent="0.25">
      <c r="A370" t="str">
        <f t="shared" si="130"/>
        <v>[5,1,9,3]</v>
      </c>
      <c r="B370" s="119">
        <v>12</v>
      </c>
      <c r="C370" s="115">
        <f>C351+C347+C355+C349</f>
        <v>-11</v>
      </c>
      <c r="D370" s="56">
        <f>D351+D347+D355+D349</f>
        <v>11</v>
      </c>
      <c r="E370" s="140">
        <v>1</v>
      </c>
      <c r="F370" s="140">
        <f t="shared" si="131"/>
        <v>1</v>
      </c>
    </row>
    <row r="371" spans="1:21" ht="15.75" thickBot="1" x14ac:dyDescent="0.3">
      <c r="A371" t="str">
        <f t="shared" si="130"/>
        <v>[6,7,2,4]</v>
      </c>
      <c r="B371" s="120">
        <v>13</v>
      </c>
      <c r="C371" s="116">
        <f>C352+C353+C348+C350</f>
        <v>4</v>
      </c>
      <c r="D371" s="58">
        <f>D352+D353+D348+D350</f>
        <v>-4</v>
      </c>
      <c r="E371" s="140">
        <v>0</v>
      </c>
      <c r="F371" s="140">
        <f t="shared" si="131"/>
        <v>0</v>
      </c>
    </row>
    <row r="372" spans="1:21" ht="15.75" thickBot="1" x14ac:dyDescent="0.3"/>
    <row r="373" spans="1:21" ht="15.75" thickBot="1" x14ac:dyDescent="0.3">
      <c r="A373" s="75">
        <v>8</v>
      </c>
      <c r="B373" s="121"/>
      <c r="C373" s="139"/>
      <c r="D373" s="121" t="s">
        <v>110</v>
      </c>
      <c r="E373" s="37">
        <f>14/14</f>
        <v>1</v>
      </c>
      <c r="F373" s="139"/>
      <c r="G373" s="121" t="s">
        <v>111</v>
      </c>
      <c r="H373" s="37">
        <v>1.0000000000000001E-5</v>
      </c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37"/>
    </row>
    <row r="374" spans="1:21" x14ac:dyDescent="0.25">
      <c r="B374" t="s">
        <v>112</v>
      </c>
      <c r="K374" t="s">
        <v>116</v>
      </c>
    </row>
    <row r="375" spans="1:21" x14ac:dyDescent="0.25">
      <c r="B375" t="s">
        <v>113</v>
      </c>
      <c r="H375">
        <f>IF(ABS(M339 - E373)&lt;H373,1,0)</f>
        <v>0</v>
      </c>
      <c r="K375" t="s">
        <v>117</v>
      </c>
      <c r="L375" s="141" t="s">
        <v>122</v>
      </c>
      <c r="M375">
        <f>M305</f>
        <v>0.8571428571428571</v>
      </c>
    </row>
    <row r="376" spans="1:21" x14ac:dyDescent="0.25">
      <c r="B376" t="s">
        <v>114</v>
      </c>
      <c r="K376" t="s">
        <v>118</v>
      </c>
      <c r="L376" s="141" t="s">
        <v>122</v>
      </c>
      <c r="M376">
        <f>M341</f>
        <v>0.7142857142857143</v>
      </c>
    </row>
    <row r="377" spans="1:21" x14ac:dyDescent="0.25">
      <c r="B377" t="s">
        <v>115</v>
      </c>
      <c r="K377" t="s">
        <v>119</v>
      </c>
      <c r="L377" s="141" t="s">
        <v>122</v>
      </c>
      <c r="M377">
        <f>E373</f>
        <v>1</v>
      </c>
    </row>
    <row r="378" spans="1:21" ht="15.75" thickBot="1" x14ac:dyDescent="0.3">
      <c r="K378" t="s">
        <v>123</v>
      </c>
      <c r="M378" s="141" t="s">
        <v>122</v>
      </c>
      <c r="N378">
        <f>N342+1</f>
        <v>9</v>
      </c>
    </row>
    <row r="379" spans="1:21" ht="15.75" thickBot="1" x14ac:dyDescent="0.3">
      <c r="A379" s="75"/>
      <c r="B379" s="121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37"/>
    </row>
    <row r="380" spans="1:21" ht="15.75" thickBot="1" x14ac:dyDescent="0.3"/>
    <row r="381" spans="1:21" ht="15.75" thickBot="1" x14ac:dyDescent="0.3">
      <c r="A381" s="161" t="s">
        <v>99</v>
      </c>
      <c r="B381" s="162"/>
      <c r="C381" s="110">
        <v>0</v>
      </c>
      <c r="D381" s="109">
        <v>1</v>
      </c>
      <c r="F381" s="161" t="s">
        <v>109</v>
      </c>
      <c r="G381" s="162"/>
      <c r="H381" s="110">
        <v>0</v>
      </c>
      <c r="I381" s="109">
        <v>1</v>
      </c>
    </row>
    <row r="382" spans="1:21" x14ac:dyDescent="0.25">
      <c r="A382" s="49"/>
      <c r="B382" s="111">
        <v>0</v>
      </c>
      <c r="C382" s="72">
        <f>C346</f>
        <v>2</v>
      </c>
      <c r="D382" s="21">
        <f>D346</f>
        <v>-2</v>
      </c>
      <c r="F382" s="49"/>
      <c r="G382" s="111">
        <v>0</v>
      </c>
      <c r="H382" s="72">
        <f>H346+C382</f>
        <v>12</v>
      </c>
      <c r="I382" s="21">
        <f>I346+D382</f>
        <v>-12</v>
      </c>
    </row>
    <row r="383" spans="1:21" x14ac:dyDescent="0.25">
      <c r="A383" s="49"/>
      <c r="B383" s="107">
        <v>1</v>
      </c>
      <c r="C383" s="31">
        <f>C347</f>
        <v>0</v>
      </c>
      <c r="D383" s="22">
        <f>D347</f>
        <v>0</v>
      </c>
      <c r="F383" s="49"/>
      <c r="G383" s="107">
        <v>1</v>
      </c>
      <c r="H383" s="31">
        <f>H347+C383</f>
        <v>-2</v>
      </c>
      <c r="I383" s="22">
        <f>I347+D383</f>
        <v>2</v>
      </c>
    </row>
    <row r="384" spans="1:21" x14ac:dyDescent="0.25">
      <c r="A384" s="49"/>
      <c r="B384" s="107">
        <v>2</v>
      </c>
      <c r="C384" s="31">
        <f t="shared" ref="C384:D391" si="132">C348</f>
        <v>3</v>
      </c>
      <c r="D384" s="22">
        <f t="shared" si="132"/>
        <v>-3</v>
      </c>
      <c r="F384" s="49"/>
      <c r="G384" s="107">
        <v>2</v>
      </c>
      <c r="H384" s="31">
        <f t="shared" ref="H384:H391" si="133">H348+C384</f>
        <v>23</v>
      </c>
      <c r="I384" s="22">
        <f t="shared" ref="I384:I391" si="134">I348+D384</f>
        <v>-23</v>
      </c>
    </row>
    <row r="385" spans="1:9" x14ac:dyDescent="0.25">
      <c r="A385" s="49"/>
      <c r="B385" s="107">
        <v>3</v>
      </c>
      <c r="C385" s="31">
        <f t="shared" si="132"/>
        <v>-3</v>
      </c>
      <c r="D385" s="22">
        <f t="shared" si="132"/>
        <v>3</v>
      </c>
      <c r="F385" s="49"/>
      <c r="G385" s="107">
        <v>3</v>
      </c>
      <c r="H385" s="31">
        <f t="shared" si="133"/>
        <v>-22</v>
      </c>
      <c r="I385" s="22">
        <f t="shared" si="134"/>
        <v>22</v>
      </c>
    </row>
    <row r="386" spans="1:9" x14ac:dyDescent="0.25">
      <c r="A386" s="49"/>
      <c r="B386" s="107">
        <v>4</v>
      </c>
      <c r="C386" s="31">
        <f t="shared" si="132"/>
        <v>2</v>
      </c>
      <c r="D386" s="22">
        <f t="shared" si="132"/>
        <v>-2</v>
      </c>
      <c r="F386" s="49"/>
      <c r="G386" s="107">
        <v>4</v>
      </c>
      <c r="H386" s="31">
        <f t="shared" si="133"/>
        <v>11</v>
      </c>
      <c r="I386" s="22">
        <f t="shared" si="134"/>
        <v>-11</v>
      </c>
    </row>
    <row r="387" spans="1:9" x14ac:dyDescent="0.25">
      <c r="A387" s="49"/>
      <c r="B387" s="107">
        <v>5</v>
      </c>
      <c r="C387" s="31">
        <f t="shared" si="132"/>
        <v>-4</v>
      </c>
      <c r="D387" s="22">
        <f t="shared" si="132"/>
        <v>4</v>
      </c>
      <c r="F387" s="49"/>
      <c r="G387" s="107">
        <v>5</v>
      </c>
      <c r="H387" s="31">
        <f t="shared" si="133"/>
        <v>-32</v>
      </c>
      <c r="I387" s="22">
        <f t="shared" si="134"/>
        <v>32</v>
      </c>
    </row>
    <row r="388" spans="1:9" x14ac:dyDescent="0.25">
      <c r="A388" s="49"/>
      <c r="B388" s="107">
        <v>6</v>
      </c>
      <c r="C388" s="31">
        <f t="shared" si="132"/>
        <v>1</v>
      </c>
      <c r="D388" s="22">
        <f t="shared" si="132"/>
        <v>-1</v>
      </c>
      <c r="F388" s="49"/>
      <c r="G388" s="107">
        <v>6</v>
      </c>
      <c r="H388" s="31">
        <f t="shared" si="133"/>
        <v>9</v>
      </c>
      <c r="I388" s="22">
        <f t="shared" si="134"/>
        <v>-9</v>
      </c>
    </row>
    <row r="389" spans="1:9" x14ac:dyDescent="0.25">
      <c r="A389" s="49"/>
      <c r="B389" s="107">
        <v>7</v>
      </c>
      <c r="C389" s="31">
        <f t="shared" si="132"/>
        <v>-2</v>
      </c>
      <c r="D389" s="22">
        <f t="shared" si="132"/>
        <v>2</v>
      </c>
      <c r="F389" s="49"/>
      <c r="G389" s="107">
        <v>7</v>
      </c>
      <c r="H389" s="31">
        <f t="shared" si="133"/>
        <v>-16</v>
      </c>
      <c r="I389" s="22">
        <f t="shared" si="134"/>
        <v>16</v>
      </c>
    </row>
    <row r="390" spans="1:9" x14ac:dyDescent="0.25">
      <c r="A390" s="49"/>
      <c r="B390" s="107">
        <v>8</v>
      </c>
      <c r="C390" s="31">
        <f t="shared" si="132"/>
        <v>1</v>
      </c>
      <c r="D390" s="22">
        <f t="shared" si="132"/>
        <v>-1</v>
      </c>
      <c r="F390" s="49"/>
      <c r="G390" s="107">
        <v>8</v>
      </c>
      <c r="H390" s="31">
        <f t="shared" si="133"/>
        <v>7</v>
      </c>
      <c r="I390" s="22">
        <f t="shared" si="134"/>
        <v>-7</v>
      </c>
    </row>
    <row r="391" spans="1:9" ht="15.75" thickBot="1" x14ac:dyDescent="0.3">
      <c r="A391" s="51"/>
      <c r="B391" s="108">
        <v>9</v>
      </c>
      <c r="C391" s="31">
        <f t="shared" si="132"/>
        <v>-4</v>
      </c>
      <c r="D391" s="22">
        <f t="shared" si="132"/>
        <v>4</v>
      </c>
      <c r="F391" s="51"/>
      <c r="G391" s="108">
        <v>9</v>
      </c>
      <c r="H391" s="31">
        <f t="shared" si="133"/>
        <v>-34</v>
      </c>
      <c r="I391" s="22">
        <f t="shared" si="134"/>
        <v>34</v>
      </c>
    </row>
    <row r="392" spans="1:9" ht="15.75" thickBot="1" x14ac:dyDescent="0.3"/>
    <row r="393" spans="1:9" ht="15.75" thickBot="1" x14ac:dyDescent="0.3">
      <c r="B393" s="117" t="s">
        <v>100</v>
      </c>
      <c r="C393" s="110">
        <v>0</v>
      </c>
      <c r="D393" s="109">
        <v>1</v>
      </c>
      <c r="E393" s="78" t="s">
        <v>102</v>
      </c>
      <c r="F393" s="78" t="s">
        <v>101</v>
      </c>
    </row>
    <row r="394" spans="1:9" x14ac:dyDescent="0.25">
      <c r="A394" t="str">
        <f>A358</f>
        <v>[0,1,2,3]</v>
      </c>
      <c r="B394" s="118">
        <v>0</v>
      </c>
      <c r="C394" s="113">
        <f>C382+C383+C384+C385</f>
        <v>2</v>
      </c>
      <c r="D394" s="114">
        <f>D382+D383+D384+D385</f>
        <v>-2</v>
      </c>
      <c r="E394" s="140">
        <v>0</v>
      </c>
      <c r="F394" s="140">
        <f>F358</f>
        <v>0</v>
      </c>
    </row>
    <row r="395" spans="1:9" x14ac:dyDescent="0.25">
      <c r="A395" t="str">
        <f t="shared" ref="A395:A407" si="135">A359</f>
        <v>[0,1,2,4]</v>
      </c>
      <c r="B395" s="119">
        <v>1</v>
      </c>
      <c r="C395" s="115">
        <f>C382+C383+C384+C386</f>
        <v>7</v>
      </c>
      <c r="D395" s="56">
        <f>D382+D383+D384+D386</f>
        <v>-7</v>
      </c>
      <c r="E395" s="140">
        <v>0</v>
      </c>
      <c r="F395" s="140">
        <f t="shared" ref="F395:F407" si="136">F359</f>
        <v>0</v>
      </c>
    </row>
    <row r="396" spans="1:9" x14ac:dyDescent="0.25">
      <c r="A396" t="str">
        <f t="shared" si="135"/>
        <v>[5,1,2,3]</v>
      </c>
      <c r="B396" s="119">
        <v>2</v>
      </c>
      <c r="C396" s="115">
        <f>C387+C383+C384+C385</f>
        <v>-4</v>
      </c>
      <c r="D396" s="56">
        <f>D387+D383+D384+D385</f>
        <v>4</v>
      </c>
      <c r="E396" s="140">
        <v>1</v>
      </c>
      <c r="F396" s="140">
        <f t="shared" si="136"/>
        <v>1</v>
      </c>
    </row>
    <row r="397" spans="1:9" x14ac:dyDescent="0.25">
      <c r="A397" t="str">
        <f t="shared" si="135"/>
        <v>[6,7,2,3]</v>
      </c>
      <c r="B397" s="119">
        <v>3</v>
      </c>
      <c r="C397" s="115">
        <f>C388+C389+C384+C385</f>
        <v>-1</v>
      </c>
      <c r="D397" s="56">
        <f>D388+D389+D384+D385</f>
        <v>1</v>
      </c>
      <c r="E397" s="140">
        <v>1</v>
      </c>
      <c r="F397" s="140">
        <f t="shared" si="136"/>
        <v>1</v>
      </c>
    </row>
    <row r="398" spans="1:9" x14ac:dyDescent="0.25">
      <c r="A398" t="str">
        <f t="shared" si="135"/>
        <v>[6,8,9,3]</v>
      </c>
      <c r="B398" s="119">
        <v>4</v>
      </c>
      <c r="C398" s="115">
        <f>C388+C390+C391+C385</f>
        <v>-5</v>
      </c>
      <c r="D398" s="56">
        <f>D388+D390+D391+D385</f>
        <v>5</v>
      </c>
      <c r="E398" s="140">
        <v>1</v>
      </c>
      <c r="F398" s="140">
        <f t="shared" si="136"/>
        <v>1</v>
      </c>
    </row>
    <row r="399" spans="1:9" x14ac:dyDescent="0.25">
      <c r="A399" t="str">
        <f t="shared" si="135"/>
        <v>[6,8,9,4]</v>
      </c>
      <c r="B399" s="119">
        <v>5</v>
      </c>
      <c r="C399" s="115">
        <f>C388+C390+C391+C386</f>
        <v>0</v>
      </c>
      <c r="D399" s="56">
        <f>D388+D390+D391+D386</f>
        <v>0</v>
      </c>
      <c r="E399" s="140">
        <v>0</v>
      </c>
      <c r="F399" s="140">
        <f t="shared" si="136"/>
        <v>0</v>
      </c>
    </row>
    <row r="400" spans="1:9" x14ac:dyDescent="0.25">
      <c r="A400" t="str">
        <f t="shared" si="135"/>
        <v>[5,8,9,4]</v>
      </c>
      <c r="B400" s="119">
        <v>6</v>
      </c>
      <c r="C400" s="115">
        <f>C387+C390+C391+C386</f>
        <v>-5</v>
      </c>
      <c r="D400" s="56">
        <f>D387+D390+D391+D386</f>
        <v>5</v>
      </c>
      <c r="E400" s="140">
        <v>1</v>
      </c>
      <c r="F400" s="140">
        <f t="shared" si="136"/>
        <v>1</v>
      </c>
    </row>
    <row r="401" spans="1:21" x14ac:dyDescent="0.25">
      <c r="A401" t="str">
        <f t="shared" si="135"/>
        <v>[0,7,2,3]</v>
      </c>
      <c r="B401" s="119">
        <v>7</v>
      </c>
      <c r="C401" s="115">
        <f>C382+C389+C384+C385</f>
        <v>0</v>
      </c>
      <c r="D401" s="56">
        <f>D382+D389+D384+D385</f>
        <v>0</v>
      </c>
      <c r="E401" s="140">
        <v>0</v>
      </c>
      <c r="F401" s="140">
        <f t="shared" si="136"/>
        <v>0</v>
      </c>
    </row>
    <row r="402" spans="1:21" x14ac:dyDescent="0.25">
      <c r="A402" t="str">
        <f t="shared" si="135"/>
        <v>[0,8,9,3]</v>
      </c>
      <c r="B402" s="119">
        <v>8</v>
      </c>
      <c r="C402" s="115">
        <f>C382+C390+C391+C385</f>
        <v>-4</v>
      </c>
      <c r="D402" s="56">
        <f>D382+D390+D391+D385</f>
        <v>4</v>
      </c>
      <c r="E402" s="140">
        <v>1</v>
      </c>
      <c r="F402" s="140">
        <f t="shared" si="136"/>
        <v>1</v>
      </c>
    </row>
    <row r="403" spans="1:21" x14ac:dyDescent="0.25">
      <c r="A403" t="str">
        <f t="shared" si="135"/>
        <v>[6,7,9,3]</v>
      </c>
      <c r="B403" s="119">
        <v>9</v>
      </c>
      <c r="C403" s="115">
        <f>C388+C389+C391+C385</f>
        <v>-8</v>
      </c>
      <c r="D403" s="56">
        <f>D388+D389+D391+D385</f>
        <v>8</v>
      </c>
      <c r="E403" s="140">
        <v>1</v>
      </c>
      <c r="F403" s="140">
        <f t="shared" si="136"/>
        <v>1</v>
      </c>
    </row>
    <row r="404" spans="1:21" x14ac:dyDescent="0.25">
      <c r="A404" t="str">
        <f t="shared" si="135"/>
        <v>[0,7,9,4]</v>
      </c>
      <c r="B404" s="119">
        <v>10</v>
      </c>
      <c r="C404" s="115">
        <f>C382+C389+C391+C386</f>
        <v>-2</v>
      </c>
      <c r="D404" s="56">
        <f>D382+D389+D391+D386</f>
        <v>2</v>
      </c>
      <c r="E404" s="140">
        <v>1</v>
      </c>
      <c r="F404" s="140">
        <f t="shared" si="136"/>
        <v>1</v>
      </c>
    </row>
    <row r="405" spans="1:21" x14ac:dyDescent="0.25">
      <c r="A405" t="str">
        <f t="shared" si="135"/>
        <v>[5,7,2,4]</v>
      </c>
      <c r="B405" s="119">
        <v>11</v>
      </c>
      <c r="C405" s="115">
        <f>C387+C389+C384+C386</f>
        <v>-1</v>
      </c>
      <c r="D405" s="56">
        <f>D387+D389+D384+D386</f>
        <v>1</v>
      </c>
      <c r="E405" s="140">
        <v>1</v>
      </c>
      <c r="F405" s="140">
        <f t="shared" si="136"/>
        <v>1</v>
      </c>
    </row>
    <row r="406" spans="1:21" x14ac:dyDescent="0.25">
      <c r="A406" t="str">
        <f t="shared" si="135"/>
        <v>[5,1,9,3]</v>
      </c>
      <c r="B406" s="119">
        <v>12</v>
      </c>
      <c r="C406" s="115">
        <f>C387+C383+C391+C385</f>
        <v>-11</v>
      </c>
      <c r="D406" s="56">
        <f>D387+D383+D391+D385</f>
        <v>11</v>
      </c>
      <c r="E406" s="140">
        <v>1</v>
      </c>
      <c r="F406" s="140">
        <f t="shared" si="136"/>
        <v>1</v>
      </c>
    </row>
    <row r="407" spans="1:21" ht="15.75" thickBot="1" x14ac:dyDescent="0.3">
      <c r="A407" t="str">
        <f t="shared" si="135"/>
        <v>[6,7,2,4]</v>
      </c>
      <c r="B407" s="120">
        <v>13</v>
      </c>
      <c r="C407" s="116">
        <f>C388+C389+C384+C386</f>
        <v>4</v>
      </c>
      <c r="D407" s="58">
        <f>D388+D389+D384+D386</f>
        <v>-4</v>
      </c>
      <c r="E407" s="140">
        <v>0</v>
      </c>
      <c r="F407" s="140">
        <f t="shared" si="136"/>
        <v>0</v>
      </c>
    </row>
    <row r="408" spans="1:21" ht="15.75" thickBot="1" x14ac:dyDescent="0.3"/>
    <row r="409" spans="1:21" ht="15.75" thickBot="1" x14ac:dyDescent="0.3">
      <c r="A409" s="75">
        <v>9</v>
      </c>
      <c r="B409" s="121"/>
      <c r="C409" s="139"/>
      <c r="D409" s="121" t="s">
        <v>110</v>
      </c>
      <c r="E409" s="37">
        <f>14/14</f>
        <v>1</v>
      </c>
      <c r="F409" s="139"/>
      <c r="G409" s="121" t="s">
        <v>111</v>
      </c>
      <c r="H409" s="37">
        <v>1.0000000000000001E-5</v>
      </c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37"/>
    </row>
    <row r="410" spans="1:21" x14ac:dyDescent="0.25">
      <c r="B410" t="s">
        <v>112</v>
      </c>
      <c r="K410" t="s">
        <v>116</v>
      </c>
    </row>
    <row r="411" spans="1:21" x14ac:dyDescent="0.25">
      <c r="B411" t="s">
        <v>113</v>
      </c>
      <c r="H411">
        <f>IF(ABS(M375 - E409)&lt;H409,1,0)</f>
        <v>0</v>
      </c>
      <c r="K411" t="s">
        <v>117</v>
      </c>
      <c r="L411" s="141" t="s">
        <v>122</v>
      </c>
      <c r="M411">
        <f>M341</f>
        <v>0.7142857142857143</v>
      </c>
    </row>
    <row r="412" spans="1:21" x14ac:dyDescent="0.25">
      <c r="B412" t="s">
        <v>114</v>
      </c>
      <c r="K412" t="s">
        <v>118</v>
      </c>
      <c r="L412" s="141" t="s">
        <v>122</v>
      </c>
      <c r="M412">
        <f>M377</f>
        <v>1</v>
      </c>
    </row>
    <row r="413" spans="1:21" x14ac:dyDescent="0.25">
      <c r="B413" t="s">
        <v>115</v>
      </c>
      <c r="K413" t="s">
        <v>119</v>
      </c>
      <c r="L413" s="141" t="s">
        <v>122</v>
      </c>
      <c r="M413">
        <f>E409</f>
        <v>1</v>
      </c>
    </row>
    <row r="414" spans="1:21" ht="15.75" thickBot="1" x14ac:dyDescent="0.3">
      <c r="K414" t="s">
        <v>123</v>
      </c>
      <c r="M414" s="141" t="s">
        <v>122</v>
      </c>
      <c r="N414">
        <f>N378+1</f>
        <v>10</v>
      </c>
    </row>
    <row r="415" spans="1:21" ht="15.75" thickBot="1" x14ac:dyDescent="0.3">
      <c r="A415" s="75"/>
      <c r="B415" s="121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37"/>
    </row>
    <row r="416" spans="1:21" ht="15.75" thickBot="1" x14ac:dyDescent="0.3"/>
    <row r="417" spans="1:9" ht="15.75" thickBot="1" x14ac:dyDescent="0.3">
      <c r="A417" s="161" t="s">
        <v>99</v>
      </c>
      <c r="B417" s="162"/>
      <c r="C417" s="110">
        <v>0</v>
      </c>
      <c r="D417" s="109">
        <v>1</v>
      </c>
      <c r="F417" s="161" t="s">
        <v>109</v>
      </c>
      <c r="G417" s="162"/>
      <c r="H417" s="110">
        <v>0</v>
      </c>
      <c r="I417" s="109">
        <v>1</v>
      </c>
    </row>
    <row r="418" spans="1:9" x14ac:dyDescent="0.25">
      <c r="A418" s="49"/>
      <c r="B418" s="111">
        <v>0</v>
      </c>
      <c r="C418" s="72">
        <f>C382</f>
        <v>2</v>
      </c>
      <c r="D418" s="21">
        <f>D382</f>
        <v>-2</v>
      </c>
      <c r="F418" s="49"/>
      <c r="G418" s="111">
        <v>0</v>
      </c>
      <c r="H418" s="72">
        <f>H382+C418</f>
        <v>14</v>
      </c>
      <c r="I418" s="21">
        <f>I382+D418</f>
        <v>-14</v>
      </c>
    </row>
    <row r="419" spans="1:9" x14ac:dyDescent="0.25">
      <c r="A419" s="49"/>
      <c r="B419" s="107">
        <v>1</v>
      </c>
      <c r="C419" s="31">
        <f>C383</f>
        <v>0</v>
      </c>
      <c r="D419" s="22">
        <f>D383</f>
        <v>0</v>
      </c>
      <c r="F419" s="49"/>
      <c r="G419" s="107">
        <v>1</v>
      </c>
      <c r="H419" s="31">
        <f>H383+C419</f>
        <v>-2</v>
      </c>
      <c r="I419" s="22">
        <f>I383+D419</f>
        <v>2</v>
      </c>
    </row>
    <row r="420" spans="1:9" x14ac:dyDescent="0.25">
      <c r="A420" s="49"/>
      <c r="B420" s="107">
        <v>2</v>
      </c>
      <c r="C420" s="31">
        <f t="shared" ref="C420:D420" si="137">C384</f>
        <v>3</v>
      </c>
      <c r="D420" s="22">
        <f t="shared" si="137"/>
        <v>-3</v>
      </c>
      <c r="F420" s="49"/>
      <c r="G420" s="107">
        <v>2</v>
      </c>
      <c r="H420" s="31">
        <f t="shared" ref="H420:H427" si="138">H384+C420</f>
        <v>26</v>
      </c>
      <c r="I420" s="22">
        <f t="shared" ref="I420:I427" si="139">I384+D420</f>
        <v>-26</v>
      </c>
    </row>
    <row r="421" spans="1:9" x14ac:dyDescent="0.25">
      <c r="A421" s="49"/>
      <c r="B421" s="107">
        <v>3</v>
      </c>
      <c r="C421" s="31">
        <f t="shared" ref="C421:D421" si="140">C385</f>
        <v>-3</v>
      </c>
      <c r="D421" s="22">
        <f t="shared" si="140"/>
        <v>3</v>
      </c>
      <c r="F421" s="49"/>
      <c r="G421" s="107">
        <v>3</v>
      </c>
      <c r="H421" s="31">
        <f t="shared" si="138"/>
        <v>-25</v>
      </c>
      <c r="I421" s="22">
        <f t="shared" si="139"/>
        <v>25</v>
      </c>
    </row>
    <row r="422" spans="1:9" x14ac:dyDescent="0.25">
      <c r="A422" s="49"/>
      <c r="B422" s="107">
        <v>4</v>
      </c>
      <c r="C422" s="31">
        <f t="shared" ref="C422:D422" si="141">C386</f>
        <v>2</v>
      </c>
      <c r="D422" s="22">
        <f t="shared" si="141"/>
        <v>-2</v>
      </c>
      <c r="F422" s="49"/>
      <c r="G422" s="107">
        <v>4</v>
      </c>
      <c r="H422" s="31">
        <f t="shared" si="138"/>
        <v>13</v>
      </c>
      <c r="I422" s="22">
        <f t="shared" si="139"/>
        <v>-13</v>
      </c>
    </row>
    <row r="423" spans="1:9" x14ac:dyDescent="0.25">
      <c r="A423" s="49"/>
      <c r="B423" s="107">
        <v>5</v>
      </c>
      <c r="C423" s="31">
        <f t="shared" ref="C423:D423" si="142">C387</f>
        <v>-4</v>
      </c>
      <c r="D423" s="22">
        <f t="shared" si="142"/>
        <v>4</v>
      </c>
      <c r="F423" s="49"/>
      <c r="G423" s="107">
        <v>5</v>
      </c>
      <c r="H423" s="31">
        <f t="shared" si="138"/>
        <v>-36</v>
      </c>
      <c r="I423" s="22">
        <f t="shared" si="139"/>
        <v>36</v>
      </c>
    </row>
    <row r="424" spans="1:9" x14ac:dyDescent="0.25">
      <c r="A424" s="49"/>
      <c r="B424" s="107">
        <v>6</v>
      </c>
      <c r="C424" s="31">
        <f t="shared" ref="C424:D424" si="143">C388</f>
        <v>1</v>
      </c>
      <c r="D424" s="22">
        <f t="shared" si="143"/>
        <v>-1</v>
      </c>
      <c r="F424" s="49"/>
      <c r="G424" s="107">
        <v>6</v>
      </c>
      <c r="H424" s="31">
        <f t="shared" si="138"/>
        <v>10</v>
      </c>
      <c r="I424" s="22">
        <f t="shared" si="139"/>
        <v>-10</v>
      </c>
    </row>
    <row r="425" spans="1:9" x14ac:dyDescent="0.25">
      <c r="A425" s="49"/>
      <c r="B425" s="107">
        <v>7</v>
      </c>
      <c r="C425" s="31">
        <f t="shared" ref="C425:D425" si="144">C389</f>
        <v>-2</v>
      </c>
      <c r="D425" s="22">
        <f t="shared" si="144"/>
        <v>2</v>
      </c>
      <c r="F425" s="49"/>
      <c r="G425" s="107">
        <v>7</v>
      </c>
      <c r="H425" s="31">
        <f t="shared" si="138"/>
        <v>-18</v>
      </c>
      <c r="I425" s="22">
        <f t="shared" si="139"/>
        <v>18</v>
      </c>
    </row>
    <row r="426" spans="1:9" x14ac:dyDescent="0.25">
      <c r="A426" s="49"/>
      <c r="B426" s="107">
        <v>8</v>
      </c>
      <c r="C426" s="31">
        <f t="shared" ref="C426:D426" si="145">C390</f>
        <v>1</v>
      </c>
      <c r="D426" s="22">
        <f t="shared" si="145"/>
        <v>-1</v>
      </c>
      <c r="F426" s="49"/>
      <c r="G426" s="107">
        <v>8</v>
      </c>
      <c r="H426" s="31">
        <f t="shared" si="138"/>
        <v>8</v>
      </c>
      <c r="I426" s="22">
        <f t="shared" si="139"/>
        <v>-8</v>
      </c>
    </row>
    <row r="427" spans="1:9" ht="15.75" thickBot="1" x14ac:dyDescent="0.3">
      <c r="A427" s="51"/>
      <c r="B427" s="108">
        <v>9</v>
      </c>
      <c r="C427" s="31">
        <f t="shared" ref="C427:D427" si="146">C391</f>
        <v>-4</v>
      </c>
      <c r="D427" s="22">
        <f t="shared" si="146"/>
        <v>4</v>
      </c>
      <c r="F427" s="51"/>
      <c r="G427" s="108">
        <v>9</v>
      </c>
      <c r="H427" s="31">
        <f t="shared" si="138"/>
        <v>-38</v>
      </c>
      <c r="I427" s="22">
        <f t="shared" si="139"/>
        <v>38</v>
      </c>
    </row>
    <row r="428" spans="1:9" ht="15.75" thickBot="1" x14ac:dyDescent="0.3"/>
    <row r="429" spans="1:9" ht="15.75" thickBot="1" x14ac:dyDescent="0.3">
      <c r="B429" s="117" t="s">
        <v>100</v>
      </c>
      <c r="C429" s="110">
        <v>0</v>
      </c>
      <c r="D429" s="109">
        <v>1</v>
      </c>
      <c r="E429" s="78" t="s">
        <v>102</v>
      </c>
      <c r="F429" s="78" t="s">
        <v>101</v>
      </c>
    </row>
    <row r="430" spans="1:9" x14ac:dyDescent="0.25">
      <c r="A430" t="str">
        <f>A394</f>
        <v>[0,1,2,3]</v>
      </c>
      <c r="B430" s="118">
        <v>0</v>
      </c>
      <c r="C430" s="113">
        <f>C418+C419+C420+C421</f>
        <v>2</v>
      </c>
      <c r="D430" s="114">
        <f>D418+D419+D420+D421</f>
        <v>-2</v>
      </c>
      <c r="E430" s="140">
        <v>0</v>
      </c>
      <c r="F430" s="140">
        <f>F394</f>
        <v>0</v>
      </c>
    </row>
    <row r="431" spans="1:9" x14ac:dyDescent="0.25">
      <c r="A431" t="str">
        <f t="shared" ref="A431:A443" si="147">A395</f>
        <v>[0,1,2,4]</v>
      </c>
      <c r="B431" s="119">
        <v>1</v>
      </c>
      <c r="C431" s="115">
        <f>C418+C419+C420+C422</f>
        <v>7</v>
      </c>
      <c r="D431" s="56">
        <f>D418+D419+D420+D422</f>
        <v>-7</v>
      </c>
      <c r="E431" s="140">
        <v>0</v>
      </c>
      <c r="F431" s="140">
        <f t="shared" ref="F431:F443" si="148">F395</f>
        <v>0</v>
      </c>
    </row>
    <row r="432" spans="1:9" x14ac:dyDescent="0.25">
      <c r="A432" t="str">
        <f t="shared" si="147"/>
        <v>[5,1,2,3]</v>
      </c>
      <c r="B432" s="119">
        <v>2</v>
      </c>
      <c r="C432" s="115">
        <f>C423+C419+C420+C421</f>
        <v>-4</v>
      </c>
      <c r="D432" s="56">
        <f>D423+D419+D420+D421</f>
        <v>4</v>
      </c>
      <c r="E432" s="140">
        <v>1</v>
      </c>
      <c r="F432" s="140">
        <f t="shared" si="148"/>
        <v>1</v>
      </c>
    </row>
    <row r="433" spans="1:21" x14ac:dyDescent="0.25">
      <c r="A433" t="str">
        <f t="shared" si="147"/>
        <v>[6,7,2,3]</v>
      </c>
      <c r="B433" s="119">
        <v>3</v>
      </c>
      <c r="C433" s="115">
        <f>C424+C425+C420+C421</f>
        <v>-1</v>
      </c>
      <c r="D433" s="56">
        <f>D424+D425+D420+D421</f>
        <v>1</v>
      </c>
      <c r="E433" s="140">
        <v>1</v>
      </c>
      <c r="F433" s="140">
        <f t="shared" si="148"/>
        <v>1</v>
      </c>
    </row>
    <row r="434" spans="1:21" x14ac:dyDescent="0.25">
      <c r="A434" t="str">
        <f t="shared" si="147"/>
        <v>[6,8,9,3]</v>
      </c>
      <c r="B434" s="119">
        <v>4</v>
      </c>
      <c r="C434" s="115">
        <f>C424+C426+C427+C421</f>
        <v>-5</v>
      </c>
      <c r="D434" s="56">
        <f>D424+D426+D427+D421</f>
        <v>5</v>
      </c>
      <c r="E434" s="140">
        <v>1</v>
      </c>
      <c r="F434" s="140">
        <f t="shared" si="148"/>
        <v>1</v>
      </c>
    </row>
    <row r="435" spans="1:21" x14ac:dyDescent="0.25">
      <c r="A435" t="str">
        <f t="shared" si="147"/>
        <v>[6,8,9,4]</v>
      </c>
      <c r="B435" s="119">
        <v>5</v>
      </c>
      <c r="C435" s="115">
        <f>C424+C426+C427+C422</f>
        <v>0</v>
      </c>
      <c r="D435" s="56">
        <f>D424+D426+D427+D422</f>
        <v>0</v>
      </c>
      <c r="E435" s="140">
        <v>0</v>
      </c>
      <c r="F435" s="140">
        <f t="shared" si="148"/>
        <v>0</v>
      </c>
    </row>
    <row r="436" spans="1:21" x14ac:dyDescent="0.25">
      <c r="A436" t="str">
        <f t="shared" si="147"/>
        <v>[5,8,9,4]</v>
      </c>
      <c r="B436" s="119">
        <v>6</v>
      </c>
      <c r="C436" s="115">
        <f>C423+C426+C427+C422</f>
        <v>-5</v>
      </c>
      <c r="D436" s="56">
        <f>D423+D426+D427+D422</f>
        <v>5</v>
      </c>
      <c r="E436" s="140">
        <v>1</v>
      </c>
      <c r="F436" s="140">
        <f t="shared" si="148"/>
        <v>1</v>
      </c>
    </row>
    <row r="437" spans="1:21" x14ac:dyDescent="0.25">
      <c r="A437" t="str">
        <f t="shared" si="147"/>
        <v>[0,7,2,3]</v>
      </c>
      <c r="B437" s="119">
        <v>7</v>
      </c>
      <c r="C437" s="115">
        <f>C418+C425+C420+C421</f>
        <v>0</v>
      </c>
      <c r="D437" s="56">
        <f>D418+D425+D420+D421</f>
        <v>0</v>
      </c>
      <c r="E437" s="140">
        <v>0</v>
      </c>
      <c r="F437" s="140">
        <f t="shared" si="148"/>
        <v>0</v>
      </c>
    </row>
    <row r="438" spans="1:21" x14ac:dyDescent="0.25">
      <c r="A438" t="str">
        <f t="shared" si="147"/>
        <v>[0,8,9,3]</v>
      </c>
      <c r="B438" s="119">
        <v>8</v>
      </c>
      <c r="C438" s="115">
        <f>C418+C426+C427+C421</f>
        <v>-4</v>
      </c>
      <c r="D438" s="56">
        <f>D418+D426+D427+D421</f>
        <v>4</v>
      </c>
      <c r="E438" s="140">
        <v>1</v>
      </c>
      <c r="F438" s="140">
        <f t="shared" si="148"/>
        <v>1</v>
      </c>
    </row>
    <row r="439" spans="1:21" x14ac:dyDescent="0.25">
      <c r="A439" t="str">
        <f t="shared" si="147"/>
        <v>[6,7,9,3]</v>
      </c>
      <c r="B439" s="119">
        <v>9</v>
      </c>
      <c r="C439" s="115">
        <f>C424+C425+C427+C421</f>
        <v>-8</v>
      </c>
      <c r="D439" s="56">
        <f>D424+D425+D427+D421</f>
        <v>8</v>
      </c>
      <c r="E439" s="140">
        <v>1</v>
      </c>
      <c r="F439" s="140">
        <f t="shared" si="148"/>
        <v>1</v>
      </c>
    </row>
    <row r="440" spans="1:21" x14ac:dyDescent="0.25">
      <c r="A440" t="str">
        <f t="shared" si="147"/>
        <v>[0,7,9,4]</v>
      </c>
      <c r="B440" s="119">
        <v>10</v>
      </c>
      <c r="C440" s="115">
        <f>C418+C425+C427+C422</f>
        <v>-2</v>
      </c>
      <c r="D440" s="56">
        <f>D418+D425+D427+D422</f>
        <v>2</v>
      </c>
      <c r="E440" s="140">
        <v>1</v>
      </c>
      <c r="F440" s="140">
        <f t="shared" si="148"/>
        <v>1</v>
      </c>
    </row>
    <row r="441" spans="1:21" x14ac:dyDescent="0.25">
      <c r="A441" t="str">
        <f t="shared" si="147"/>
        <v>[5,7,2,4]</v>
      </c>
      <c r="B441" s="119">
        <v>11</v>
      </c>
      <c r="C441" s="115">
        <f>C423+C425+C420+C422</f>
        <v>-1</v>
      </c>
      <c r="D441" s="56">
        <f>D423+D425+D420+D422</f>
        <v>1</v>
      </c>
      <c r="E441" s="140">
        <v>1</v>
      </c>
      <c r="F441" s="140">
        <f t="shared" si="148"/>
        <v>1</v>
      </c>
    </row>
    <row r="442" spans="1:21" x14ac:dyDescent="0.25">
      <c r="A442" t="str">
        <f t="shared" si="147"/>
        <v>[5,1,9,3]</v>
      </c>
      <c r="B442" s="119">
        <v>12</v>
      </c>
      <c r="C442" s="115">
        <f>C423+C419+C427+C421</f>
        <v>-11</v>
      </c>
      <c r="D442" s="56">
        <f>D423+D419+D427+D421</f>
        <v>11</v>
      </c>
      <c r="E442" s="140">
        <v>1</v>
      </c>
      <c r="F442" s="140">
        <f t="shared" si="148"/>
        <v>1</v>
      </c>
    </row>
    <row r="443" spans="1:21" ht="15.75" thickBot="1" x14ac:dyDescent="0.3">
      <c r="A443" t="str">
        <f t="shared" si="147"/>
        <v>[6,7,2,4]</v>
      </c>
      <c r="B443" s="120">
        <v>13</v>
      </c>
      <c r="C443" s="116">
        <f>C424+C425+C420+C422</f>
        <v>4</v>
      </c>
      <c r="D443" s="58">
        <f>D424+D425+D420+D422</f>
        <v>-4</v>
      </c>
      <c r="E443" s="140">
        <v>0</v>
      </c>
      <c r="F443" s="140">
        <f t="shared" si="148"/>
        <v>0</v>
      </c>
    </row>
    <row r="444" spans="1:21" ht="15.75" thickBot="1" x14ac:dyDescent="0.3"/>
    <row r="445" spans="1:21" ht="15.75" thickBot="1" x14ac:dyDescent="0.3">
      <c r="A445" s="75">
        <v>10</v>
      </c>
      <c r="B445" s="121"/>
      <c r="C445" s="139"/>
      <c r="D445" s="121" t="s">
        <v>110</v>
      </c>
      <c r="E445" s="37">
        <f>14/14</f>
        <v>1</v>
      </c>
      <c r="F445" s="139"/>
      <c r="G445" s="121" t="s">
        <v>111</v>
      </c>
      <c r="H445" s="37">
        <v>1.0000000000000001E-5</v>
      </c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37"/>
    </row>
    <row r="446" spans="1:21" x14ac:dyDescent="0.25">
      <c r="B446" t="s">
        <v>112</v>
      </c>
      <c r="K446" t="s">
        <v>116</v>
      </c>
    </row>
    <row r="447" spans="1:21" x14ac:dyDescent="0.25">
      <c r="B447" t="s">
        <v>113</v>
      </c>
      <c r="H447">
        <f>IF(ABS(M411 - E445)&lt;H445,1,0)</f>
        <v>0</v>
      </c>
      <c r="K447" t="s">
        <v>117</v>
      </c>
      <c r="L447" s="141" t="s">
        <v>122</v>
      </c>
      <c r="M447">
        <f>M377</f>
        <v>1</v>
      </c>
    </row>
    <row r="448" spans="1:21" x14ac:dyDescent="0.25">
      <c r="B448" t="s">
        <v>114</v>
      </c>
      <c r="K448" t="s">
        <v>118</v>
      </c>
      <c r="L448" s="141" t="s">
        <v>122</v>
      </c>
      <c r="M448">
        <f>M413</f>
        <v>1</v>
      </c>
    </row>
    <row r="449" spans="1:21" x14ac:dyDescent="0.25">
      <c r="B449" t="s">
        <v>115</v>
      </c>
      <c r="K449" t="s">
        <v>119</v>
      </c>
      <c r="L449" s="141" t="s">
        <v>122</v>
      </c>
      <c r="M449">
        <f>E445</f>
        <v>1</v>
      </c>
    </row>
    <row r="450" spans="1:21" ht="15.75" thickBot="1" x14ac:dyDescent="0.3">
      <c r="K450" t="s">
        <v>123</v>
      </c>
      <c r="M450" s="141" t="s">
        <v>122</v>
      </c>
      <c r="N450">
        <f>N414+1</f>
        <v>11</v>
      </c>
    </row>
    <row r="451" spans="1:21" ht="15.75" thickBot="1" x14ac:dyDescent="0.3">
      <c r="A451" s="75"/>
      <c r="B451" s="121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37"/>
    </row>
    <row r="452" spans="1:21" ht="15.75" thickBot="1" x14ac:dyDescent="0.3"/>
    <row r="453" spans="1:21" ht="15.75" thickBot="1" x14ac:dyDescent="0.3">
      <c r="A453" s="161" t="s">
        <v>99</v>
      </c>
      <c r="B453" s="162"/>
      <c r="C453" s="110">
        <v>0</v>
      </c>
      <c r="D453" s="109">
        <v>1</v>
      </c>
      <c r="F453" s="161" t="s">
        <v>109</v>
      </c>
      <c r="G453" s="162"/>
      <c r="H453" s="110">
        <v>0</v>
      </c>
      <c r="I453" s="109">
        <v>1</v>
      </c>
    </row>
    <row r="454" spans="1:21" x14ac:dyDescent="0.25">
      <c r="A454" s="49"/>
      <c r="B454" s="111">
        <v>0</v>
      </c>
      <c r="C454" s="72">
        <f>C418</f>
        <v>2</v>
      </c>
      <c r="D454" s="21">
        <f>D418</f>
        <v>-2</v>
      </c>
      <c r="F454" s="49"/>
      <c r="G454" s="111">
        <v>0</v>
      </c>
      <c r="H454" s="72">
        <f>H418+C454</f>
        <v>16</v>
      </c>
      <c r="I454" s="21">
        <f>I418+D454</f>
        <v>-16</v>
      </c>
    </row>
    <row r="455" spans="1:21" x14ac:dyDescent="0.25">
      <c r="A455" s="49"/>
      <c r="B455" s="107">
        <v>1</v>
      </c>
      <c r="C455" s="31">
        <f>C419</f>
        <v>0</v>
      </c>
      <c r="D455" s="22">
        <f>D419</f>
        <v>0</v>
      </c>
      <c r="F455" s="49"/>
      <c r="G455" s="107">
        <v>1</v>
      </c>
      <c r="H455" s="31">
        <f>H419+C455</f>
        <v>-2</v>
      </c>
      <c r="I455" s="22">
        <f>I419+D455</f>
        <v>2</v>
      </c>
    </row>
    <row r="456" spans="1:21" x14ac:dyDescent="0.25">
      <c r="A456" s="49"/>
      <c r="B456" s="107">
        <v>2</v>
      </c>
      <c r="C456" s="31">
        <f t="shared" ref="C456:D456" si="149">C420</f>
        <v>3</v>
      </c>
      <c r="D456" s="22">
        <f t="shared" si="149"/>
        <v>-3</v>
      </c>
      <c r="F456" s="49"/>
      <c r="G456" s="107">
        <v>2</v>
      </c>
      <c r="H456" s="31">
        <f t="shared" ref="H456:H463" si="150">H420+C456</f>
        <v>29</v>
      </c>
      <c r="I456" s="22">
        <f t="shared" ref="I456:I463" si="151">I420+D456</f>
        <v>-29</v>
      </c>
    </row>
    <row r="457" spans="1:21" x14ac:dyDescent="0.25">
      <c r="A457" s="49"/>
      <c r="B457" s="107">
        <v>3</v>
      </c>
      <c r="C457" s="31">
        <f t="shared" ref="C457:D457" si="152">C421</f>
        <v>-3</v>
      </c>
      <c r="D457" s="22">
        <f t="shared" si="152"/>
        <v>3</v>
      </c>
      <c r="F457" s="49"/>
      <c r="G457" s="107">
        <v>3</v>
      </c>
      <c r="H457" s="31">
        <f t="shared" si="150"/>
        <v>-28</v>
      </c>
      <c r="I457" s="22">
        <f t="shared" si="151"/>
        <v>28</v>
      </c>
    </row>
    <row r="458" spans="1:21" x14ac:dyDescent="0.25">
      <c r="A458" s="49"/>
      <c r="B458" s="107">
        <v>4</v>
      </c>
      <c r="C458" s="31">
        <f t="shared" ref="C458:D458" si="153">C422</f>
        <v>2</v>
      </c>
      <c r="D458" s="22">
        <f t="shared" si="153"/>
        <v>-2</v>
      </c>
      <c r="F458" s="49"/>
      <c r="G458" s="107">
        <v>4</v>
      </c>
      <c r="H458" s="31">
        <f t="shared" si="150"/>
        <v>15</v>
      </c>
      <c r="I458" s="22">
        <f t="shared" si="151"/>
        <v>-15</v>
      </c>
    </row>
    <row r="459" spans="1:21" x14ac:dyDescent="0.25">
      <c r="A459" s="49"/>
      <c r="B459" s="107">
        <v>5</v>
      </c>
      <c r="C459" s="31">
        <f t="shared" ref="C459:D459" si="154">C423</f>
        <v>-4</v>
      </c>
      <c r="D459" s="22">
        <f t="shared" si="154"/>
        <v>4</v>
      </c>
      <c r="F459" s="49"/>
      <c r="G459" s="107">
        <v>5</v>
      </c>
      <c r="H459" s="31">
        <f t="shared" si="150"/>
        <v>-40</v>
      </c>
      <c r="I459" s="22">
        <f t="shared" si="151"/>
        <v>40</v>
      </c>
    </row>
    <row r="460" spans="1:21" x14ac:dyDescent="0.25">
      <c r="A460" s="49"/>
      <c r="B460" s="107">
        <v>6</v>
      </c>
      <c r="C460" s="31">
        <f t="shared" ref="C460:D460" si="155">C424</f>
        <v>1</v>
      </c>
      <c r="D460" s="22">
        <f t="shared" si="155"/>
        <v>-1</v>
      </c>
      <c r="F460" s="49"/>
      <c r="G460" s="107">
        <v>6</v>
      </c>
      <c r="H460" s="31">
        <f t="shared" si="150"/>
        <v>11</v>
      </c>
      <c r="I460" s="22">
        <f t="shared" si="151"/>
        <v>-11</v>
      </c>
    </row>
    <row r="461" spans="1:21" x14ac:dyDescent="0.25">
      <c r="A461" s="49"/>
      <c r="B461" s="107">
        <v>7</v>
      </c>
      <c r="C461" s="31">
        <f t="shared" ref="C461:D461" si="156">C425</f>
        <v>-2</v>
      </c>
      <c r="D461" s="22">
        <f t="shared" si="156"/>
        <v>2</v>
      </c>
      <c r="F461" s="49"/>
      <c r="G461" s="107">
        <v>7</v>
      </c>
      <c r="H461" s="31">
        <f t="shared" si="150"/>
        <v>-20</v>
      </c>
      <c r="I461" s="22">
        <f t="shared" si="151"/>
        <v>20</v>
      </c>
    </row>
    <row r="462" spans="1:21" x14ac:dyDescent="0.25">
      <c r="A462" s="49"/>
      <c r="B462" s="107">
        <v>8</v>
      </c>
      <c r="C462" s="31">
        <f t="shared" ref="C462:D462" si="157">C426</f>
        <v>1</v>
      </c>
      <c r="D462" s="22">
        <f t="shared" si="157"/>
        <v>-1</v>
      </c>
      <c r="F462" s="49"/>
      <c r="G462" s="107">
        <v>8</v>
      </c>
      <c r="H462" s="31">
        <f t="shared" si="150"/>
        <v>9</v>
      </c>
      <c r="I462" s="22">
        <f t="shared" si="151"/>
        <v>-9</v>
      </c>
    </row>
    <row r="463" spans="1:21" ht="15.75" thickBot="1" x14ac:dyDescent="0.3">
      <c r="A463" s="51"/>
      <c r="B463" s="108">
        <v>9</v>
      </c>
      <c r="C463" s="31">
        <f t="shared" ref="C463:D463" si="158">C427</f>
        <v>-4</v>
      </c>
      <c r="D463" s="22">
        <f t="shared" si="158"/>
        <v>4</v>
      </c>
      <c r="F463" s="51"/>
      <c r="G463" s="108">
        <v>9</v>
      </c>
      <c r="H463" s="31">
        <f t="shared" si="150"/>
        <v>-42</v>
      </c>
      <c r="I463" s="22">
        <f t="shared" si="151"/>
        <v>42</v>
      </c>
    </row>
    <row r="464" spans="1:21" ht="15.75" thickBot="1" x14ac:dyDescent="0.3"/>
    <row r="465" spans="1:6" ht="15.75" thickBot="1" x14ac:dyDescent="0.3">
      <c r="B465" s="117" t="s">
        <v>100</v>
      </c>
      <c r="C465" s="110">
        <v>0</v>
      </c>
      <c r="D465" s="109">
        <v>1</v>
      </c>
      <c r="E465" s="78" t="s">
        <v>102</v>
      </c>
      <c r="F465" s="78" t="s">
        <v>101</v>
      </c>
    </row>
    <row r="466" spans="1:6" x14ac:dyDescent="0.25">
      <c r="A466" t="str">
        <f>A430</f>
        <v>[0,1,2,3]</v>
      </c>
      <c r="B466" s="118">
        <v>0</v>
      </c>
      <c r="C466" s="113">
        <f>C454+C455+C456+C457</f>
        <v>2</v>
      </c>
      <c r="D466" s="114">
        <f>D454+D455+D456+D457</f>
        <v>-2</v>
      </c>
      <c r="E466" s="140">
        <v>0</v>
      </c>
      <c r="F466" s="140">
        <f>F430</f>
        <v>0</v>
      </c>
    </row>
    <row r="467" spans="1:6" x14ac:dyDescent="0.25">
      <c r="A467" t="str">
        <f t="shared" ref="A467:A479" si="159">A431</f>
        <v>[0,1,2,4]</v>
      </c>
      <c r="B467" s="119">
        <v>1</v>
      </c>
      <c r="C467" s="115">
        <f>C454+C455+C456+C458</f>
        <v>7</v>
      </c>
      <c r="D467" s="56">
        <f>D454+D455+D456+D458</f>
        <v>-7</v>
      </c>
      <c r="E467" s="140">
        <v>0</v>
      </c>
      <c r="F467" s="140">
        <f t="shared" ref="F467:F479" si="160">F431</f>
        <v>0</v>
      </c>
    </row>
    <row r="468" spans="1:6" x14ac:dyDescent="0.25">
      <c r="A468" t="str">
        <f t="shared" si="159"/>
        <v>[5,1,2,3]</v>
      </c>
      <c r="B468" s="119">
        <v>2</v>
      </c>
      <c r="C468" s="115">
        <f>C459+C455+C456+C457</f>
        <v>-4</v>
      </c>
      <c r="D468" s="56">
        <f>D459+D455+D456+D457</f>
        <v>4</v>
      </c>
      <c r="E468" s="140">
        <v>1</v>
      </c>
      <c r="F468" s="140">
        <f t="shared" si="160"/>
        <v>1</v>
      </c>
    </row>
    <row r="469" spans="1:6" x14ac:dyDescent="0.25">
      <c r="A469" t="str">
        <f t="shared" si="159"/>
        <v>[6,7,2,3]</v>
      </c>
      <c r="B469" s="119">
        <v>3</v>
      </c>
      <c r="C469" s="115">
        <f>C460+C461+C456+C457</f>
        <v>-1</v>
      </c>
      <c r="D469" s="56">
        <f>D460+D461+D456+D457</f>
        <v>1</v>
      </c>
      <c r="E469" s="140">
        <v>1</v>
      </c>
      <c r="F469" s="140">
        <f t="shared" si="160"/>
        <v>1</v>
      </c>
    </row>
    <row r="470" spans="1:6" x14ac:dyDescent="0.25">
      <c r="A470" t="str">
        <f t="shared" si="159"/>
        <v>[6,8,9,3]</v>
      </c>
      <c r="B470" s="119">
        <v>4</v>
      </c>
      <c r="C470" s="115">
        <f>C460+C462+C463+C457</f>
        <v>-5</v>
      </c>
      <c r="D470" s="56">
        <f>D460+D462+D463+D457</f>
        <v>5</v>
      </c>
      <c r="E470" s="140">
        <v>1</v>
      </c>
      <c r="F470" s="140">
        <f t="shared" si="160"/>
        <v>1</v>
      </c>
    </row>
    <row r="471" spans="1:6" x14ac:dyDescent="0.25">
      <c r="A471" t="str">
        <f t="shared" si="159"/>
        <v>[6,8,9,4]</v>
      </c>
      <c r="B471" s="119">
        <v>5</v>
      </c>
      <c r="C471" s="115">
        <f>C460+C462+C463+C458</f>
        <v>0</v>
      </c>
      <c r="D471" s="56">
        <f>D460+D462+D463+D458</f>
        <v>0</v>
      </c>
      <c r="E471" s="140">
        <v>0</v>
      </c>
      <c r="F471" s="140">
        <f t="shared" si="160"/>
        <v>0</v>
      </c>
    </row>
    <row r="472" spans="1:6" x14ac:dyDescent="0.25">
      <c r="A472" t="str">
        <f t="shared" si="159"/>
        <v>[5,8,9,4]</v>
      </c>
      <c r="B472" s="119">
        <v>6</v>
      </c>
      <c r="C472" s="115">
        <f>C459+C462+C463+C458</f>
        <v>-5</v>
      </c>
      <c r="D472" s="56">
        <f>D459+D462+D463+D458</f>
        <v>5</v>
      </c>
      <c r="E472" s="140">
        <v>1</v>
      </c>
      <c r="F472" s="140">
        <f t="shared" si="160"/>
        <v>1</v>
      </c>
    </row>
    <row r="473" spans="1:6" x14ac:dyDescent="0.25">
      <c r="A473" t="str">
        <f t="shared" si="159"/>
        <v>[0,7,2,3]</v>
      </c>
      <c r="B473" s="119">
        <v>7</v>
      </c>
      <c r="C473" s="115">
        <f>C454+C461+C456+C457</f>
        <v>0</v>
      </c>
      <c r="D473" s="56">
        <f>D454+D461+D456+D457</f>
        <v>0</v>
      </c>
      <c r="E473" s="140">
        <v>0</v>
      </c>
      <c r="F473" s="140">
        <f t="shared" si="160"/>
        <v>0</v>
      </c>
    </row>
    <row r="474" spans="1:6" x14ac:dyDescent="0.25">
      <c r="A474" t="str">
        <f t="shared" si="159"/>
        <v>[0,8,9,3]</v>
      </c>
      <c r="B474" s="119">
        <v>8</v>
      </c>
      <c r="C474" s="115">
        <f>C454+C462+C463+C457</f>
        <v>-4</v>
      </c>
      <c r="D474" s="56">
        <f>D454+D462+D463+D457</f>
        <v>4</v>
      </c>
      <c r="E474" s="140">
        <v>1</v>
      </c>
      <c r="F474" s="140">
        <f t="shared" si="160"/>
        <v>1</v>
      </c>
    </row>
    <row r="475" spans="1:6" x14ac:dyDescent="0.25">
      <c r="A475" t="str">
        <f t="shared" si="159"/>
        <v>[6,7,9,3]</v>
      </c>
      <c r="B475" s="119">
        <v>9</v>
      </c>
      <c r="C475" s="115">
        <f>C460+C461+C463+C457</f>
        <v>-8</v>
      </c>
      <c r="D475" s="56">
        <f>D460+D461+D463+D457</f>
        <v>8</v>
      </c>
      <c r="E475" s="140">
        <v>1</v>
      </c>
      <c r="F475" s="140">
        <f t="shared" si="160"/>
        <v>1</v>
      </c>
    </row>
    <row r="476" spans="1:6" x14ac:dyDescent="0.25">
      <c r="A476" t="str">
        <f t="shared" si="159"/>
        <v>[0,7,9,4]</v>
      </c>
      <c r="B476" s="119">
        <v>10</v>
      </c>
      <c r="C476" s="115">
        <f>C454+C461+C463+C458</f>
        <v>-2</v>
      </c>
      <c r="D476" s="56">
        <f>D454+D461+D463+D458</f>
        <v>2</v>
      </c>
      <c r="E476" s="140">
        <v>1</v>
      </c>
      <c r="F476" s="140">
        <f t="shared" si="160"/>
        <v>1</v>
      </c>
    </row>
    <row r="477" spans="1:6" x14ac:dyDescent="0.25">
      <c r="A477" t="str">
        <f t="shared" si="159"/>
        <v>[5,7,2,4]</v>
      </c>
      <c r="B477" s="119">
        <v>11</v>
      </c>
      <c r="C477" s="115">
        <f>C459+C461+C456+C458</f>
        <v>-1</v>
      </c>
      <c r="D477" s="56">
        <f>D459+D461+D456+D458</f>
        <v>1</v>
      </c>
      <c r="E477" s="140">
        <v>1</v>
      </c>
      <c r="F477" s="140">
        <f t="shared" si="160"/>
        <v>1</v>
      </c>
    </row>
    <row r="478" spans="1:6" x14ac:dyDescent="0.25">
      <c r="A478" t="str">
        <f t="shared" si="159"/>
        <v>[5,1,9,3]</v>
      </c>
      <c r="B478" s="119">
        <v>12</v>
      </c>
      <c r="C478" s="115">
        <f>C459+C455+C463+C457</f>
        <v>-11</v>
      </c>
      <c r="D478" s="56">
        <f>D459+D455+D463+D457</f>
        <v>11</v>
      </c>
      <c r="E478" s="140">
        <v>1</v>
      </c>
      <c r="F478" s="140">
        <f t="shared" si="160"/>
        <v>1</v>
      </c>
    </row>
    <row r="479" spans="1:6" ht="15.75" thickBot="1" x14ac:dyDescent="0.3">
      <c r="A479" t="str">
        <f t="shared" si="159"/>
        <v>[6,7,2,4]</v>
      </c>
      <c r="B479" s="120">
        <v>13</v>
      </c>
      <c r="C479" s="116">
        <f>C460+C461+C456+C458</f>
        <v>4</v>
      </c>
      <c r="D479" s="58">
        <f>D460+D461+D456+D458</f>
        <v>-4</v>
      </c>
      <c r="E479" s="140">
        <v>0</v>
      </c>
      <c r="F479" s="140">
        <f t="shared" si="160"/>
        <v>0</v>
      </c>
    </row>
    <row r="480" spans="1:6" ht="15.75" thickBot="1" x14ac:dyDescent="0.3"/>
    <row r="481" spans="1:21" ht="15.75" thickBot="1" x14ac:dyDescent="0.3">
      <c r="A481" s="75">
        <v>11</v>
      </c>
      <c r="B481" s="121"/>
      <c r="C481" s="139"/>
      <c r="D481" s="121" t="s">
        <v>110</v>
      </c>
      <c r="E481" s="37">
        <f>14/14</f>
        <v>1</v>
      </c>
      <c r="F481" s="139"/>
      <c r="G481" s="121" t="s">
        <v>111</v>
      </c>
      <c r="H481" s="37">
        <v>1.0000000000000001E-5</v>
      </c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37"/>
    </row>
    <row r="482" spans="1:21" x14ac:dyDescent="0.25">
      <c r="B482" t="s">
        <v>112</v>
      </c>
      <c r="K482" t="s">
        <v>116</v>
      </c>
    </row>
    <row r="483" spans="1:21" x14ac:dyDescent="0.25">
      <c r="B483" t="s">
        <v>113</v>
      </c>
      <c r="H483">
        <f>IF(ABS(M447 - E481)&lt;H481,1,0)</f>
        <v>1</v>
      </c>
      <c r="K483" t="s">
        <v>117</v>
      </c>
      <c r="L483" s="141" t="s">
        <v>122</v>
      </c>
      <c r="M483">
        <f>M413</f>
        <v>1</v>
      </c>
    </row>
    <row r="484" spans="1:21" x14ac:dyDescent="0.25">
      <c r="B484" t="s">
        <v>114</v>
      </c>
      <c r="H484">
        <f>IF(ABS(M448-E481)&lt;H481,1,0)</f>
        <v>1</v>
      </c>
      <c r="K484" t="s">
        <v>118</v>
      </c>
      <c r="L484" s="141" t="s">
        <v>122</v>
      </c>
      <c r="M484">
        <f>M449</f>
        <v>1</v>
      </c>
    </row>
    <row r="485" spans="1:21" x14ac:dyDescent="0.25">
      <c r="B485" t="s">
        <v>115</v>
      </c>
      <c r="H485">
        <f>IF(ABS(M449-E481)&lt;H481,1,0)</f>
        <v>1</v>
      </c>
      <c r="K485" t="s">
        <v>119</v>
      </c>
      <c r="L485" s="141" t="s">
        <v>122</v>
      </c>
      <c r="M485">
        <f>E481</f>
        <v>1</v>
      </c>
    </row>
    <row r="486" spans="1:21" ht="15.75" thickBot="1" x14ac:dyDescent="0.3">
      <c r="K486" t="s">
        <v>123</v>
      </c>
      <c r="M486" s="141" t="s">
        <v>122</v>
      </c>
      <c r="N486">
        <f>N450+1</f>
        <v>12</v>
      </c>
    </row>
    <row r="487" spans="1:21" ht="15.75" thickBot="1" x14ac:dyDescent="0.3">
      <c r="A487" s="75"/>
      <c r="B487" s="121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37"/>
    </row>
    <row r="488" spans="1:21" ht="15.75" thickBot="1" x14ac:dyDescent="0.3"/>
    <row r="489" spans="1:21" ht="15.75" thickBot="1" x14ac:dyDescent="0.3">
      <c r="B489" s="161" t="s">
        <v>109</v>
      </c>
      <c r="C489" s="162"/>
      <c r="D489" s="110">
        <v>0</v>
      </c>
      <c r="E489" s="109">
        <v>1</v>
      </c>
    </row>
    <row r="490" spans="1:21" x14ac:dyDescent="0.25">
      <c r="B490" s="49"/>
      <c r="C490" s="111">
        <v>0</v>
      </c>
      <c r="D490" s="72">
        <f>H454 / $N$486</f>
        <v>1.3333333333333333</v>
      </c>
      <c r="E490" s="21">
        <f>I454/ $N$486</f>
        <v>-1.3333333333333333</v>
      </c>
    </row>
    <row r="491" spans="1:21" x14ac:dyDescent="0.25">
      <c r="B491" s="49"/>
      <c r="C491" s="107">
        <v>1</v>
      </c>
      <c r="D491" s="31">
        <f>H455/ $N$486</f>
        <v>-0.16666666666666666</v>
      </c>
      <c r="E491" s="22">
        <f>I455/ $N$486</f>
        <v>0.16666666666666666</v>
      </c>
    </row>
    <row r="492" spans="1:21" x14ac:dyDescent="0.25">
      <c r="B492" s="49"/>
      <c r="C492" s="107">
        <v>2</v>
      </c>
      <c r="D492" s="31">
        <f t="shared" ref="D492:D499" si="161">H456/ $N$486</f>
        <v>2.4166666666666665</v>
      </c>
      <c r="E492" s="22">
        <f t="shared" ref="E492:E499" si="162">I456/ $N$486</f>
        <v>-2.4166666666666665</v>
      </c>
    </row>
    <row r="493" spans="1:21" x14ac:dyDescent="0.25">
      <c r="B493" s="49"/>
      <c r="C493" s="107">
        <v>3</v>
      </c>
      <c r="D493" s="31">
        <f t="shared" si="161"/>
        <v>-2.3333333333333335</v>
      </c>
      <c r="E493" s="22">
        <f t="shared" si="162"/>
        <v>2.3333333333333335</v>
      </c>
    </row>
    <row r="494" spans="1:21" x14ac:dyDescent="0.25">
      <c r="B494" s="49"/>
      <c r="C494" s="107">
        <v>4</v>
      </c>
      <c r="D494" s="31">
        <f t="shared" si="161"/>
        <v>1.25</v>
      </c>
      <c r="E494" s="22">
        <f t="shared" si="162"/>
        <v>-1.25</v>
      </c>
    </row>
    <row r="495" spans="1:21" x14ac:dyDescent="0.25">
      <c r="B495" s="49"/>
      <c r="C495" s="107">
        <v>5</v>
      </c>
      <c r="D495" s="31">
        <f t="shared" si="161"/>
        <v>-3.3333333333333335</v>
      </c>
      <c r="E495" s="22">
        <f t="shared" si="162"/>
        <v>3.3333333333333335</v>
      </c>
    </row>
    <row r="496" spans="1:21" x14ac:dyDescent="0.25">
      <c r="B496" s="49"/>
      <c r="C496" s="107">
        <v>6</v>
      </c>
      <c r="D496" s="31">
        <f t="shared" si="161"/>
        <v>0.91666666666666663</v>
      </c>
      <c r="E496" s="22">
        <f t="shared" si="162"/>
        <v>-0.91666666666666663</v>
      </c>
    </row>
    <row r="497" spans="2:5" x14ac:dyDescent="0.25">
      <c r="B497" s="49"/>
      <c r="C497" s="107">
        <v>7</v>
      </c>
      <c r="D497" s="31">
        <f t="shared" si="161"/>
        <v>-1.6666666666666667</v>
      </c>
      <c r="E497" s="22">
        <f t="shared" si="162"/>
        <v>1.6666666666666667</v>
      </c>
    </row>
    <row r="498" spans="2:5" x14ac:dyDescent="0.25">
      <c r="B498" s="49"/>
      <c r="C498" s="107">
        <v>8</v>
      </c>
      <c r="D498" s="31">
        <f t="shared" si="161"/>
        <v>0.75</v>
      </c>
      <c r="E498" s="22">
        <f t="shared" si="162"/>
        <v>-0.75</v>
      </c>
    </row>
    <row r="499" spans="2:5" ht="15.75" thickBot="1" x14ac:dyDescent="0.3">
      <c r="B499" s="51"/>
      <c r="C499" s="108">
        <v>9</v>
      </c>
      <c r="D499" s="31">
        <f t="shared" si="161"/>
        <v>-3.5</v>
      </c>
      <c r="E499" s="22">
        <f t="shared" si="162"/>
        <v>3.5</v>
      </c>
    </row>
  </sheetData>
  <sortState ref="A18:C31">
    <sortCondition ref="A18:A31"/>
  </sortState>
  <mergeCells count="100">
    <mergeCell ref="A453:B453"/>
    <mergeCell ref="F453:G453"/>
    <mergeCell ref="B489:C489"/>
    <mergeCell ref="A345:B345"/>
    <mergeCell ref="F345:G345"/>
    <mergeCell ref="A381:B381"/>
    <mergeCell ref="F381:G381"/>
    <mergeCell ref="A417:B417"/>
    <mergeCell ref="F417:G417"/>
    <mergeCell ref="P309:Q309"/>
    <mergeCell ref="P308:S308"/>
    <mergeCell ref="H322:I322"/>
    <mergeCell ref="H321:K321"/>
    <mergeCell ref="M322:N322"/>
    <mergeCell ref="K286:L286"/>
    <mergeCell ref="A309:B309"/>
    <mergeCell ref="F309:G309"/>
    <mergeCell ref="F308:I308"/>
    <mergeCell ref="K309:L309"/>
    <mergeCell ref="K308:N308"/>
    <mergeCell ref="P237:Q237"/>
    <mergeCell ref="P236:S236"/>
    <mergeCell ref="H250:I250"/>
    <mergeCell ref="H249:K249"/>
    <mergeCell ref="M250:N250"/>
    <mergeCell ref="A273:B273"/>
    <mergeCell ref="F273:G273"/>
    <mergeCell ref="F272:I272"/>
    <mergeCell ref="K273:L273"/>
    <mergeCell ref="K272:N272"/>
    <mergeCell ref="P201:Q201"/>
    <mergeCell ref="P200:S200"/>
    <mergeCell ref="H214:I214"/>
    <mergeCell ref="H213:K213"/>
    <mergeCell ref="M214:N214"/>
    <mergeCell ref="A237:B237"/>
    <mergeCell ref="F237:G237"/>
    <mergeCell ref="F236:I236"/>
    <mergeCell ref="K237:L237"/>
    <mergeCell ref="K236:N236"/>
    <mergeCell ref="P165:Q165"/>
    <mergeCell ref="P164:S164"/>
    <mergeCell ref="H178:I178"/>
    <mergeCell ref="H177:K177"/>
    <mergeCell ref="M178:N178"/>
    <mergeCell ref="A201:B201"/>
    <mergeCell ref="F201:G201"/>
    <mergeCell ref="F200:I200"/>
    <mergeCell ref="K201:L201"/>
    <mergeCell ref="K200:N200"/>
    <mergeCell ref="H145:I145"/>
    <mergeCell ref="H144:K144"/>
    <mergeCell ref="M145:N145"/>
    <mergeCell ref="A165:B165"/>
    <mergeCell ref="F165:G165"/>
    <mergeCell ref="F164:I164"/>
    <mergeCell ref="K165:L165"/>
    <mergeCell ref="K164:N164"/>
    <mergeCell ref="P119:Q119"/>
    <mergeCell ref="P118:S118"/>
    <mergeCell ref="H132:I132"/>
    <mergeCell ref="H131:K131"/>
    <mergeCell ref="M132:N132"/>
    <mergeCell ref="M131:P131"/>
    <mergeCell ref="R132:S132"/>
    <mergeCell ref="R131:U131"/>
    <mergeCell ref="H98:I98"/>
    <mergeCell ref="H97:K97"/>
    <mergeCell ref="M97:N97"/>
    <mergeCell ref="A119:B119"/>
    <mergeCell ref="F119:G119"/>
    <mergeCell ref="F118:I118"/>
    <mergeCell ref="K119:L119"/>
    <mergeCell ref="K118:N118"/>
    <mergeCell ref="H85:I85"/>
    <mergeCell ref="H84:K84"/>
    <mergeCell ref="M85:N85"/>
    <mergeCell ref="M84:P84"/>
    <mergeCell ref="R85:S85"/>
    <mergeCell ref="R84:U84"/>
    <mergeCell ref="A72:B72"/>
    <mergeCell ref="F72:G72"/>
    <mergeCell ref="F71:I71"/>
    <mergeCell ref="K72:L72"/>
    <mergeCell ref="K71:N71"/>
    <mergeCell ref="P72:Q72"/>
    <mergeCell ref="P71:S71"/>
    <mergeCell ref="P36:Q36"/>
    <mergeCell ref="P35:S35"/>
    <mergeCell ref="H50:I50"/>
    <mergeCell ref="H49:K49"/>
    <mergeCell ref="M50:N50"/>
    <mergeCell ref="M49:P49"/>
    <mergeCell ref="R49:S49"/>
    <mergeCell ref="L2:L3"/>
    <mergeCell ref="A36:B36"/>
    <mergeCell ref="F36:G36"/>
    <mergeCell ref="F35:I35"/>
    <mergeCell ref="K35:N35"/>
    <mergeCell ref="K36:L3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D5" sqref="D5"/>
    </sheetView>
  </sheetViews>
  <sheetFormatPr defaultRowHeight="15" x14ac:dyDescent="0.25"/>
  <cols>
    <col min="1" max="1" width="12.140625" bestFit="1" customWidth="1"/>
    <col min="2" max="2" width="9.42578125" bestFit="1" customWidth="1"/>
    <col min="7" max="7" width="10.5703125" bestFit="1" customWidth="1"/>
  </cols>
  <sheetData>
    <row r="2" spans="1:10" ht="15.75" thickBot="1" x14ac:dyDescent="0.3"/>
    <row r="3" spans="1:10" x14ac:dyDescent="0.25">
      <c r="A3" s="72"/>
      <c r="B3" s="20" t="s">
        <v>62</v>
      </c>
      <c r="C3" s="20" t="s">
        <v>63</v>
      </c>
      <c r="D3" s="21" t="s">
        <v>64</v>
      </c>
      <c r="G3" t="s">
        <v>66</v>
      </c>
      <c r="H3">
        <f>C4/(C4+D4)</f>
        <v>0.81818181818181823</v>
      </c>
      <c r="J3" t="s">
        <v>72</v>
      </c>
    </row>
    <row r="4" spans="1:10" x14ac:dyDescent="0.25">
      <c r="A4" s="31" t="s">
        <v>65</v>
      </c>
      <c r="B4" s="13" t="s">
        <v>63</v>
      </c>
      <c r="C4" s="13">
        <v>9</v>
      </c>
      <c r="D4" s="22">
        <v>2</v>
      </c>
    </row>
    <row r="5" spans="1:10" ht="15.75" thickBot="1" x14ac:dyDescent="0.3">
      <c r="A5" s="32"/>
      <c r="B5" s="23" t="s">
        <v>64</v>
      </c>
      <c r="C5" s="23">
        <v>0</v>
      </c>
      <c r="D5" s="24">
        <v>3</v>
      </c>
      <c r="G5" t="s">
        <v>67</v>
      </c>
      <c r="H5">
        <f>C4/(C4+C5)</f>
        <v>1</v>
      </c>
      <c r="J5" t="s">
        <v>73</v>
      </c>
    </row>
    <row r="7" spans="1:10" x14ac:dyDescent="0.25">
      <c r="G7" t="s">
        <v>68</v>
      </c>
      <c r="H7">
        <f>(2*H3*H5)/(H3+H5)</f>
        <v>0.9</v>
      </c>
      <c r="J7" t="s">
        <v>74</v>
      </c>
    </row>
    <row r="10" spans="1:10" x14ac:dyDescent="0.25">
      <c r="G10" t="s">
        <v>69</v>
      </c>
      <c r="H10">
        <f>(C4+D5)/(C4+D4+C5+D5)</f>
        <v>0.8571428571428571</v>
      </c>
      <c r="J10" t="s">
        <v>75</v>
      </c>
    </row>
    <row r="12" spans="1:10" x14ac:dyDescent="0.25">
      <c r="G12" t="s">
        <v>70</v>
      </c>
      <c r="H12">
        <f>(D4+C5) / (C4+D4+C5+D5)</f>
        <v>0.14285714285714285</v>
      </c>
      <c r="J12" t="s">
        <v>76</v>
      </c>
    </row>
    <row r="14" spans="1:10" x14ac:dyDescent="0.25">
      <c r="G14" t="s">
        <v>71</v>
      </c>
      <c r="H14">
        <f>D4/(D4+D5)</f>
        <v>0.4</v>
      </c>
      <c r="J14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6"/>
  <sheetViews>
    <sheetView workbookViewId="0">
      <selection activeCell="H8" sqref="H8"/>
    </sheetView>
  </sheetViews>
  <sheetFormatPr defaultRowHeight="15" x14ac:dyDescent="0.25"/>
  <cols>
    <col min="1" max="1" width="12" customWidth="1"/>
    <col min="4" max="4" width="9.42578125" customWidth="1"/>
    <col min="5" max="5" width="12.140625" customWidth="1"/>
    <col min="7" max="7" width="9.140625" customWidth="1"/>
    <col min="10" max="10" width="10.85546875" customWidth="1"/>
    <col min="15" max="15" width="12.85546875" customWidth="1"/>
    <col min="20" max="20" width="9.7109375" customWidth="1"/>
    <col min="25" max="25" width="12.140625" customWidth="1"/>
  </cols>
  <sheetData>
    <row r="1" spans="1:20" ht="24.75" thickBot="1" x14ac:dyDescent="0.3">
      <c r="A1" s="10" t="s">
        <v>0</v>
      </c>
      <c r="B1" s="11" t="s">
        <v>1</v>
      </c>
      <c r="C1" s="10" t="s">
        <v>2</v>
      </c>
      <c r="D1" s="11" t="s">
        <v>3</v>
      </c>
      <c r="E1" s="10" t="s">
        <v>4</v>
      </c>
      <c r="F1" s="12" t="s">
        <v>22</v>
      </c>
      <c r="G1" s="12" t="s">
        <v>17</v>
      </c>
      <c r="H1" s="12" t="s">
        <v>18</v>
      </c>
      <c r="I1" s="10" t="s">
        <v>22</v>
      </c>
      <c r="N1" s="4" t="s">
        <v>20</v>
      </c>
      <c r="O1" s="25" t="str">
        <f>A1</f>
        <v>Outlook</v>
      </c>
      <c r="P1" s="20" t="str">
        <f>B1</f>
        <v>Temperature</v>
      </c>
      <c r="Q1" s="20" t="str">
        <f>C1</f>
        <v>Humidity</v>
      </c>
      <c r="R1" s="20" t="str">
        <f>D1</f>
        <v>Wind</v>
      </c>
      <c r="S1" s="20"/>
      <c r="T1" s="21"/>
    </row>
    <row r="2" spans="1:20" ht="15.75" thickBot="1" x14ac:dyDescent="0.3">
      <c r="A2" s="8" t="s">
        <v>5</v>
      </c>
      <c r="B2" s="9" t="s">
        <v>6</v>
      </c>
      <c r="C2" s="8" t="s">
        <v>7</v>
      </c>
      <c r="D2" s="9" t="s">
        <v>8</v>
      </c>
      <c r="E2" s="14" t="s">
        <v>9</v>
      </c>
      <c r="F2" s="27">
        <v>0</v>
      </c>
      <c r="G2" s="158">
        <f>T17/(T2+T17)</f>
        <v>0.82055472519260053</v>
      </c>
      <c r="H2" s="80">
        <f>T2/(T2+T17)</f>
        <v>0.17944527480739939</v>
      </c>
      <c r="I2" s="50">
        <v>1</v>
      </c>
      <c r="J2" s="72" t="s">
        <v>20</v>
      </c>
      <c r="K2" s="21">
        <v>9</v>
      </c>
      <c r="L2" s="159">
        <f>K2+K3</f>
        <v>14</v>
      </c>
      <c r="N2" s="39">
        <v>0</v>
      </c>
      <c r="O2" s="18">
        <f>H23</f>
        <v>-0.95062659356054235</v>
      </c>
      <c r="P2" s="13">
        <f>H24</f>
        <v>-0.16999512891145091</v>
      </c>
      <c r="Q2" s="13">
        <f>H25</f>
        <v>-0.41675690617726407</v>
      </c>
      <c r="R2" s="13">
        <f>H26</f>
        <v>0.39017867854988891</v>
      </c>
      <c r="S2" s="13">
        <f>SUM(O2:R2) + $B$35</f>
        <v>-1.8403471306593135</v>
      </c>
      <c r="T2" s="22">
        <f>EXP(S2)</f>
        <v>0.15876230527670429</v>
      </c>
    </row>
    <row r="3" spans="1:20" ht="15.75" thickBot="1" x14ac:dyDescent="0.3">
      <c r="A3" s="5" t="s">
        <v>5</v>
      </c>
      <c r="B3" s="1" t="s">
        <v>6</v>
      </c>
      <c r="C3" s="5" t="s">
        <v>7</v>
      </c>
      <c r="D3" s="1" t="s">
        <v>10</v>
      </c>
      <c r="E3" s="15" t="s">
        <v>9</v>
      </c>
      <c r="F3" s="28">
        <v>1</v>
      </c>
      <c r="G3" s="158">
        <f t="shared" ref="G3:G15" si="0">T18/(T3+T18)</f>
        <v>0.97231149190999888</v>
      </c>
      <c r="H3" s="80">
        <f t="shared" ref="H3:H15" si="1">T3/(T3+T18)</f>
        <v>2.7688508090001049E-2</v>
      </c>
      <c r="I3" s="103">
        <v>0</v>
      </c>
      <c r="J3" s="32" t="s">
        <v>19</v>
      </c>
      <c r="K3" s="24">
        <v>5</v>
      </c>
      <c r="L3" s="160"/>
      <c r="N3" s="39">
        <v>1</v>
      </c>
      <c r="O3" s="18">
        <f>O2</f>
        <v>-0.95062659356054235</v>
      </c>
      <c r="P3" s="13">
        <f>P2</f>
        <v>-0.16999512891145091</v>
      </c>
      <c r="Q3" s="13">
        <f>Q2</f>
        <v>-0.41675690617726407</v>
      </c>
      <c r="R3" s="13">
        <f>H27</f>
        <v>-0.33998290520853958</v>
      </c>
      <c r="S3" s="13">
        <f t="shared" ref="S3:S15" si="2">SUM(O3:R3) + $B$35</f>
        <v>-2.5705087144177421</v>
      </c>
      <c r="T3" s="22">
        <f t="shared" ref="T3:T15" si="3">EXP(S3)</f>
        <v>7.6496620590136122E-2</v>
      </c>
    </row>
    <row r="4" spans="1:20" ht="15.75" thickBot="1" x14ac:dyDescent="0.3">
      <c r="A4" s="6" t="s">
        <v>11</v>
      </c>
      <c r="B4" s="2" t="s">
        <v>6</v>
      </c>
      <c r="C4" s="6" t="s">
        <v>7</v>
      </c>
      <c r="D4" s="2" t="s">
        <v>8</v>
      </c>
      <c r="E4" s="16" t="s">
        <v>12</v>
      </c>
      <c r="F4" s="28">
        <v>2</v>
      </c>
      <c r="G4" s="151">
        <f t="shared" si="0"/>
        <v>0.17769964407093841</v>
      </c>
      <c r="H4" s="82">
        <f t="shared" si="1"/>
        <v>0.82230035592906159</v>
      </c>
      <c r="N4" s="39">
        <v>2</v>
      </c>
      <c r="O4" s="18">
        <f>H28</f>
        <v>1.3299203622536702</v>
      </c>
      <c r="P4" s="13">
        <f>P3</f>
        <v>-0.16999512891145091</v>
      </c>
      <c r="Q4" s="13">
        <f>Q3</f>
        <v>-0.41675690617726407</v>
      </c>
      <c r="R4" s="13">
        <f>R2</f>
        <v>0.39017867854988891</v>
      </c>
      <c r="S4" s="13">
        <f t="shared" si="2"/>
        <v>0.44019982515489875</v>
      </c>
      <c r="T4" s="22">
        <f t="shared" si="3"/>
        <v>1.5530175194737239</v>
      </c>
    </row>
    <row r="5" spans="1:20" ht="15.75" thickBot="1" x14ac:dyDescent="0.3">
      <c r="A5" s="6" t="s">
        <v>13</v>
      </c>
      <c r="B5" s="2" t="s">
        <v>14</v>
      </c>
      <c r="C5" s="6" t="s">
        <v>7</v>
      </c>
      <c r="D5" s="2" t="s">
        <v>8</v>
      </c>
      <c r="E5" s="16" t="s">
        <v>12</v>
      </c>
      <c r="F5" s="28">
        <v>3</v>
      </c>
      <c r="G5" s="151">
        <f t="shared" si="0"/>
        <v>0.35132875892184501</v>
      </c>
      <c r="H5" s="82">
        <f t="shared" si="1"/>
        <v>0.64867124107815499</v>
      </c>
      <c r="I5" s="149" t="s">
        <v>22</v>
      </c>
      <c r="J5" s="19" t="s">
        <v>27</v>
      </c>
      <c r="K5" s="20" t="s">
        <v>20</v>
      </c>
      <c r="L5" s="21" t="s">
        <v>19</v>
      </c>
      <c r="M5" s="74"/>
      <c r="N5" s="39">
        <v>3</v>
      </c>
      <c r="O5" s="18">
        <f>H29</f>
        <v>-0.41719543096186096</v>
      </c>
      <c r="P5" s="13">
        <f>H30</f>
        <v>0.44859034255090463</v>
      </c>
      <c r="Q5" s="13">
        <f>Q4</f>
        <v>-0.41675690617726407</v>
      </c>
      <c r="R5" s="13">
        <f>R4</f>
        <v>0.39017867854988891</v>
      </c>
      <c r="S5" s="13">
        <f t="shared" si="2"/>
        <v>-0.68833049659827683</v>
      </c>
      <c r="T5" s="22">
        <f t="shared" si="3"/>
        <v>0.50241415141558954</v>
      </c>
    </row>
    <row r="6" spans="1:20" ht="15.75" thickBot="1" x14ac:dyDescent="0.3">
      <c r="A6" s="6" t="s">
        <v>13</v>
      </c>
      <c r="B6" s="2" t="s">
        <v>15</v>
      </c>
      <c r="C6" s="6" t="s">
        <v>16</v>
      </c>
      <c r="D6" s="2" t="s">
        <v>8</v>
      </c>
      <c r="E6" s="16" t="s">
        <v>12</v>
      </c>
      <c r="F6" s="28">
        <v>4</v>
      </c>
      <c r="G6" s="151">
        <f t="shared" si="0"/>
        <v>0.1210546607290731</v>
      </c>
      <c r="H6" s="82">
        <f t="shared" si="1"/>
        <v>0.878945339270927</v>
      </c>
      <c r="I6" s="90">
        <v>0</v>
      </c>
      <c r="J6" s="31" t="s">
        <v>23</v>
      </c>
      <c r="K6" s="13">
        <v>2</v>
      </c>
      <c r="L6" s="22">
        <v>3</v>
      </c>
      <c r="M6" s="87">
        <f>K6+L6</f>
        <v>5</v>
      </c>
      <c r="N6" s="39">
        <v>4</v>
      </c>
      <c r="O6" s="18">
        <f>O5</f>
        <v>-0.41719543096186096</v>
      </c>
      <c r="P6" s="13">
        <f>H31</f>
        <v>-6.0119178591897499E-2</v>
      </c>
      <c r="Q6" s="13">
        <f>H32</f>
        <v>0.44882761145771244</v>
      </c>
      <c r="R6" s="13">
        <f>R5</f>
        <v>0.39017867854988891</v>
      </c>
      <c r="S6" s="13">
        <f t="shared" si="2"/>
        <v>-0.33145550010610242</v>
      </c>
      <c r="T6" s="22">
        <f t="shared" si="3"/>
        <v>0.71787810100528637</v>
      </c>
    </row>
    <row r="7" spans="1:20" ht="15.75" thickBot="1" x14ac:dyDescent="0.3">
      <c r="A7" s="5" t="s">
        <v>13</v>
      </c>
      <c r="B7" s="1" t="s">
        <v>15</v>
      </c>
      <c r="C7" s="5" t="s">
        <v>16</v>
      </c>
      <c r="D7" s="1" t="s">
        <v>10</v>
      </c>
      <c r="E7" s="15" t="s">
        <v>9</v>
      </c>
      <c r="F7" s="28">
        <v>5</v>
      </c>
      <c r="G7" s="158">
        <f t="shared" si="0"/>
        <v>0.5140133081378051</v>
      </c>
      <c r="H7" s="80">
        <f t="shared" si="1"/>
        <v>0.48598669186219495</v>
      </c>
      <c r="I7" s="90">
        <v>5</v>
      </c>
      <c r="J7" s="31" t="s">
        <v>28</v>
      </c>
      <c r="K7" s="13">
        <v>4</v>
      </c>
      <c r="L7" s="22">
        <v>0</v>
      </c>
      <c r="M7" s="87">
        <f>K7+L7</f>
        <v>4</v>
      </c>
      <c r="N7" s="39">
        <v>5</v>
      </c>
      <c r="O7" s="18">
        <f>O6</f>
        <v>-0.41719543096186096</v>
      </c>
      <c r="P7" s="13">
        <f>P6</f>
        <v>-6.0119178591897499E-2</v>
      </c>
      <c r="Q7" s="13">
        <f>Q6</f>
        <v>0.44882761145771244</v>
      </c>
      <c r="R7" s="13">
        <f>R3</f>
        <v>-0.33998290520853958</v>
      </c>
      <c r="S7" s="13">
        <f t="shared" si="2"/>
        <v>-1.0616170838645309</v>
      </c>
      <c r="T7" s="22">
        <f t="shared" si="3"/>
        <v>0.34589601496940919</v>
      </c>
    </row>
    <row r="8" spans="1:20" ht="15.75" thickBot="1" x14ac:dyDescent="0.3">
      <c r="A8" s="6" t="s">
        <v>11</v>
      </c>
      <c r="B8" s="2" t="s">
        <v>15</v>
      </c>
      <c r="C8" s="6" t="s">
        <v>16</v>
      </c>
      <c r="D8" s="2" t="s">
        <v>10</v>
      </c>
      <c r="E8" s="16" t="s">
        <v>12</v>
      </c>
      <c r="F8" s="28">
        <v>6</v>
      </c>
      <c r="G8" s="151">
        <f t="shared" si="0"/>
        <v>8.0572927294437671E-2</v>
      </c>
      <c r="H8" s="82">
        <f t="shared" si="1"/>
        <v>0.91942707270556245</v>
      </c>
      <c r="I8" s="150">
        <v>6</v>
      </c>
      <c r="J8" s="32" t="s">
        <v>29</v>
      </c>
      <c r="K8" s="23">
        <v>3</v>
      </c>
      <c r="L8" s="24">
        <v>2</v>
      </c>
      <c r="M8" s="146">
        <f>K8+L8</f>
        <v>5</v>
      </c>
      <c r="N8" s="39">
        <v>6</v>
      </c>
      <c r="O8" s="18">
        <f>O4</f>
        <v>1.3299203622536702</v>
      </c>
      <c r="P8" s="13">
        <f>P7</f>
        <v>-6.0119178591897499E-2</v>
      </c>
      <c r="Q8" s="13">
        <f>Q7</f>
        <v>0.44882761145771244</v>
      </c>
      <c r="R8" s="13">
        <f>R7</f>
        <v>-0.33998290520853958</v>
      </c>
      <c r="S8" s="13">
        <f t="shared" si="2"/>
        <v>0.68549870935100021</v>
      </c>
      <c r="T8" s="22">
        <f t="shared" si="3"/>
        <v>1.9847614078357627</v>
      </c>
    </row>
    <row r="9" spans="1:20" ht="15.75" thickBot="1" x14ac:dyDescent="0.3">
      <c r="A9" s="5" t="s">
        <v>5</v>
      </c>
      <c r="B9" s="1" t="s">
        <v>14</v>
      </c>
      <c r="C9" s="5" t="s">
        <v>7</v>
      </c>
      <c r="D9" s="1" t="s">
        <v>8</v>
      </c>
      <c r="E9" s="15" t="s">
        <v>9</v>
      </c>
      <c r="F9" s="28">
        <v>7</v>
      </c>
      <c r="G9" s="151">
        <f t="shared" si="0"/>
        <v>0.48706832585970433</v>
      </c>
      <c r="H9" s="82">
        <f t="shared" si="1"/>
        <v>0.51293167414029561</v>
      </c>
      <c r="M9" s="148"/>
      <c r="N9" s="39">
        <v>7</v>
      </c>
      <c r="O9" s="18">
        <f>O3</f>
        <v>-0.95062659356054235</v>
      </c>
      <c r="P9" s="13">
        <f>P5</f>
        <v>0.44859034255090463</v>
      </c>
      <c r="Q9" s="13">
        <f>Q5</f>
        <v>-0.41675690617726407</v>
      </c>
      <c r="R9" s="13">
        <f>R6</f>
        <v>0.39017867854988891</v>
      </c>
      <c r="S9" s="13">
        <f t="shared" si="2"/>
        <v>-1.2217616591969582</v>
      </c>
      <c r="T9" s="22">
        <f t="shared" si="3"/>
        <v>0.29471052983135337</v>
      </c>
    </row>
    <row r="10" spans="1:20" ht="15.75" thickBot="1" x14ac:dyDescent="0.3">
      <c r="A10" s="6" t="s">
        <v>5</v>
      </c>
      <c r="B10" s="2" t="s">
        <v>15</v>
      </c>
      <c r="C10" s="6" t="s">
        <v>16</v>
      </c>
      <c r="D10" s="2" t="s">
        <v>8</v>
      </c>
      <c r="E10" s="16" t="s">
        <v>12</v>
      </c>
      <c r="F10" s="28">
        <v>8</v>
      </c>
      <c r="G10" s="151">
        <f t="shared" si="0"/>
        <v>0.19450248874592246</v>
      </c>
      <c r="H10" s="82">
        <f t="shared" si="1"/>
        <v>0.80549751125407754</v>
      </c>
      <c r="I10" s="149" t="s">
        <v>22</v>
      </c>
      <c r="J10" s="19" t="s">
        <v>30</v>
      </c>
      <c r="K10" s="20" t="s">
        <v>20</v>
      </c>
      <c r="L10" s="21" t="s">
        <v>19</v>
      </c>
      <c r="M10" s="145"/>
      <c r="N10" s="39">
        <v>8</v>
      </c>
      <c r="O10" s="18">
        <f>O9</f>
        <v>-0.95062659356054235</v>
      </c>
      <c r="P10" s="13">
        <f>P8</f>
        <v>-6.0119178591897499E-2</v>
      </c>
      <c r="Q10" s="13">
        <f>Q8</f>
        <v>0.44882761145771244</v>
      </c>
      <c r="R10" s="13">
        <f>R9</f>
        <v>0.39017867854988891</v>
      </c>
      <c r="S10" s="13">
        <f t="shared" si="2"/>
        <v>-0.86488666270478376</v>
      </c>
      <c r="T10" s="22">
        <f t="shared" si="3"/>
        <v>0.42109927617582044</v>
      </c>
    </row>
    <row r="11" spans="1:20" ht="15.75" thickBot="1" x14ac:dyDescent="0.3">
      <c r="A11" s="6" t="s">
        <v>13</v>
      </c>
      <c r="B11" s="2" t="s">
        <v>14</v>
      </c>
      <c r="C11" s="6" t="s">
        <v>16</v>
      </c>
      <c r="D11" s="2" t="s">
        <v>8</v>
      </c>
      <c r="E11" s="16" t="s">
        <v>12</v>
      </c>
      <c r="F11" s="28">
        <v>9</v>
      </c>
      <c r="G11" s="151">
        <f t="shared" si="0"/>
        <v>2.5985170570142005E-2</v>
      </c>
      <c r="H11" s="82">
        <f t="shared" si="1"/>
        <v>0.97401482942985795</v>
      </c>
      <c r="I11" s="50">
        <v>1</v>
      </c>
      <c r="J11" s="31" t="s">
        <v>24</v>
      </c>
      <c r="K11" s="13">
        <v>2</v>
      </c>
      <c r="L11" s="22">
        <v>2</v>
      </c>
      <c r="M11" s="87">
        <f>K11+L11</f>
        <v>4</v>
      </c>
      <c r="N11" s="39">
        <v>9</v>
      </c>
      <c r="O11" s="18">
        <f>O7</f>
        <v>-0.41719543096186096</v>
      </c>
      <c r="P11" s="13">
        <f>P9</f>
        <v>0.44859034255090463</v>
      </c>
      <c r="Q11" s="13">
        <f>Q10</f>
        <v>0.44882761145771244</v>
      </c>
      <c r="R11" s="13">
        <f>R10</f>
        <v>0.39017867854988891</v>
      </c>
      <c r="S11" s="13">
        <f t="shared" si="2"/>
        <v>0.17725402103669974</v>
      </c>
      <c r="T11" s="22">
        <f t="shared" si="3"/>
        <v>1.193934339048643</v>
      </c>
    </row>
    <row r="12" spans="1:20" ht="15.75" thickBot="1" x14ac:dyDescent="0.3">
      <c r="A12" s="6" t="s">
        <v>5</v>
      </c>
      <c r="B12" s="2" t="s">
        <v>14</v>
      </c>
      <c r="C12" s="6" t="s">
        <v>16</v>
      </c>
      <c r="D12" s="2" t="s">
        <v>10</v>
      </c>
      <c r="E12" s="16" t="s">
        <v>12</v>
      </c>
      <c r="F12" s="28">
        <v>10</v>
      </c>
      <c r="G12" s="151">
        <f t="shared" si="0"/>
        <v>0.26427100951233629</v>
      </c>
      <c r="H12" s="82">
        <f t="shared" si="1"/>
        <v>0.73572899048766383</v>
      </c>
      <c r="I12" s="50">
        <v>7</v>
      </c>
      <c r="J12" s="31" t="s">
        <v>31</v>
      </c>
      <c r="K12" s="13">
        <v>4</v>
      </c>
      <c r="L12" s="22">
        <v>2</v>
      </c>
      <c r="M12" s="87">
        <f>K12+L12</f>
        <v>6</v>
      </c>
      <c r="N12" s="39">
        <v>10</v>
      </c>
      <c r="O12" s="18">
        <f>O10</f>
        <v>-0.95062659356054235</v>
      </c>
      <c r="P12" s="13">
        <f>P11</f>
        <v>0.44859034255090463</v>
      </c>
      <c r="Q12" s="13">
        <f>Q11</f>
        <v>0.44882761145771244</v>
      </c>
      <c r="R12" s="13">
        <f>R8</f>
        <v>-0.33998290520853958</v>
      </c>
      <c r="S12" s="13">
        <f t="shared" si="2"/>
        <v>-1.08633872532041</v>
      </c>
      <c r="T12" s="22">
        <f t="shared" si="3"/>
        <v>0.33744973087438884</v>
      </c>
    </row>
    <row r="13" spans="1:20" ht="15.75" thickBot="1" x14ac:dyDescent="0.3">
      <c r="A13" s="6" t="s">
        <v>11</v>
      </c>
      <c r="B13" s="2" t="s">
        <v>14</v>
      </c>
      <c r="C13" s="6" t="s">
        <v>7</v>
      </c>
      <c r="D13" s="2" t="s">
        <v>10</v>
      </c>
      <c r="E13" s="16" t="s">
        <v>12</v>
      </c>
      <c r="F13" s="28">
        <v>11</v>
      </c>
      <c r="G13" s="151">
        <f t="shared" si="0"/>
        <v>0.25629580438055344</v>
      </c>
      <c r="H13" s="82">
        <f t="shared" si="1"/>
        <v>0.74370419561944656</v>
      </c>
      <c r="I13" s="103">
        <v>8</v>
      </c>
      <c r="J13" s="32" t="s">
        <v>32</v>
      </c>
      <c r="K13" s="23">
        <v>3</v>
      </c>
      <c r="L13" s="24">
        <v>1</v>
      </c>
      <c r="M13" s="146">
        <f>K13+L13</f>
        <v>4</v>
      </c>
      <c r="N13" s="39">
        <v>11</v>
      </c>
      <c r="O13" s="18">
        <f>O4</f>
        <v>1.3299203622536702</v>
      </c>
      <c r="P13" s="13">
        <f>P12</f>
        <v>0.44859034255090463</v>
      </c>
      <c r="Q13" s="13">
        <f>Q9</f>
        <v>-0.41675690617726407</v>
      </c>
      <c r="R13" s="13">
        <f>R12</f>
        <v>-0.33998290520853958</v>
      </c>
      <c r="S13" s="13">
        <f t="shared" si="2"/>
        <v>0.32862371285882575</v>
      </c>
      <c r="T13" s="22">
        <f t="shared" si="3"/>
        <v>1.3890550736731171</v>
      </c>
    </row>
    <row r="14" spans="1:20" ht="15.75" thickBot="1" x14ac:dyDescent="0.3">
      <c r="A14" s="6" t="s">
        <v>11</v>
      </c>
      <c r="B14" s="2" t="s">
        <v>6</v>
      </c>
      <c r="C14" s="6" t="s">
        <v>16</v>
      </c>
      <c r="D14" s="2" t="s">
        <v>8</v>
      </c>
      <c r="E14" s="16" t="s">
        <v>12</v>
      </c>
      <c r="F14" s="28">
        <v>12</v>
      </c>
      <c r="G14" s="151">
        <f t="shared" si="0"/>
        <v>1.0532430194437987E-2</v>
      </c>
      <c r="H14" s="82">
        <f t="shared" si="1"/>
        <v>0.98946756980556205</v>
      </c>
      <c r="M14" s="148"/>
      <c r="N14" s="39">
        <v>12</v>
      </c>
      <c r="O14" s="18">
        <f>O8</f>
        <v>1.3299203622536702</v>
      </c>
      <c r="P14" s="13">
        <f>P3</f>
        <v>-0.16999512891145091</v>
      </c>
      <c r="Q14" s="13">
        <f>Q12</f>
        <v>0.44882761145771244</v>
      </c>
      <c r="R14" s="13">
        <f>R11</f>
        <v>0.39017867854988891</v>
      </c>
      <c r="S14" s="13">
        <f t="shared" si="2"/>
        <v>1.3057843427898752</v>
      </c>
      <c r="T14" s="22">
        <f t="shared" si="3"/>
        <v>3.6905826406749762</v>
      </c>
    </row>
    <row r="15" spans="1:20" ht="15.75" thickBot="1" x14ac:dyDescent="0.3">
      <c r="A15" s="7" t="s">
        <v>13</v>
      </c>
      <c r="B15" s="3" t="s">
        <v>14</v>
      </c>
      <c r="C15" s="7" t="s">
        <v>7</v>
      </c>
      <c r="D15" s="3" t="s">
        <v>10</v>
      </c>
      <c r="E15" s="17" t="s">
        <v>9</v>
      </c>
      <c r="F15" s="29">
        <v>13</v>
      </c>
      <c r="G15" s="158">
        <f t="shared" si="0"/>
        <v>0.80617495079229673</v>
      </c>
      <c r="H15" s="80">
        <f t="shared" si="1"/>
        <v>0.19382504920770319</v>
      </c>
      <c r="I15" s="149" t="s">
        <v>22</v>
      </c>
      <c r="J15" s="19" t="s">
        <v>33</v>
      </c>
      <c r="K15" s="20" t="s">
        <v>20</v>
      </c>
      <c r="L15" s="21" t="s">
        <v>19</v>
      </c>
      <c r="M15" s="145"/>
      <c r="N15" s="40">
        <v>13</v>
      </c>
      <c r="O15" s="26">
        <f>O6</f>
        <v>-0.41719543096186096</v>
      </c>
      <c r="P15" s="23">
        <f>P13</f>
        <v>0.44859034255090463</v>
      </c>
      <c r="Q15" s="23">
        <f>Q13</f>
        <v>-0.41675690617726407</v>
      </c>
      <c r="R15" s="23">
        <f>R13</f>
        <v>-0.33998290520853958</v>
      </c>
      <c r="S15" s="13">
        <f t="shared" si="2"/>
        <v>-1.4184920803567054</v>
      </c>
      <c r="T15" s="22">
        <f t="shared" si="3"/>
        <v>0.24207877715663875</v>
      </c>
    </row>
    <row r="16" spans="1:20" ht="15.75" thickBot="1" x14ac:dyDescent="0.3">
      <c r="I16" s="83">
        <v>2</v>
      </c>
      <c r="J16" s="31" t="s">
        <v>25</v>
      </c>
      <c r="K16" s="13">
        <v>3</v>
      </c>
      <c r="L16" s="22">
        <v>4</v>
      </c>
      <c r="M16" s="87">
        <f>K16+L16</f>
        <v>7</v>
      </c>
      <c r="N16" s="4" t="s">
        <v>19</v>
      </c>
      <c r="O16" s="25"/>
      <c r="P16" s="20"/>
      <c r="Q16" s="20"/>
      <c r="R16" s="20"/>
      <c r="S16" s="20"/>
      <c r="T16" s="21"/>
    </row>
    <row r="17" spans="1:20" ht="24.75" thickBot="1" x14ac:dyDescent="0.3">
      <c r="A17" s="100" t="s">
        <v>22</v>
      </c>
      <c r="B17" s="96" t="s">
        <v>97</v>
      </c>
      <c r="C17" s="97" t="s">
        <v>98</v>
      </c>
      <c r="I17" s="84">
        <v>9</v>
      </c>
      <c r="J17" s="32" t="s">
        <v>34</v>
      </c>
      <c r="K17" s="23">
        <v>6</v>
      </c>
      <c r="L17" s="24">
        <v>1</v>
      </c>
      <c r="M17" s="146">
        <f>K17+L17</f>
        <v>7</v>
      </c>
      <c r="N17" s="39">
        <v>0</v>
      </c>
      <c r="O17" s="18">
        <f>G23</f>
        <v>0.7715743567840857</v>
      </c>
      <c r="P17" s="13">
        <f>G24</f>
        <v>0.18146264787581709</v>
      </c>
      <c r="Q17" s="13">
        <f>G25</f>
        <v>0.35100224053985252</v>
      </c>
      <c r="R17" s="13">
        <f>G26</f>
        <v>-0.93112887534200761</v>
      </c>
      <c r="S17" s="13">
        <f>SUM(O17:R17) + $B$35</f>
        <v>-0.32023681070219756</v>
      </c>
      <c r="T17" s="22">
        <f>EXP(S17)</f>
        <v>0.72597709756968232</v>
      </c>
    </row>
    <row r="18" spans="1:20" ht="15.75" thickBot="1" x14ac:dyDescent="0.3">
      <c r="A18" s="99">
        <v>0</v>
      </c>
      <c r="B18" s="95" t="s">
        <v>83</v>
      </c>
      <c r="C18" s="63">
        <v>0</v>
      </c>
      <c r="E18" t="s">
        <v>125</v>
      </c>
      <c r="M18" s="148"/>
      <c r="N18" s="39">
        <v>1</v>
      </c>
      <c r="O18" s="18">
        <f>O17</f>
        <v>0.7715743567840857</v>
      </c>
      <c r="P18" s="13">
        <f>P17</f>
        <v>0.18146264787581709</v>
      </c>
      <c r="Q18" s="13">
        <f>Q17</f>
        <v>0.35100224053985252</v>
      </c>
      <c r="R18" s="13">
        <f>G27</f>
        <v>0.37725798227926582</v>
      </c>
      <c r="S18" s="13">
        <f t="shared" ref="S18:S30" si="4">SUM(O18:R18) + $B$35</f>
        <v>0.98815004691907593</v>
      </c>
      <c r="T18" s="22">
        <f t="shared" ref="T18:T30" si="5">EXP(S18)</f>
        <v>2.6862604171485924</v>
      </c>
    </row>
    <row r="19" spans="1:20" ht="15.75" thickBot="1" x14ac:dyDescent="0.3">
      <c r="A19" s="68">
        <v>1</v>
      </c>
      <c r="B19" s="94" t="s">
        <v>84</v>
      </c>
      <c r="C19" s="56">
        <v>0</v>
      </c>
      <c r="E19" t="s">
        <v>102</v>
      </c>
      <c r="I19" s="10" t="s">
        <v>22</v>
      </c>
      <c r="J19" s="19" t="s">
        <v>35</v>
      </c>
      <c r="K19" s="20" t="s">
        <v>20</v>
      </c>
      <c r="L19" s="21" t="s">
        <v>19</v>
      </c>
      <c r="M19" s="145"/>
      <c r="N19" s="39">
        <v>2</v>
      </c>
      <c r="O19" s="18">
        <f>G28</f>
        <v>0</v>
      </c>
      <c r="P19" s="13">
        <f>P18</f>
        <v>0.18146264787581709</v>
      </c>
      <c r="Q19" s="13">
        <f>Q18</f>
        <v>0.35100224053985252</v>
      </c>
      <c r="R19" s="13">
        <f>R17</f>
        <v>-0.93112887534200761</v>
      </c>
      <c r="S19" s="13">
        <f t="shared" si="4"/>
        <v>-1.0918111674862834</v>
      </c>
      <c r="T19" s="22">
        <f t="shared" si="5"/>
        <v>0.33560810044233996</v>
      </c>
    </row>
    <row r="20" spans="1:20" ht="15.75" thickBot="1" x14ac:dyDescent="0.3">
      <c r="A20" s="68">
        <v>2</v>
      </c>
      <c r="B20" s="94" t="s">
        <v>85</v>
      </c>
      <c r="C20" s="56">
        <v>1</v>
      </c>
      <c r="I20" s="83">
        <v>3</v>
      </c>
      <c r="J20" s="31" t="s">
        <v>26</v>
      </c>
      <c r="K20" s="13">
        <v>6</v>
      </c>
      <c r="L20" s="22">
        <v>2</v>
      </c>
      <c r="M20" s="87">
        <f>K20+L20</f>
        <v>8</v>
      </c>
      <c r="N20" s="39">
        <v>3</v>
      </c>
      <c r="O20" s="18">
        <f>G29</f>
        <v>0.7435401482517523</v>
      </c>
      <c r="P20" s="13">
        <f>G30</f>
        <v>-0.77180043536084175</v>
      </c>
      <c r="Q20" s="13">
        <f>Q19</f>
        <v>0.35100224053985252</v>
      </c>
      <c r="R20" s="13">
        <f>R19</f>
        <v>-0.93112887534200761</v>
      </c>
      <c r="S20" s="13">
        <f t="shared" si="4"/>
        <v>-1.3015341024711899</v>
      </c>
      <c r="T20" s="22">
        <f t="shared" si="5"/>
        <v>0.27211402187066269</v>
      </c>
    </row>
    <row r="21" spans="1:20" ht="15.75" thickBot="1" x14ac:dyDescent="0.3">
      <c r="A21" s="68">
        <v>3</v>
      </c>
      <c r="B21" s="94" t="s">
        <v>86</v>
      </c>
      <c r="C21" s="56">
        <v>1</v>
      </c>
      <c r="E21" s="112"/>
      <c r="F21" s="101"/>
      <c r="G21" s="101">
        <v>0</v>
      </c>
      <c r="H21" s="102">
        <v>1</v>
      </c>
      <c r="I21" s="84">
        <v>4</v>
      </c>
      <c r="J21" s="32" t="s">
        <v>36</v>
      </c>
      <c r="K21" s="23">
        <v>3</v>
      </c>
      <c r="L21" s="24">
        <v>3</v>
      </c>
      <c r="M21" s="146">
        <f>K21+L21</f>
        <v>6</v>
      </c>
      <c r="N21" s="39">
        <v>4</v>
      </c>
      <c r="O21" s="18">
        <f>O20</f>
        <v>0.7435401482517523</v>
      </c>
      <c r="P21" s="13">
        <f>G31</f>
        <v>0.36091003422735501</v>
      </c>
      <c r="Q21" s="13">
        <f>G32</f>
        <v>-1.7941101521502547</v>
      </c>
      <c r="R21" s="13">
        <f>R20</f>
        <v>-0.93112887534200761</v>
      </c>
      <c r="S21" s="13">
        <f t="shared" si="4"/>
        <v>-2.3139360255731005</v>
      </c>
      <c r="T21" s="22">
        <f t="shared" si="5"/>
        <v>9.8871324619697776E-2</v>
      </c>
    </row>
    <row r="22" spans="1:20" ht="15.75" thickBot="1" x14ac:dyDescent="0.3">
      <c r="A22" s="68">
        <v>4</v>
      </c>
      <c r="B22" s="94" t="s">
        <v>87</v>
      </c>
      <c r="C22" s="56">
        <v>1</v>
      </c>
      <c r="E22" s="93"/>
      <c r="F22" s="54"/>
      <c r="G22" s="105" t="str">
        <f>J3</f>
        <v>no</v>
      </c>
      <c r="H22" s="142" t="str">
        <f>J2</f>
        <v>yes</v>
      </c>
      <c r="N22" s="39">
        <v>5</v>
      </c>
      <c r="O22" s="18">
        <f>O21</f>
        <v>0.7435401482517523</v>
      </c>
      <c r="P22" s="13">
        <f>P21</f>
        <v>0.36091003422735501</v>
      </c>
      <c r="Q22" s="13">
        <f>Q21</f>
        <v>-1.7941101521502547</v>
      </c>
      <c r="R22" s="13">
        <f>R18</f>
        <v>0.37725798227926582</v>
      </c>
      <c r="S22" s="13">
        <f t="shared" si="4"/>
        <v>-1.0055491679518269</v>
      </c>
      <c r="T22" s="22">
        <f t="shared" si="5"/>
        <v>0.36584367000840606</v>
      </c>
    </row>
    <row r="23" spans="1:20" ht="15.75" thickBot="1" x14ac:dyDescent="0.3">
      <c r="A23" s="68">
        <v>5</v>
      </c>
      <c r="B23" s="94" t="s">
        <v>88</v>
      </c>
      <c r="C23" s="56">
        <v>0</v>
      </c>
      <c r="E23" s="112">
        <v>0</v>
      </c>
      <c r="F23" s="104" t="str">
        <f>J6</f>
        <v>sunny</v>
      </c>
      <c r="G23" s="113">
        <f>Z813</f>
        <v>0.7715743567840857</v>
      </c>
      <c r="H23" s="113">
        <f>AA813</f>
        <v>-0.95062659356054235</v>
      </c>
      <c r="N23" s="39">
        <v>6</v>
      </c>
      <c r="O23" s="18">
        <f>G28</f>
        <v>0</v>
      </c>
      <c r="P23" s="13">
        <f>P22</f>
        <v>0.36091003422735501</v>
      </c>
      <c r="Q23" s="13">
        <f>Q22</f>
        <v>-1.7941101521502547</v>
      </c>
      <c r="R23" s="13">
        <f>R22</f>
        <v>0.37725798227926582</v>
      </c>
      <c r="S23" s="13">
        <f t="shared" si="4"/>
        <v>-1.749089316203579</v>
      </c>
      <c r="T23" s="22">
        <f t="shared" si="5"/>
        <v>0.17393226864613859</v>
      </c>
    </row>
    <row r="24" spans="1:20" ht="15.75" thickBot="1" x14ac:dyDescent="0.3">
      <c r="A24" s="68">
        <v>6</v>
      </c>
      <c r="B24" s="94" t="s">
        <v>89</v>
      </c>
      <c r="C24" s="56">
        <v>1</v>
      </c>
      <c r="E24" s="147">
        <v>1</v>
      </c>
      <c r="F24" s="105" t="str">
        <f>J11</f>
        <v>hot</v>
      </c>
      <c r="G24" s="113">
        <f t="shared" ref="G24:G32" si="6">Z814</f>
        <v>0.18146264787581709</v>
      </c>
      <c r="H24" s="113">
        <f t="shared" ref="H24:H32" si="7">AA814</f>
        <v>-0.16999512891145091</v>
      </c>
      <c r="N24" s="39">
        <v>7</v>
      </c>
      <c r="O24" s="18">
        <f>O18</f>
        <v>0.7715743567840857</v>
      </c>
      <c r="P24" s="13">
        <f>P20</f>
        <v>-0.77180043536084175</v>
      </c>
      <c r="Q24" s="13">
        <f>Q20</f>
        <v>0.35100224053985252</v>
      </c>
      <c r="R24" s="13">
        <f>R21</f>
        <v>-0.93112887534200761</v>
      </c>
      <c r="S24" s="13">
        <f t="shared" si="4"/>
        <v>-1.2734998939388564</v>
      </c>
      <c r="T24" s="22">
        <f t="shared" si="5"/>
        <v>0.27985045887207571</v>
      </c>
    </row>
    <row r="25" spans="1:20" ht="15.75" thickBot="1" x14ac:dyDescent="0.3">
      <c r="A25" s="68">
        <v>7</v>
      </c>
      <c r="B25" s="94" t="s">
        <v>90</v>
      </c>
      <c r="C25" s="56">
        <v>0</v>
      </c>
      <c r="E25" s="147">
        <v>2</v>
      </c>
      <c r="F25" s="105" t="str">
        <f>J16</f>
        <v>high</v>
      </c>
      <c r="G25" s="113">
        <f t="shared" si="6"/>
        <v>0.35100224053985252</v>
      </c>
      <c r="H25" s="113">
        <f t="shared" si="7"/>
        <v>-0.41675690617726407</v>
      </c>
      <c r="J25" t="s">
        <v>126</v>
      </c>
      <c r="N25" s="39">
        <v>8</v>
      </c>
      <c r="O25" s="18">
        <f>O24</f>
        <v>0.7715743567840857</v>
      </c>
      <c r="P25" s="13">
        <f>P23</f>
        <v>0.36091003422735501</v>
      </c>
      <c r="Q25" s="13">
        <f>Q23</f>
        <v>-1.7941101521502547</v>
      </c>
      <c r="R25" s="13">
        <f>R24</f>
        <v>-0.93112887534200761</v>
      </c>
      <c r="S25" s="13">
        <f t="shared" si="4"/>
        <v>-2.285901817040767</v>
      </c>
      <c r="T25" s="22">
        <f t="shared" si="5"/>
        <v>0.10168232189542845</v>
      </c>
    </row>
    <row r="26" spans="1:20" ht="15.75" thickBot="1" x14ac:dyDescent="0.3">
      <c r="A26" s="68">
        <v>8</v>
      </c>
      <c r="B26" s="94" t="s">
        <v>91</v>
      </c>
      <c r="C26" s="56">
        <v>1</v>
      </c>
      <c r="E26" s="147">
        <v>3</v>
      </c>
      <c r="F26" s="105" t="str">
        <f>J20</f>
        <v>weak</v>
      </c>
      <c r="G26" s="113">
        <f t="shared" si="6"/>
        <v>-0.93112887534200761</v>
      </c>
      <c r="H26" s="113">
        <f t="shared" si="7"/>
        <v>0.39017867854988891</v>
      </c>
      <c r="N26" s="39">
        <v>9</v>
      </c>
      <c r="O26" s="18">
        <f>O21</f>
        <v>0.7435401482517523</v>
      </c>
      <c r="P26" s="13">
        <f>G30</f>
        <v>-0.77180043536084175</v>
      </c>
      <c r="Q26" s="13">
        <f>Q23</f>
        <v>-1.7941101521502547</v>
      </c>
      <c r="R26" s="13">
        <f>R25</f>
        <v>-0.93112887534200761</v>
      </c>
      <c r="S26" s="13">
        <f t="shared" si="4"/>
        <v>-3.4466464951612972</v>
      </c>
      <c r="T26" s="22">
        <f t="shared" si="5"/>
        <v>3.1852274228606009E-2</v>
      </c>
    </row>
    <row r="27" spans="1:20" ht="15.75" thickBot="1" x14ac:dyDescent="0.3">
      <c r="A27" s="68">
        <v>9</v>
      </c>
      <c r="B27" s="94" t="s">
        <v>92</v>
      </c>
      <c r="C27" s="56">
        <v>1</v>
      </c>
      <c r="E27" s="147">
        <v>4</v>
      </c>
      <c r="F27" s="105" t="str">
        <f>J21</f>
        <v>strong</v>
      </c>
      <c r="G27" s="113">
        <f t="shared" si="6"/>
        <v>0.37725798227926582</v>
      </c>
      <c r="H27" s="113">
        <f t="shared" si="7"/>
        <v>-0.33998290520853958</v>
      </c>
      <c r="N27" s="39">
        <v>10</v>
      </c>
      <c r="O27" s="18">
        <f>O25</f>
        <v>0.7715743567840857</v>
      </c>
      <c r="P27" s="13">
        <f>P26</f>
        <v>-0.77180043536084175</v>
      </c>
      <c r="Q27" s="13">
        <f>Q23</f>
        <v>-1.7941101521502547</v>
      </c>
      <c r="R27" s="13">
        <f>R23</f>
        <v>0.37725798227926582</v>
      </c>
      <c r="S27" s="13">
        <f t="shared" si="4"/>
        <v>-2.1102254290076901</v>
      </c>
      <c r="T27" s="22">
        <f t="shared" si="5"/>
        <v>0.12121063895923265</v>
      </c>
    </row>
    <row r="28" spans="1:20" ht="15.75" thickBot="1" x14ac:dyDescent="0.3">
      <c r="A28" s="68">
        <v>10</v>
      </c>
      <c r="B28" s="94" t="s">
        <v>93</v>
      </c>
      <c r="C28" s="56">
        <v>1</v>
      </c>
      <c r="E28" s="147">
        <v>5</v>
      </c>
      <c r="F28" s="105" t="str">
        <f>J7</f>
        <v>overcast</v>
      </c>
      <c r="G28" s="113">
        <f t="shared" si="6"/>
        <v>0</v>
      </c>
      <c r="H28" s="113">
        <f t="shared" si="7"/>
        <v>1.3299203622536702</v>
      </c>
      <c r="N28" s="39">
        <v>11</v>
      </c>
      <c r="O28" s="18">
        <f>O23</f>
        <v>0</v>
      </c>
      <c r="P28" s="13">
        <f>P27</f>
        <v>-0.77180043536084175</v>
      </c>
      <c r="Q28" s="13">
        <f>Q24</f>
        <v>0.35100224053985252</v>
      </c>
      <c r="R28" s="13">
        <f>R27</f>
        <v>0.37725798227926582</v>
      </c>
      <c r="S28" s="13">
        <f t="shared" si="4"/>
        <v>-0.73668739310166864</v>
      </c>
      <c r="T28" s="22">
        <f t="shared" si="5"/>
        <v>0.47869702703426764</v>
      </c>
    </row>
    <row r="29" spans="1:20" ht="15.75" thickBot="1" x14ac:dyDescent="0.3">
      <c r="A29" s="68">
        <v>11</v>
      </c>
      <c r="B29" s="94" t="s">
        <v>94</v>
      </c>
      <c r="C29" s="56">
        <v>1</v>
      </c>
      <c r="E29" s="147">
        <v>6</v>
      </c>
      <c r="F29" s="105" t="str">
        <f>J8</f>
        <v>rain</v>
      </c>
      <c r="G29" s="113">
        <f t="shared" si="6"/>
        <v>0.7435401482517523</v>
      </c>
      <c r="H29" s="113">
        <f t="shared" si="7"/>
        <v>-0.41719543096186096</v>
      </c>
      <c r="N29" s="39">
        <v>12</v>
      </c>
      <c r="O29" s="18">
        <f>O23</f>
        <v>0</v>
      </c>
      <c r="P29" s="13">
        <f>P19</f>
        <v>0.18146264787581709</v>
      </c>
      <c r="Q29" s="13">
        <f>Q27</f>
        <v>-1.7941101521502547</v>
      </c>
      <c r="R29" s="13">
        <f>R26</f>
        <v>-0.93112887534200761</v>
      </c>
      <c r="S29" s="13">
        <f t="shared" si="4"/>
        <v>-3.2369235601763906</v>
      </c>
      <c r="T29" s="22">
        <f t="shared" si="5"/>
        <v>3.9284565988708664E-2</v>
      </c>
    </row>
    <row r="30" spans="1:20" ht="15.75" thickBot="1" x14ac:dyDescent="0.3">
      <c r="A30" s="68">
        <v>12</v>
      </c>
      <c r="B30" s="94" t="s">
        <v>95</v>
      </c>
      <c r="C30" s="56">
        <v>1</v>
      </c>
      <c r="E30" s="147">
        <v>7</v>
      </c>
      <c r="F30" s="105" t="str">
        <f>J12</f>
        <v>mild</v>
      </c>
      <c r="G30" s="113">
        <f t="shared" si="6"/>
        <v>-0.77180043536084175</v>
      </c>
      <c r="H30" s="113">
        <f t="shared" si="7"/>
        <v>0.44859034255090463</v>
      </c>
      <c r="N30" s="40">
        <v>13</v>
      </c>
      <c r="O30" s="26">
        <f>O22</f>
        <v>0.7435401482517523</v>
      </c>
      <c r="P30" s="23">
        <f>P27</f>
        <v>-0.77180043536084175</v>
      </c>
      <c r="Q30" s="23">
        <f>Q28</f>
        <v>0.35100224053985252</v>
      </c>
      <c r="R30" s="23">
        <f>R28</f>
        <v>0.37725798227926582</v>
      </c>
      <c r="S30" s="13">
        <f t="shared" si="4"/>
        <v>6.8527551500835449E-3</v>
      </c>
      <c r="T30" s="22">
        <f t="shared" si="5"/>
        <v>1.0068762890031886</v>
      </c>
    </row>
    <row r="31" spans="1:20" ht="15.75" thickBot="1" x14ac:dyDescent="0.3">
      <c r="A31" s="69">
        <v>13</v>
      </c>
      <c r="B31" s="98" t="s">
        <v>96</v>
      </c>
      <c r="C31" s="58">
        <v>0</v>
      </c>
      <c r="E31" s="147">
        <v>8</v>
      </c>
      <c r="F31" s="105" t="str">
        <f>J13</f>
        <v>cool</v>
      </c>
      <c r="G31" s="113">
        <f t="shared" si="6"/>
        <v>0.36091003422735501</v>
      </c>
      <c r="H31" s="113">
        <f t="shared" si="7"/>
        <v>-6.0119178591897499E-2</v>
      </c>
    </row>
    <row r="32" spans="1:20" ht="15.75" thickBot="1" x14ac:dyDescent="0.3">
      <c r="E32" s="93">
        <v>9</v>
      </c>
      <c r="F32" s="106" t="str">
        <f>J17</f>
        <v>normal</v>
      </c>
      <c r="G32" s="113">
        <f t="shared" si="6"/>
        <v>-1.7941101521502547</v>
      </c>
      <c r="H32" s="113">
        <f t="shared" si="7"/>
        <v>0.44882761145771244</v>
      </c>
    </row>
    <row r="33" spans="1:28" x14ac:dyDescent="0.25">
      <c r="A33" t="s">
        <v>143</v>
      </c>
      <c r="B33">
        <v>2</v>
      </c>
      <c r="D33" t="s">
        <v>137</v>
      </c>
    </row>
    <row r="34" spans="1:28" x14ac:dyDescent="0.25">
      <c r="A34" t="s">
        <v>127</v>
      </c>
      <c r="B34">
        <v>20</v>
      </c>
      <c r="D34" t="s">
        <v>139</v>
      </c>
      <c r="E34">
        <v>4</v>
      </c>
    </row>
    <row r="35" spans="1:28" ht="15.75" thickBot="1" x14ac:dyDescent="0.3">
      <c r="A35" t="s">
        <v>129</v>
      </c>
      <c r="B35">
        <f>LN(1/2)</f>
        <v>-0.69314718055994529</v>
      </c>
    </row>
    <row r="36" spans="1:28" ht="15.75" thickBot="1" x14ac:dyDescent="0.3">
      <c r="A36" s="117" t="s">
        <v>128</v>
      </c>
      <c r="B36" s="110">
        <v>0</v>
      </c>
      <c r="C36" s="109">
        <v>1</v>
      </c>
      <c r="E36" s="117" t="s">
        <v>130</v>
      </c>
      <c r="F36" s="110">
        <v>0</v>
      </c>
      <c r="G36" s="109">
        <v>1</v>
      </c>
      <c r="I36" s="154">
        <v>0</v>
      </c>
      <c r="J36" s="155" t="s">
        <v>131</v>
      </c>
      <c r="K36" s="152">
        <v>0</v>
      </c>
      <c r="L36" s="153">
        <v>1</v>
      </c>
      <c r="N36" s="154">
        <v>4</v>
      </c>
      <c r="O36" s="155" t="s">
        <v>131</v>
      </c>
      <c r="P36" s="152">
        <v>0</v>
      </c>
      <c r="Q36" s="153">
        <v>1</v>
      </c>
      <c r="S36" s="154">
        <v>8</v>
      </c>
      <c r="T36" s="155" t="s">
        <v>131</v>
      </c>
      <c r="U36" s="152">
        <v>0</v>
      </c>
      <c r="V36" s="153">
        <v>1</v>
      </c>
      <c r="X36" s="154">
        <v>12</v>
      </c>
      <c r="Y36" s="155" t="s">
        <v>131</v>
      </c>
      <c r="Z36" s="152">
        <v>0</v>
      </c>
      <c r="AA36" s="153">
        <v>1</v>
      </c>
    </row>
    <row r="37" spans="1:28" ht="15.75" thickBot="1" x14ac:dyDescent="0.3">
      <c r="A37" s="118">
        <v>0</v>
      </c>
      <c r="B37" s="113">
        <f>$B$35</f>
        <v>-0.69314718055994529</v>
      </c>
      <c r="C37" s="113">
        <f>$B$35</f>
        <v>-0.69314718055994529</v>
      </c>
      <c r="D37" t="str">
        <f>B18</f>
        <v>[0,1,2,3]</v>
      </c>
      <c r="E37" s="157">
        <v>0</v>
      </c>
      <c r="F37" s="113">
        <v>0</v>
      </c>
      <c r="G37" s="67">
        <v>0</v>
      </c>
      <c r="I37" s="115"/>
      <c r="J37" s="107" t="s">
        <v>132</v>
      </c>
      <c r="K37" s="113">
        <f>F37+F38+F39+F40</f>
        <v>0</v>
      </c>
      <c r="L37" s="113">
        <f>G37+G38+G39+G40</f>
        <v>0</v>
      </c>
      <c r="N37" s="115"/>
      <c r="O37" s="107" t="s">
        <v>132</v>
      </c>
      <c r="P37" s="113">
        <f>F43+F45+F46+F40</f>
        <v>0</v>
      </c>
      <c r="Q37" s="113">
        <f>G43+G45+G46+G40</f>
        <v>0</v>
      </c>
      <c r="S37" s="115"/>
      <c r="T37" s="107" t="s">
        <v>132</v>
      </c>
      <c r="U37" s="113">
        <f>F37+F45+F46+F40</f>
        <v>0</v>
      </c>
      <c r="V37" s="113">
        <f>G37+G45+G46+G40</f>
        <v>0</v>
      </c>
      <c r="X37" s="115"/>
      <c r="Y37" s="107" t="s">
        <v>132</v>
      </c>
      <c r="Z37" s="113">
        <f>F42+F38+F46+F40</f>
        <v>0</v>
      </c>
      <c r="AA37" s="113">
        <f>G42+G38+G46+G40</f>
        <v>0</v>
      </c>
    </row>
    <row r="38" spans="1:28" ht="15.75" thickBot="1" x14ac:dyDescent="0.3">
      <c r="A38" s="119">
        <v>1</v>
      </c>
      <c r="B38" s="113">
        <f t="shared" ref="B38:C50" si="8">$B$35</f>
        <v>-0.69314718055994529</v>
      </c>
      <c r="C38" s="113">
        <f t="shared" si="8"/>
        <v>-0.69314718055994529</v>
      </c>
      <c r="D38" t="str">
        <f t="shared" ref="D38:D50" si="9">B19</f>
        <v>[0,1,2,4]</v>
      </c>
      <c r="E38" s="119">
        <v>1</v>
      </c>
      <c r="F38" s="113">
        <v>0</v>
      </c>
      <c r="G38" s="67">
        <v>0</v>
      </c>
      <c r="I38" s="115"/>
      <c r="J38" s="107" t="s">
        <v>128</v>
      </c>
      <c r="K38" s="115">
        <f>B37</f>
        <v>-0.69314718055994529</v>
      </c>
      <c r="L38" s="115">
        <f>C37</f>
        <v>-0.69314718055994529</v>
      </c>
      <c r="N38" s="115"/>
      <c r="O38" s="107" t="s">
        <v>128</v>
      </c>
      <c r="P38" s="115">
        <f>B41</f>
        <v>-0.69314718055994529</v>
      </c>
      <c r="Q38" s="115">
        <f>C41</f>
        <v>-0.69314718055994529</v>
      </c>
      <c r="S38" s="115"/>
      <c r="T38" s="107" t="s">
        <v>128</v>
      </c>
      <c r="U38" s="115">
        <f>B45</f>
        <v>-0.69314718055994529</v>
      </c>
      <c r="V38" s="115">
        <f>C45</f>
        <v>-0.69314718055994529</v>
      </c>
      <c r="X38" s="115"/>
      <c r="Y38" s="107" t="s">
        <v>128</v>
      </c>
      <c r="Z38" s="115">
        <f>B49</f>
        <v>-0.69314718055994529</v>
      </c>
      <c r="AA38" s="115">
        <f>C49</f>
        <v>-0.69314718055994529</v>
      </c>
    </row>
    <row r="39" spans="1:28" ht="15.75" thickBot="1" x14ac:dyDescent="0.3">
      <c r="A39" s="119">
        <v>2</v>
      </c>
      <c r="B39" s="113">
        <f t="shared" si="8"/>
        <v>-0.69314718055994529</v>
      </c>
      <c r="C39" s="113">
        <f t="shared" si="8"/>
        <v>-0.69314718055994529</v>
      </c>
      <c r="D39" t="str">
        <f t="shared" si="9"/>
        <v>[5,1,2,3]</v>
      </c>
      <c r="E39" s="119">
        <v>2</v>
      </c>
      <c r="F39" s="113">
        <v>0</v>
      </c>
      <c r="G39" s="67">
        <v>0</v>
      </c>
      <c r="I39" s="115"/>
      <c r="J39" s="107" t="s">
        <v>133</v>
      </c>
      <c r="K39" s="115">
        <f>K38+K37</f>
        <v>-0.69314718055994529</v>
      </c>
      <c r="L39" s="115">
        <f>L38+L37</f>
        <v>-0.69314718055994529</v>
      </c>
      <c r="N39" s="115"/>
      <c r="O39" s="107" t="s">
        <v>133</v>
      </c>
      <c r="P39" s="115">
        <f>P38+P37</f>
        <v>-0.69314718055994529</v>
      </c>
      <c r="Q39" s="115">
        <f>Q38+Q37</f>
        <v>-0.69314718055994529</v>
      </c>
      <c r="S39" s="115"/>
      <c r="T39" s="107" t="s">
        <v>133</v>
      </c>
      <c r="U39" s="115">
        <f>U38+U37</f>
        <v>-0.69314718055994529</v>
      </c>
      <c r="V39" s="115">
        <f>V38+V37</f>
        <v>-0.69314718055994529</v>
      </c>
      <c r="X39" s="115"/>
      <c r="Y39" s="107" t="s">
        <v>133</v>
      </c>
      <c r="Z39" s="115">
        <f>Z38+Z37</f>
        <v>-0.69314718055994529</v>
      </c>
      <c r="AA39" s="115">
        <f>AA38+AA37</f>
        <v>-0.69314718055994529</v>
      </c>
    </row>
    <row r="40" spans="1:28" ht="15.75" thickBot="1" x14ac:dyDescent="0.3">
      <c r="A40" s="119">
        <v>3</v>
      </c>
      <c r="B40" s="113">
        <f t="shared" si="8"/>
        <v>-0.69314718055994529</v>
      </c>
      <c r="C40" s="113">
        <f t="shared" si="8"/>
        <v>-0.69314718055994529</v>
      </c>
      <c r="D40" t="str">
        <f t="shared" si="9"/>
        <v>[6,7,2,3]</v>
      </c>
      <c r="E40" s="119">
        <v>3</v>
      </c>
      <c r="F40" s="113">
        <v>0</v>
      </c>
      <c r="G40" s="67">
        <v>0</v>
      </c>
      <c r="I40" s="115"/>
      <c r="J40" s="107" t="s">
        <v>134</v>
      </c>
      <c r="K40" s="115">
        <f>EXP(K39)</f>
        <v>0.5</v>
      </c>
      <c r="L40" s="115">
        <f>EXP(L39)</f>
        <v>0.5</v>
      </c>
      <c r="M40">
        <f>K40+L40</f>
        <v>1</v>
      </c>
      <c r="N40" s="115"/>
      <c r="O40" s="107" t="s">
        <v>134</v>
      </c>
      <c r="P40" s="115">
        <f>EXP(P39)</f>
        <v>0.5</v>
      </c>
      <c r="Q40" s="115">
        <f>EXP(Q39)</f>
        <v>0.5</v>
      </c>
      <c r="R40">
        <f>P40+Q40</f>
        <v>1</v>
      </c>
      <c r="S40" s="115"/>
      <c r="T40" s="107" t="s">
        <v>134</v>
      </c>
      <c r="U40" s="115">
        <f>EXP(U39)</f>
        <v>0.5</v>
      </c>
      <c r="V40" s="115">
        <f>EXP(V39)</f>
        <v>0.5</v>
      </c>
      <c r="W40">
        <f>U40+V40</f>
        <v>1</v>
      </c>
      <c r="X40" s="115"/>
      <c r="Y40" s="107" t="s">
        <v>134</v>
      </c>
      <c r="Z40" s="115">
        <f>EXP(Z39)</f>
        <v>0.5</v>
      </c>
      <c r="AA40" s="115">
        <f>EXP(AA39)</f>
        <v>0.5</v>
      </c>
      <c r="AB40">
        <f>Z40+AA40</f>
        <v>1</v>
      </c>
    </row>
    <row r="41" spans="1:28" ht="15.75" thickBot="1" x14ac:dyDescent="0.3">
      <c r="A41" s="119">
        <v>4</v>
      </c>
      <c r="B41" s="113">
        <f t="shared" si="8"/>
        <v>-0.69314718055994529</v>
      </c>
      <c r="C41" s="113">
        <f t="shared" si="8"/>
        <v>-0.69314718055994529</v>
      </c>
      <c r="D41" t="str">
        <f t="shared" si="9"/>
        <v>[6,8,9,3]</v>
      </c>
      <c r="E41" s="119">
        <v>4</v>
      </c>
      <c r="F41" s="113">
        <v>0</v>
      </c>
      <c r="G41" s="67">
        <v>0</v>
      </c>
      <c r="I41" s="116"/>
      <c r="J41" s="108" t="s">
        <v>135</v>
      </c>
      <c r="K41" s="116">
        <f>K40/M40</f>
        <v>0.5</v>
      </c>
      <c r="L41" s="58">
        <f>L40/M40</f>
        <v>0.5</v>
      </c>
      <c r="N41" s="116"/>
      <c r="O41" s="108" t="s">
        <v>135</v>
      </c>
      <c r="P41" s="116">
        <f>P40/R40</f>
        <v>0.5</v>
      </c>
      <c r="Q41" s="58">
        <f>Q40/R40</f>
        <v>0.5</v>
      </c>
      <c r="S41" s="116"/>
      <c r="T41" s="108" t="s">
        <v>135</v>
      </c>
      <c r="U41" s="116">
        <f>U40/W40</f>
        <v>0.5</v>
      </c>
      <c r="V41" s="58">
        <f>V40/W40</f>
        <v>0.5</v>
      </c>
      <c r="X41" s="116"/>
      <c r="Y41" s="108" t="s">
        <v>135</v>
      </c>
      <c r="Z41" s="116">
        <f>Z40/AB40</f>
        <v>0.5</v>
      </c>
      <c r="AA41" s="58">
        <f>AA40/AB40</f>
        <v>0.5</v>
      </c>
    </row>
    <row r="42" spans="1:28" ht="15.75" thickBot="1" x14ac:dyDescent="0.3">
      <c r="A42" s="119">
        <v>5</v>
      </c>
      <c r="B42" s="113">
        <f t="shared" si="8"/>
        <v>-0.69314718055994529</v>
      </c>
      <c r="C42" s="113">
        <f t="shared" si="8"/>
        <v>-0.69314718055994529</v>
      </c>
      <c r="D42" t="str">
        <f t="shared" si="9"/>
        <v>[6,8,9,4]</v>
      </c>
      <c r="E42" s="119">
        <v>5</v>
      </c>
      <c r="F42" s="113">
        <v>0</v>
      </c>
      <c r="G42" s="67">
        <v>0</v>
      </c>
    </row>
    <row r="43" spans="1:28" ht="15.75" thickBot="1" x14ac:dyDescent="0.3">
      <c r="A43" s="119">
        <v>6</v>
      </c>
      <c r="B43" s="113">
        <f t="shared" si="8"/>
        <v>-0.69314718055994529</v>
      </c>
      <c r="C43" s="113">
        <f t="shared" si="8"/>
        <v>-0.69314718055994529</v>
      </c>
      <c r="D43" t="str">
        <f t="shared" si="9"/>
        <v>[5,8,9,4]</v>
      </c>
      <c r="E43" s="119">
        <v>6</v>
      </c>
      <c r="F43" s="113">
        <v>0</v>
      </c>
      <c r="G43" s="67">
        <v>0</v>
      </c>
      <c r="I43" s="154">
        <v>1</v>
      </c>
      <c r="J43" s="155" t="s">
        <v>131</v>
      </c>
      <c r="K43" s="152">
        <v>0</v>
      </c>
      <c r="L43" s="153">
        <v>1</v>
      </c>
      <c r="N43" s="154">
        <v>5</v>
      </c>
      <c r="O43" s="155" t="s">
        <v>131</v>
      </c>
      <c r="P43" s="152">
        <v>0</v>
      </c>
      <c r="Q43" s="153">
        <v>1</v>
      </c>
      <c r="S43" s="154">
        <v>9</v>
      </c>
      <c r="T43" s="155" t="s">
        <v>131</v>
      </c>
      <c r="U43" s="152">
        <v>0</v>
      </c>
      <c r="V43" s="153">
        <v>1</v>
      </c>
      <c r="X43" s="154">
        <v>13</v>
      </c>
      <c r="Y43" s="155" t="s">
        <v>131</v>
      </c>
      <c r="Z43" s="152">
        <v>0</v>
      </c>
      <c r="AA43" s="153">
        <v>1</v>
      </c>
    </row>
    <row r="44" spans="1:28" ht="15.75" thickBot="1" x14ac:dyDescent="0.3">
      <c r="A44" s="119">
        <v>7</v>
      </c>
      <c r="B44" s="113">
        <f t="shared" si="8"/>
        <v>-0.69314718055994529</v>
      </c>
      <c r="C44" s="113">
        <f t="shared" si="8"/>
        <v>-0.69314718055994529</v>
      </c>
      <c r="D44" t="str">
        <f t="shared" si="9"/>
        <v>[0,7,2,3]</v>
      </c>
      <c r="E44" s="119">
        <v>7</v>
      </c>
      <c r="F44" s="113">
        <v>0</v>
      </c>
      <c r="G44" s="67">
        <v>0</v>
      </c>
      <c r="I44" s="115"/>
      <c r="J44" s="107" t="s">
        <v>132</v>
      </c>
      <c r="K44" s="113">
        <f>F37+F38+F39+F41</f>
        <v>0</v>
      </c>
      <c r="L44" s="113">
        <f>G37+G38+G39+G41</f>
        <v>0</v>
      </c>
      <c r="N44" s="115"/>
      <c r="O44" s="107" t="s">
        <v>132</v>
      </c>
      <c r="P44" s="113">
        <f>F43+F45+F46+F41</f>
        <v>0</v>
      </c>
      <c r="Q44" s="113">
        <f>G43+G45+G46+G41</f>
        <v>0</v>
      </c>
      <c r="S44" s="115"/>
      <c r="T44" s="107" t="s">
        <v>132</v>
      </c>
      <c r="U44" s="113">
        <f>F43+F44+F46+F40</f>
        <v>0</v>
      </c>
      <c r="V44" s="113">
        <f>G43+G44+G46+G40</f>
        <v>0</v>
      </c>
      <c r="X44" s="115"/>
      <c r="Y44" s="107" t="s">
        <v>132</v>
      </c>
      <c r="Z44" s="113">
        <f>F43+F44+F39+F41</f>
        <v>0</v>
      </c>
      <c r="AA44" s="113">
        <f>G43+G44+G39+G41</f>
        <v>0</v>
      </c>
    </row>
    <row r="45" spans="1:28" ht="15.75" thickBot="1" x14ac:dyDescent="0.3">
      <c r="A45" s="119">
        <v>8</v>
      </c>
      <c r="B45" s="113">
        <f t="shared" si="8"/>
        <v>-0.69314718055994529</v>
      </c>
      <c r="C45" s="113">
        <f t="shared" si="8"/>
        <v>-0.69314718055994529</v>
      </c>
      <c r="D45" t="str">
        <f t="shared" si="9"/>
        <v>[0,8,9,3]</v>
      </c>
      <c r="E45" s="119">
        <v>8</v>
      </c>
      <c r="F45" s="113">
        <v>0</v>
      </c>
      <c r="G45" s="67">
        <v>0</v>
      </c>
      <c r="I45" s="115"/>
      <c r="J45" s="107" t="s">
        <v>128</v>
      </c>
      <c r="K45" s="115">
        <f>B38</f>
        <v>-0.69314718055994529</v>
      </c>
      <c r="L45" s="115">
        <f>C38</f>
        <v>-0.69314718055994529</v>
      </c>
      <c r="N45" s="115"/>
      <c r="O45" s="107" t="s">
        <v>128</v>
      </c>
      <c r="P45" s="115">
        <f>B42</f>
        <v>-0.69314718055994529</v>
      </c>
      <c r="Q45" s="115">
        <f>C42</f>
        <v>-0.69314718055994529</v>
      </c>
      <c r="S45" s="115"/>
      <c r="T45" s="107" t="s">
        <v>128</v>
      </c>
      <c r="U45" s="115">
        <f>B46</f>
        <v>-0.69314718055994529</v>
      </c>
      <c r="V45" s="115">
        <f>C46</f>
        <v>-0.69314718055994529</v>
      </c>
      <c r="X45" s="115"/>
      <c r="Y45" s="107" t="s">
        <v>128</v>
      </c>
      <c r="Z45" s="115">
        <f>B50</f>
        <v>-0.69314718055994529</v>
      </c>
      <c r="AA45" s="115">
        <f>C50</f>
        <v>-0.69314718055994529</v>
      </c>
    </row>
    <row r="46" spans="1:28" ht="15.75" thickBot="1" x14ac:dyDescent="0.3">
      <c r="A46" s="119">
        <v>9</v>
      </c>
      <c r="B46" s="113">
        <f t="shared" si="8"/>
        <v>-0.69314718055994529</v>
      </c>
      <c r="C46" s="113">
        <f t="shared" si="8"/>
        <v>-0.69314718055994529</v>
      </c>
      <c r="D46" t="str">
        <f t="shared" si="9"/>
        <v>[6,7,9,3]</v>
      </c>
      <c r="E46" s="120">
        <v>9</v>
      </c>
      <c r="F46" s="64">
        <v>0</v>
      </c>
      <c r="G46" s="156">
        <v>0</v>
      </c>
      <c r="I46" s="115"/>
      <c r="J46" s="107" t="s">
        <v>133</v>
      </c>
      <c r="K46" s="115">
        <f>K45+K44</f>
        <v>-0.69314718055994529</v>
      </c>
      <c r="L46" s="115">
        <f>L45+L44</f>
        <v>-0.69314718055994529</v>
      </c>
      <c r="N46" s="115"/>
      <c r="O46" s="107" t="s">
        <v>133</v>
      </c>
      <c r="P46" s="115">
        <f>P45+P44</f>
        <v>-0.69314718055994529</v>
      </c>
      <c r="Q46" s="115">
        <f>Q45+Q44</f>
        <v>-0.69314718055994529</v>
      </c>
      <c r="S46" s="115"/>
      <c r="T46" s="107" t="s">
        <v>133</v>
      </c>
      <c r="U46" s="115">
        <f>U45+U44</f>
        <v>-0.69314718055994529</v>
      </c>
      <c r="V46" s="115">
        <f>V45+V44</f>
        <v>-0.69314718055994529</v>
      </c>
      <c r="X46" s="115"/>
      <c r="Y46" s="107" t="s">
        <v>133</v>
      </c>
      <c r="Z46" s="115">
        <f>Z45+Z44</f>
        <v>-0.69314718055994529</v>
      </c>
      <c r="AA46" s="56">
        <f>AA45+AA44</f>
        <v>-0.69314718055994529</v>
      </c>
    </row>
    <row r="47" spans="1:28" ht="15.75" thickBot="1" x14ac:dyDescent="0.3">
      <c r="A47" s="119">
        <v>10</v>
      </c>
      <c r="B47" s="113">
        <f t="shared" si="8"/>
        <v>-0.69314718055994529</v>
      </c>
      <c r="C47" s="113">
        <f t="shared" si="8"/>
        <v>-0.69314718055994529</v>
      </c>
      <c r="D47" t="str">
        <f t="shared" si="9"/>
        <v>[0,7,9,4]</v>
      </c>
      <c r="I47" s="115"/>
      <c r="J47" s="107" t="s">
        <v>134</v>
      </c>
      <c r="K47" s="115">
        <f>EXP(K46)</f>
        <v>0.5</v>
      </c>
      <c r="L47" s="56">
        <f>EXP(L46)</f>
        <v>0.5</v>
      </c>
      <c r="M47">
        <f>K47+L47</f>
        <v>1</v>
      </c>
      <c r="N47" s="115"/>
      <c r="O47" s="107" t="s">
        <v>134</v>
      </c>
      <c r="P47" s="115">
        <f>EXP(P46)</f>
        <v>0.5</v>
      </c>
      <c r="Q47" s="56">
        <f>EXP(Q46)</f>
        <v>0.5</v>
      </c>
      <c r="R47">
        <f>P47+Q47</f>
        <v>1</v>
      </c>
      <c r="S47" s="115"/>
      <c r="T47" s="107" t="s">
        <v>134</v>
      </c>
      <c r="U47" s="115">
        <f>EXP(U46)</f>
        <v>0.5</v>
      </c>
      <c r="V47" s="56">
        <f>EXP(V46)</f>
        <v>0.5</v>
      </c>
      <c r="W47">
        <f>U47+V47</f>
        <v>1</v>
      </c>
      <c r="X47" s="115"/>
      <c r="Y47" s="107" t="s">
        <v>134</v>
      </c>
      <c r="Z47" s="115">
        <f>EXP(Z46)</f>
        <v>0.5</v>
      </c>
      <c r="AA47" s="56">
        <f>EXP(AA46)</f>
        <v>0.5</v>
      </c>
      <c r="AB47">
        <f>Z47+AA47</f>
        <v>1</v>
      </c>
    </row>
    <row r="48" spans="1:28" ht="15.75" thickBot="1" x14ac:dyDescent="0.3">
      <c r="A48" s="119">
        <v>11</v>
      </c>
      <c r="B48" s="113">
        <f t="shared" si="8"/>
        <v>-0.69314718055994529</v>
      </c>
      <c r="C48" s="113">
        <f t="shared" si="8"/>
        <v>-0.69314718055994529</v>
      </c>
      <c r="D48" t="str">
        <f t="shared" si="9"/>
        <v>[5,7,2,4]</v>
      </c>
      <c r="E48" t="s">
        <v>136</v>
      </c>
      <c r="G48">
        <f>LN(K41)+LN(K48)+LN(L55)+LN(L62)+LN(Q41)+LN(P48)+LN(Q55)+LN(P62)+LN(V41)+LN(V48)+LN(V55)+LN(V62)+LN(AA41)+LN(Z48)</f>
        <v>-9.7040605278392338</v>
      </c>
      <c r="I48" s="116"/>
      <c r="J48" s="108" t="s">
        <v>135</v>
      </c>
      <c r="K48" s="116">
        <f>K47/M47</f>
        <v>0.5</v>
      </c>
      <c r="L48" s="58">
        <f>L47/M47</f>
        <v>0.5</v>
      </c>
      <c r="N48" s="116"/>
      <c r="O48" s="108" t="s">
        <v>135</v>
      </c>
      <c r="P48" s="116">
        <f>P47/R47</f>
        <v>0.5</v>
      </c>
      <c r="Q48" s="58">
        <f>Q47/R47</f>
        <v>0.5</v>
      </c>
      <c r="S48" s="116"/>
      <c r="T48" s="108" t="s">
        <v>135</v>
      </c>
      <c r="U48" s="116">
        <f>U47/W47</f>
        <v>0.5</v>
      </c>
      <c r="V48" s="58">
        <f>V47/W47</f>
        <v>0.5</v>
      </c>
      <c r="X48" s="116"/>
      <c r="Y48" s="108" t="s">
        <v>135</v>
      </c>
      <c r="Z48" s="116">
        <f>Z47/AB47</f>
        <v>0.5</v>
      </c>
      <c r="AA48" s="58">
        <f>AA47/AB47</f>
        <v>0.5</v>
      </c>
    </row>
    <row r="49" spans="1:27" ht="15.75" thickBot="1" x14ac:dyDescent="0.3">
      <c r="A49" s="119">
        <v>12</v>
      </c>
      <c r="B49" s="113">
        <f t="shared" si="8"/>
        <v>-0.69314718055994529</v>
      </c>
      <c r="C49" s="113">
        <f t="shared" si="8"/>
        <v>-0.69314718055994529</v>
      </c>
      <c r="D49" t="str">
        <f t="shared" si="9"/>
        <v>[5,1,9,3]</v>
      </c>
      <c r="E49" t="s">
        <v>138</v>
      </c>
      <c r="G49">
        <f>5/14</f>
        <v>0.35714285714285715</v>
      </c>
    </row>
    <row r="50" spans="1:27" ht="15.75" thickBot="1" x14ac:dyDescent="0.3">
      <c r="A50" s="120">
        <v>13</v>
      </c>
      <c r="B50" s="113">
        <f t="shared" si="8"/>
        <v>-0.69314718055994529</v>
      </c>
      <c r="C50" s="113">
        <f t="shared" si="8"/>
        <v>-0.69314718055994529</v>
      </c>
      <c r="D50" t="str">
        <f t="shared" si="9"/>
        <v>[6,7,2,4]</v>
      </c>
      <c r="E50" t="s">
        <v>140</v>
      </c>
      <c r="I50" s="154">
        <v>2</v>
      </c>
      <c r="J50" s="155" t="s">
        <v>131</v>
      </c>
      <c r="K50" s="152">
        <v>0</v>
      </c>
      <c r="L50" s="153">
        <v>1</v>
      </c>
      <c r="N50" s="154">
        <v>6</v>
      </c>
      <c r="O50" s="155" t="s">
        <v>131</v>
      </c>
      <c r="P50" s="152">
        <v>0</v>
      </c>
      <c r="Q50" s="153">
        <v>1</v>
      </c>
      <c r="S50" s="154">
        <v>10</v>
      </c>
      <c r="T50" s="155" t="s">
        <v>131</v>
      </c>
      <c r="U50" s="152">
        <v>0</v>
      </c>
      <c r="V50" s="153">
        <v>1</v>
      </c>
    </row>
    <row r="51" spans="1:27" ht="15.75" thickBot="1" x14ac:dyDescent="0.3">
      <c r="I51" s="115"/>
      <c r="J51" s="107" t="s">
        <v>132</v>
      </c>
      <c r="K51" s="113">
        <f>F42+F38+F39+F40</f>
        <v>0</v>
      </c>
      <c r="L51" s="113">
        <f>G42+G38+G39+G40</f>
        <v>0</v>
      </c>
      <c r="N51" s="115"/>
      <c r="O51" s="107" t="s">
        <v>132</v>
      </c>
      <c r="P51" s="113">
        <f>F42+F45+F46+F41</f>
        <v>0</v>
      </c>
      <c r="Q51" s="113">
        <f>G42+G45+G46+G41</f>
        <v>0</v>
      </c>
      <c r="S51" s="115"/>
      <c r="T51" s="107" t="s">
        <v>132</v>
      </c>
      <c r="U51" s="113">
        <f>F37+F44+F46+F41</f>
        <v>0</v>
      </c>
      <c r="V51" s="113">
        <f>G37+G44+G46+G41</f>
        <v>0</v>
      </c>
    </row>
    <row r="52" spans="1:27" ht="15.75" thickBot="1" x14ac:dyDescent="0.3">
      <c r="A52" s="117" t="s">
        <v>128</v>
      </c>
      <c r="B52" s="110">
        <v>0</v>
      </c>
      <c r="C52" s="109">
        <v>1</v>
      </c>
      <c r="E52" s="117" t="s">
        <v>130</v>
      </c>
      <c r="F52" s="110">
        <v>0</v>
      </c>
      <c r="G52" s="109">
        <v>1</v>
      </c>
      <c r="I52" s="115"/>
      <c r="J52" s="107" t="s">
        <v>128</v>
      </c>
      <c r="K52" s="115">
        <f>B39</f>
        <v>-0.69314718055994529</v>
      </c>
      <c r="L52" s="115">
        <f>C39</f>
        <v>-0.69314718055994529</v>
      </c>
      <c r="N52" s="115"/>
      <c r="O52" s="107" t="s">
        <v>128</v>
      </c>
      <c r="P52" s="115">
        <f>B43</f>
        <v>-0.69314718055994529</v>
      </c>
      <c r="Q52" s="115">
        <f>C43</f>
        <v>-0.69314718055994529</v>
      </c>
      <c r="S52" s="115"/>
      <c r="T52" s="107" t="s">
        <v>128</v>
      </c>
      <c r="U52" s="115">
        <f>B47</f>
        <v>-0.69314718055994529</v>
      </c>
      <c r="V52" s="115">
        <f>C47</f>
        <v>-0.69314718055994529</v>
      </c>
      <c r="Y52" s="117" t="s">
        <v>142</v>
      </c>
      <c r="Z52" s="110">
        <v>0</v>
      </c>
      <c r="AA52" s="109">
        <v>1</v>
      </c>
    </row>
    <row r="53" spans="1:27" ht="15.75" thickBot="1" x14ac:dyDescent="0.3">
      <c r="A53" s="118">
        <v>0</v>
      </c>
      <c r="B53" s="113">
        <f>LN(K41)</f>
        <v>-0.69314718055994529</v>
      </c>
      <c r="C53" s="113">
        <f>LN(L41)</f>
        <v>-0.69314718055994529</v>
      </c>
      <c r="D53" t="str">
        <f>D37</f>
        <v>[0,1,2,3]</v>
      </c>
      <c r="E53" s="157">
        <v>0</v>
      </c>
      <c r="F53" s="113">
        <f>(LN($L$6) - LN(K41+K48+P62+U41+U55))/$E$34</f>
        <v>4.5580389198488669E-2</v>
      </c>
      <c r="G53" s="113">
        <f>(LN($K$6) - LN(L41+L48+Q62+V41+V55))/$E$34</f>
        <v>-5.5785887828552455E-2</v>
      </c>
      <c r="I53" s="115"/>
      <c r="J53" s="107" t="s">
        <v>133</v>
      </c>
      <c r="K53" s="115">
        <f>K52+K51</f>
        <v>-0.69314718055994529</v>
      </c>
      <c r="L53" s="115">
        <f>L52+L51</f>
        <v>-0.69314718055994529</v>
      </c>
      <c r="N53" s="115"/>
      <c r="O53" s="107" t="s">
        <v>133</v>
      </c>
      <c r="P53" s="115">
        <f>P52+P51</f>
        <v>-0.69314718055994529</v>
      </c>
      <c r="Q53" s="115">
        <f>Q52+Q51</f>
        <v>-0.69314718055994529</v>
      </c>
      <c r="S53" s="115"/>
      <c r="T53" s="107" t="s">
        <v>133</v>
      </c>
      <c r="U53" s="115">
        <f>U52+U51</f>
        <v>-0.69314718055994529</v>
      </c>
      <c r="V53" s="115">
        <f>V52+V51</f>
        <v>-0.69314718055994529</v>
      </c>
      <c r="Y53" s="157">
        <v>0</v>
      </c>
      <c r="Z53" s="113">
        <f>0+F53</f>
        <v>4.5580389198488669E-2</v>
      </c>
      <c r="AA53" s="113">
        <f>0+G53</f>
        <v>-5.5785887828552455E-2</v>
      </c>
    </row>
    <row r="54" spans="1:27" ht="15.75" thickBot="1" x14ac:dyDescent="0.3">
      <c r="A54" s="119">
        <v>1</v>
      </c>
      <c r="B54" s="113">
        <f>LN(K48)</f>
        <v>-0.69314718055994529</v>
      </c>
      <c r="C54" s="113">
        <f>LN(L48)</f>
        <v>-0.69314718055994529</v>
      </c>
      <c r="D54" t="str">
        <f t="shared" ref="D54:D66" si="10">D38</f>
        <v>[0,1,2,4]</v>
      </c>
      <c r="E54" s="119">
        <v>1</v>
      </c>
      <c r="F54" s="113">
        <f>(LN($L$11) - LN(K41+K48+K55+Z41))/$E$34</f>
        <v>0</v>
      </c>
      <c r="G54" s="113">
        <f>(LN($K$11) - LN(L41+L48+L55+AA41))/$E$34</f>
        <v>0</v>
      </c>
      <c r="I54" s="115"/>
      <c r="J54" s="107" t="s">
        <v>134</v>
      </c>
      <c r="K54" s="115">
        <f>EXP(K53)</f>
        <v>0.5</v>
      </c>
      <c r="L54" s="56">
        <f>EXP(L53)</f>
        <v>0.5</v>
      </c>
      <c r="M54">
        <f>K54+L54</f>
        <v>1</v>
      </c>
      <c r="N54" s="115"/>
      <c r="O54" s="107" t="s">
        <v>134</v>
      </c>
      <c r="P54" s="115">
        <f>EXP(P53)</f>
        <v>0.5</v>
      </c>
      <c r="Q54" s="56">
        <f>EXP(Q53)</f>
        <v>0.5</v>
      </c>
      <c r="R54">
        <f>P54+Q54</f>
        <v>1</v>
      </c>
      <c r="S54" s="115"/>
      <c r="T54" s="107" t="s">
        <v>134</v>
      </c>
      <c r="U54" s="115">
        <f>EXP(U53)</f>
        <v>0.5</v>
      </c>
      <c r="V54" s="56">
        <f>EXP(V53)</f>
        <v>0.5</v>
      </c>
      <c r="W54">
        <f>U54+V54</f>
        <v>1</v>
      </c>
      <c r="Y54" s="119">
        <v>1</v>
      </c>
      <c r="Z54" s="113">
        <f t="shared" ref="Z54:Z62" si="11">0+F54</f>
        <v>0</v>
      </c>
      <c r="AA54" s="113">
        <f t="shared" ref="AA54:AA62" si="12">0+G54</f>
        <v>0</v>
      </c>
    </row>
    <row r="55" spans="1:27" ht="15.75" thickBot="1" x14ac:dyDescent="0.3">
      <c r="A55" s="119">
        <v>2</v>
      </c>
      <c r="B55" s="113">
        <f>LN(K55)</f>
        <v>-0.69314718055994529</v>
      </c>
      <c r="C55" s="113">
        <f>LN(L55)</f>
        <v>-0.69314718055994529</v>
      </c>
      <c r="D55" t="str">
        <f t="shared" si="10"/>
        <v>[5,1,2,3]</v>
      </c>
      <c r="E55" s="119">
        <v>2</v>
      </c>
      <c r="F55" s="113">
        <f>(LN($L$16) - LN(K41+K48+K55+K62+P62+U62+Z48))/$E$34</f>
        <v>3.3382848156130629E-2</v>
      </c>
      <c r="G55" s="113">
        <f>(LN($K$16) - LN(L41+L48+L55+L62+Q62+V62+AA48))/$E$34</f>
        <v>-3.8537669956814569E-2</v>
      </c>
      <c r="I55" s="116"/>
      <c r="J55" s="108" t="s">
        <v>135</v>
      </c>
      <c r="K55" s="116">
        <f>K54/M54</f>
        <v>0.5</v>
      </c>
      <c r="L55" s="58">
        <f>L54/M54</f>
        <v>0.5</v>
      </c>
      <c r="N55" s="116"/>
      <c r="O55" s="108" t="s">
        <v>135</v>
      </c>
      <c r="P55" s="116">
        <f>P54/R54</f>
        <v>0.5</v>
      </c>
      <c r="Q55" s="58">
        <f>Q54/R54</f>
        <v>0.5</v>
      </c>
      <c r="S55" s="116"/>
      <c r="T55" s="108" t="s">
        <v>135</v>
      </c>
      <c r="U55" s="116">
        <f>U54/W54</f>
        <v>0.5</v>
      </c>
      <c r="V55" s="58">
        <f>V54/W54</f>
        <v>0.5</v>
      </c>
      <c r="Y55" s="119">
        <v>2</v>
      </c>
      <c r="Z55" s="113">
        <f t="shared" si="11"/>
        <v>3.3382848156130629E-2</v>
      </c>
      <c r="AA55" s="113">
        <f t="shared" si="12"/>
        <v>-3.8537669956814569E-2</v>
      </c>
    </row>
    <row r="56" spans="1:27" ht="15.75" thickBot="1" x14ac:dyDescent="0.3">
      <c r="A56" s="119">
        <v>3</v>
      </c>
      <c r="B56" s="113">
        <f>LN(K62)</f>
        <v>-0.69314718055994529</v>
      </c>
      <c r="C56" s="113">
        <f>LN(L62)</f>
        <v>-0.69314718055994529</v>
      </c>
      <c r="D56" t="str">
        <f t="shared" si="10"/>
        <v>[6,7,2,3]</v>
      </c>
      <c r="E56" s="119">
        <v>3</v>
      </c>
      <c r="F56" s="113">
        <f>(LN($L$20) - LN(K41+K55+K62+P41+P62+U41+U48+Z41))/$E$34</f>
        <v>-0.17328679513998632</v>
      </c>
      <c r="G56" s="113">
        <f>(LN($K$20) - LN(L41+L55+L62+Q41+Q62+V41+V48+AA41))/$E$34</f>
        <v>0.1013662770270411</v>
      </c>
      <c r="Y56" s="119">
        <v>3</v>
      </c>
      <c r="Z56" s="113">
        <f t="shared" si="11"/>
        <v>-0.17328679513998632</v>
      </c>
      <c r="AA56" s="113">
        <f t="shared" si="12"/>
        <v>0.1013662770270411</v>
      </c>
    </row>
    <row r="57" spans="1:27" ht="15.75" thickBot="1" x14ac:dyDescent="0.3">
      <c r="A57" s="119">
        <v>4</v>
      </c>
      <c r="B57" s="113">
        <f>LN(P41)</f>
        <v>-0.69314718055994529</v>
      </c>
      <c r="C57" s="113">
        <f>LN(Q41)</f>
        <v>-0.69314718055994529</v>
      </c>
      <c r="D57" t="str">
        <f t="shared" si="10"/>
        <v>[6,8,9,3]</v>
      </c>
      <c r="E57" s="119">
        <v>4</v>
      </c>
      <c r="F57" s="113">
        <f>(LN($L$21) - LN(K48+P48+P55+U55+U62+Z48))/$E$34</f>
        <v>0</v>
      </c>
      <c r="G57" s="113">
        <f>(LN($K$21) - LN(L48+Q48+Q55+V55+V62+AA48))/$E$34</f>
        <v>0</v>
      </c>
      <c r="I57" s="154">
        <v>3</v>
      </c>
      <c r="J57" s="155" t="s">
        <v>131</v>
      </c>
      <c r="K57" s="152">
        <v>0</v>
      </c>
      <c r="L57" s="153">
        <v>1</v>
      </c>
      <c r="N57" s="154">
        <v>7</v>
      </c>
      <c r="O57" s="155" t="s">
        <v>131</v>
      </c>
      <c r="P57" s="152">
        <v>0</v>
      </c>
      <c r="Q57" s="153">
        <v>1</v>
      </c>
      <c r="S57" s="154">
        <v>11</v>
      </c>
      <c r="T57" s="155" t="s">
        <v>131</v>
      </c>
      <c r="U57" s="152">
        <v>0</v>
      </c>
      <c r="V57" s="153">
        <v>1</v>
      </c>
      <c r="Y57" s="119">
        <v>4</v>
      </c>
      <c r="Z57" s="113">
        <f t="shared" si="11"/>
        <v>0</v>
      </c>
      <c r="AA57" s="113">
        <f t="shared" si="12"/>
        <v>0</v>
      </c>
    </row>
    <row r="58" spans="1:27" ht="15.75" thickBot="1" x14ac:dyDescent="0.3">
      <c r="A58" s="119">
        <v>5</v>
      </c>
      <c r="B58" s="113">
        <f>LN(P48)</f>
        <v>-0.69314718055994529</v>
      </c>
      <c r="C58" s="113">
        <f>LN(Q48)</f>
        <v>-0.69314718055994529</v>
      </c>
      <c r="D58" t="str">
        <f t="shared" si="10"/>
        <v>[6,8,9,4]</v>
      </c>
      <c r="E58" s="119">
        <v>5</v>
      </c>
      <c r="F58" s="113">
        <v>0</v>
      </c>
      <c r="G58" s="113">
        <f>(LN($K$7) - LN(L55+Q55+V62+AA41))/$E$34</f>
        <v>0.17328679513998632</v>
      </c>
      <c r="I58" s="115"/>
      <c r="J58" s="107" t="s">
        <v>132</v>
      </c>
      <c r="K58" s="113">
        <f>F43+F44+F39+F40</f>
        <v>0</v>
      </c>
      <c r="L58" s="113">
        <f>G43+G44+G39+G40</f>
        <v>0</v>
      </c>
      <c r="N58" s="115"/>
      <c r="O58" s="107" t="s">
        <v>132</v>
      </c>
      <c r="P58" s="113">
        <f>F37+F44+F39+F40</f>
        <v>0</v>
      </c>
      <c r="Q58" s="113">
        <f>G37+G44+G39+G40</f>
        <v>0</v>
      </c>
      <c r="S58" s="115"/>
      <c r="T58" s="107" t="s">
        <v>132</v>
      </c>
      <c r="U58" s="113">
        <f>F42+F44+F39+F41</f>
        <v>0</v>
      </c>
      <c r="V58" s="113">
        <f>G42+G44+G39+G41</f>
        <v>0</v>
      </c>
      <c r="Y58" s="119">
        <v>5</v>
      </c>
      <c r="Z58" s="113">
        <f t="shared" si="11"/>
        <v>0</v>
      </c>
      <c r="AA58" s="113">
        <f t="shared" si="12"/>
        <v>0.17328679513998632</v>
      </c>
    </row>
    <row r="59" spans="1:27" ht="15.75" thickBot="1" x14ac:dyDescent="0.3">
      <c r="A59" s="119">
        <v>6</v>
      </c>
      <c r="B59" s="113">
        <f>LN(P55)</f>
        <v>-0.69314718055994529</v>
      </c>
      <c r="C59" s="113">
        <f>LN(Q55)</f>
        <v>-0.69314718055994529</v>
      </c>
      <c r="D59" t="str">
        <f t="shared" si="10"/>
        <v>[5,8,9,4]</v>
      </c>
      <c r="E59" s="119">
        <v>6</v>
      </c>
      <c r="F59" s="113">
        <f>(LN($L$8) - LN(K62+P41+P48+U48+Z48))/$E$34</f>
        <v>-5.5785887828552455E-2</v>
      </c>
      <c r="G59" s="113">
        <f>(LN($K$8) - LN(L62+Q41+Q48+V48+AA48))/$E$34</f>
        <v>4.5580389198488669E-2</v>
      </c>
      <c r="I59" s="115"/>
      <c r="J59" s="107" t="s">
        <v>128</v>
      </c>
      <c r="K59" s="115">
        <f>B40</f>
        <v>-0.69314718055994529</v>
      </c>
      <c r="L59" s="115">
        <f>C40</f>
        <v>-0.69314718055994529</v>
      </c>
      <c r="N59" s="115"/>
      <c r="O59" s="107" t="s">
        <v>128</v>
      </c>
      <c r="P59" s="115">
        <f>B44</f>
        <v>-0.69314718055994529</v>
      </c>
      <c r="Q59" s="115">
        <f>C44</f>
        <v>-0.69314718055994529</v>
      </c>
      <c r="S59" s="115"/>
      <c r="T59" s="107" t="s">
        <v>128</v>
      </c>
      <c r="U59" s="115">
        <f>B48</f>
        <v>-0.69314718055994529</v>
      </c>
      <c r="V59" s="115">
        <f>C48</f>
        <v>-0.69314718055994529</v>
      </c>
      <c r="Y59" s="119">
        <v>6</v>
      </c>
      <c r="Z59" s="113">
        <f t="shared" si="11"/>
        <v>-5.5785887828552455E-2</v>
      </c>
      <c r="AA59" s="113">
        <f t="shared" si="12"/>
        <v>4.5580389198488669E-2</v>
      </c>
    </row>
    <row r="60" spans="1:27" ht="15.75" thickBot="1" x14ac:dyDescent="0.3">
      <c r="A60" s="119">
        <v>7</v>
      </c>
      <c r="B60" s="113">
        <f>LN(P62)</f>
        <v>-0.69314718055994529</v>
      </c>
      <c r="C60" s="113">
        <f>LN(Q62)</f>
        <v>-0.69314718055994529</v>
      </c>
      <c r="D60" t="str">
        <f t="shared" si="10"/>
        <v>[0,7,2,3]</v>
      </c>
      <c r="E60" s="119">
        <v>7</v>
      </c>
      <c r="F60" s="113">
        <f>(LN($L$12) - LN(K62+P62+U48+U55+U62+Z48))/$E$34</f>
        <v>-0.10136627702704112</v>
      </c>
      <c r="G60" s="113">
        <f>(LN($K$12) - LN(L62+Q62+V48+V55+V62+AA48))/$E$34</f>
        <v>7.1920518112945198E-2</v>
      </c>
      <c r="I60" s="115"/>
      <c r="J60" s="107" t="s">
        <v>133</v>
      </c>
      <c r="K60" s="115">
        <f>K59+K58</f>
        <v>-0.69314718055994529</v>
      </c>
      <c r="L60" s="115">
        <f>L59+L58</f>
        <v>-0.69314718055994529</v>
      </c>
      <c r="N60" s="115"/>
      <c r="O60" s="107" t="s">
        <v>133</v>
      </c>
      <c r="P60" s="115">
        <f>P59+P58</f>
        <v>-0.69314718055994529</v>
      </c>
      <c r="Q60" s="115">
        <f>Q59+Q58</f>
        <v>-0.69314718055994529</v>
      </c>
      <c r="S60" s="115"/>
      <c r="T60" s="107" t="s">
        <v>133</v>
      </c>
      <c r="U60" s="115">
        <f>U59+U58</f>
        <v>-0.69314718055994529</v>
      </c>
      <c r="V60" s="115">
        <f>V59+V58</f>
        <v>-0.69314718055994529</v>
      </c>
      <c r="Y60" s="119">
        <v>7</v>
      </c>
      <c r="Z60" s="113">
        <f t="shared" si="11"/>
        <v>-0.10136627702704112</v>
      </c>
      <c r="AA60" s="113">
        <f t="shared" si="12"/>
        <v>7.1920518112945198E-2</v>
      </c>
    </row>
    <row r="61" spans="1:27" ht="15.75" thickBot="1" x14ac:dyDescent="0.3">
      <c r="A61" s="119">
        <v>8</v>
      </c>
      <c r="B61" s="113">
        <f>LN(U41)</f>
        <v>-0.69314718055994529</v>
      </c>
      <c r="C61" s="113">
        <f>LN(V41)</f>
        <v>-0.69314718055994529</v>
      </c>
      <c r="D61" t="str">
        <f t="shared" si="10"/>
        <v>[0,8,9,3]</v>
      </c>
      <c r="E61" s="119">
        <v>8</v>
      </c>
      <c r="F61" s="113">
        <f>(LN($L$13) - LN(P41+P48+P55+U41))/$E$34</f>
        <v>-0.17328679513998632</v>
      </c>
      <c r="G61" s="113">
        <f>(LN($K$13) - LN(Q41+Q48+Q55+V41))/$E$34</f>
        <v>0.10136627702704112</v>
      </c>
      <c r="I61" s="115"/>
      <c r="J61" s="107" t="s">
        <v>134</v>
      </c>
      <c r="K61" s="115">
        <f>EXP(K60)</f>
        <v>0.5</v>
      </c>
      <c r="L61" s="56">
        <f>EXP(L60)</f>
        <v>0.5</v>
      </c>
      <c r="M61">
        <f>K61+L61</f>
        <v>1</v>
      </c>
      <c r="N61" s="115"/>
      <c r="O61" s="107" t="s">
        <v>134</v>
      </c>
      <c r="P61" s="115">
        <f>EXP(P60)</f>
        <v>0.5</v>
      </c>
      <c r="Q61" s="56">
        <f>EXP(Q60)</f>
        <v>0.5</v>
      </c>
      <c r="R61">
        <f>P61+Q61</f>
        <v>1</v>
      </c>
      <c r="S61" s="115"/>
      <c r="T61" s="107" t="s">
        <v>134</v>
      </c>
      <c r="U61" s="115">
        <f>EXP(U60)</f>
        <v>0.5</v>
      </c>
      <c r="V61" s="56">
        <f>EXP(V60)</f>
        <v>0.5</v>
      </c>
      <c r="W61">
        <f>U61+V61</f>
        <v>1</v>
      </c>
      <c r="Y61" s="119">
        <v>8</v>
      </c>
      <c r="Z61" s="113">
        <f t="shared" si="11"/>
        <v>-0.17328679513998632</v>
      </c>
      <c r="AA61" s="113">
        <f t="shared" si="12"/>
        <v>0.10136627702704112</v>
      </c>
    </row>
    <row r="62" spans="1:27" ht="15.75" thickBot="1" x14ac:dyDescent="0.3">
      <c r="A62" s="119">
        <v>9</v>
      </c>
      <c r="B62" s="113">
        <f>LN(U48)</f>
        <v>-0.69314718055994529</v>
      </c>
      <c r="C62" s="113">
        <f>LN(V48)</f>
        <v>-0.69314718055994529</v>
      </c>
      <c r="D62" t="str">
        <f t="shared" si="10"/>
        <v>[6,7,9,3]</v>
      </c>
      <c r="E62" s="120">
        <v>9</v>
      </c>
      <c r="F62" s="64">
        <f>(LN($L$17) - LN(P41+P48+P55+U41+U48+U55+Z41))/$E$34</f>
        <v>-0.31319074212384201</v>
      </c>
      <c r="G62" s="64">
        <f>(LN($K$17) - LN(Q41+Q48+Q55+V41+V48+V55+AA41))/$E$34</f>
        <v>0.13474912518317173</v>
      </c>
      <c r="I62" s="116"/>
      <c r="J62" s="108" t="s">
        <v>135</v>
      </c>
      <c r="K62" s="116">
        <f>K61/M61</f>
        <v>0.5</v>
      </c>
      <c r="L62" s="58">
        <f>L61/M61</f>
        <v>0.5</v>
      </c>
      <c r="N62" s="116"/>
      <c r="O62" s="108" t="s">
        <v>135</v>
      </c>
      <c r="P62" s="116">
        <f>P61/R61</f>
        <v>0.5</v>
      </c>
      <c r="Q62" s="58">
        <f>Q61/R61</f>
        <v>0.5</v>
      </c>
      <c r="S62" s="116"/>
      <c r="T62" s="108" t="s">
        <v>135</v>
      </c>
      <c r="U62" s="116">
        <f>U61/W61</f>
        <v>0.5</v>
      </c>
      <c r="V62" s="58">
        <f>V61/W61</f>
        <v>0.5</v>
      </c>
      <c r="Y62" s="120">
        <v>9</v>
      </c>
      <c r="Z62" s="113">
        <f t="shared" si="11"/>
        <v>-0.31319074212384201</v>
      </c>
      <c r="AA62" s="113">
        <f t="shared" si="12"/>
        <v>0.13474912518317173</v>
      </c>
    </row>
    <row r="63" spans="1:27" ht="15.75" thickBot="1" x14ac:dyDescent="0.3">
      <c r="A63" s="119">
        <v>10</v>
      </c>
      <c r="B63" s="113">
        <f>LN(U55)</f>
        <v>-0.69314718055994529</v>
      </c>
      <c r="C63" s="113">
        <f>LN(V55)</f>
        <v>-0.69314718055994529</v>
      </c>
      <c r="D63" t="str">
        <f t="shared" si="10"/>
        <v>[0,7,9,4]</v>
      </c>
    </row>
    <row r="64" spans="1:27" ht="15.75" thickBot="1" x14ac:dyDescent="0.3">
      <c r="A64" s="119">
        <v>11</v>
      </c>
      <c r="B64" s="113">
        <f>LN(U62)</f>
        <v>-0.69314718055994529</v>
      </c>
      <c r="C64" s="113">
        <f>LN(V62)</f>
        <v>-0.69314718055994529</v>
      </c>
      <c r="D64" t="str">
        <f>D48</f>
        <v>[5,7,2,4]</v>
      </c>
    </row>
    <row r="65" spans="1:28" ht="15.75" thickBot="1" x14ac:dyDescent="0.3">
      <c r="A65" s="119">
        <v>12</v>
      </c>
      <c r="B65" s="113">
        <f>LN(Z41)</f>
        <v>-0.69314718055994529</v>
      </c>
      <c r="C65" s="113">
        <f>LN(AA41)</f>
        <v>-0.69314718055994529</v>
      </c>
      <c r="D65" t="str">
        <f t="shared" si="10"/>
        <v>[5,1,9,3]</v>
      </c>
    </row>
    <row r="66" spans="1:28" ht="15.75" thickBot="1" x14ac:dyDescent="0.3">
      <c r="A66" s="120">
        <v>13</v>
      </c>
      <c r="B66" s="113">
        <f>LN(Z48)</f>
        <v>-0.69314718055994529</v>
      </c>
      <c r="C66" s="113">
        <f>LN(AA48)</f>
        <v>-0.69314718055994529</v>
      </c>
      <c r="D66" t="str">
        <f t="shared" si="10"/>
        <v>[6,7,2,4]</v>
      </c>
    </row>
    <row r="67" spans="1:28" ht="15.75" thickBot="1" x14ac:dyDescent="0.3"/>
    <row r="68" spans="1:28" ht="15.75" thickBot="1" x14ac:dyDescent="0.3">
      <c r="A68" s="75">
        <v>2</v>
      </c>
      <c r="B68" s="121"/>
      <c r="C68" s="139"/>
      <c r="D68" s="121"/>
      <c r="E68" s="37"/>
      <c r="F68" s="139"/>
      <c r="G68" s="121"/>
      <c r="H68" s="37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37"/>
    </row>
    <row r="70" spans="1:28" x14ac:dyDescent="0.25">
      <c r="C70" t="s">
        <v>141</v>
      </c>
    </row>
    <row r="72" spans="1:28" x14ac:dyDescent="0.25">
      <c r="L72" s="141"/>
    </row>
    <row r="73" spans="1:28" ht="15.75" thickBot="1" x14ac:dyDescent="0.3">
      <c r="M73" s="141"/>
    </row>
    <row r="74" spans="1:28" ht="15.75" thickBot="1" x14ac:dyDescent="0.3">
      <c r="A74" s="75"/>
      <c r="B74" s="121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37"/>
    </row>
    <row r="75" spans="1:28" ht="15.75" thickBot="1" x14ac:dyDescent="0.3"/>
    <row r="76" spans="1:28" ht="15.75" thickBot="1" x14ac:dyDescent="0.3">
      <c r="A76" s="117" t="s">
        <v>128</v>
      </c>
      <c r="B76" s="110">
        <v>0</v>
      </c>
      <c r="C76" s="109">
        <v>1</v>
      </c>
      <c r="E76" s="117" t="s">
        <v>130</v>
      </c>
      <c r="F76" s="110">
        <v>0</v>
      </c>
      <c r="G76" s="109">
        <v>1</v>
      </c>
      <c r="I76" s="154">
        <v>0</v>
      </c>
      <c r="J76" s="155" t="s">
        <v>131</v>
      </c>
      <c r="K76" s="152">
        <v>0</v>
      </c>
      <c r="L76" s="153">
        <v>1</v>
      </c>
      <c r="N76" s="154">
        <v>4</v>
      </c>
      <c r="O76" s="155" t="s">
        <v>131</v>
      </c>
      <c r="P76" s="152">
        <v>0</v>
      </c>
      <c r="Q76" s="153">
        <v>1</v>
      </c>
      <c r="S76" s="154">
        <v>8</v>
      </c>
      <c r="T76" s="155" t="s">
        <v>131</v>
      </c>
      <c r="U76" s="152">
        <v>0</v>
      </c>
      <c r="V76" s="153">
        <v>1</v>
      </c>
      <c r="X76" s="154">
        <v>12</v>
      </c>
      <c r="Y76" s="155" t="s">
        <v>131</v>
      </c>
      <c r="Z76" s="152">
        <v>0</v>
      </c>
      <c r="AA76" s="153">
        <v>1</v>
      </c>
    </row>
    <row r="77" spans="1:28" ht="15.75" thickBot="1" x14ac:dyDescent="0.3">
      <c r="A77" s="118">
        <v>0</v>
      </c>
      <c r="B77" s="113">
        <f>B53</f>
        <v>-0.69314718055994529</v>
      </c>
      <c r="C77" s="113">
        <f>C53</f>
        <v>-0.69314718055994529</v>
      </c>
      <c r="D77" s="113" t="str">
        <f>D53</f>
        <v>[0,1,2,3]</v>
      </c>
      <c r="E77" s="157">
        <v>0</v>
      </c>
      <c r="F77" s="113">
        <f>F53</f>
        <v>4.5580389198488669E-2</v>
      </c>
      <c r="G77" s="113">
        <f>G53</f>
        <v>-5.5785887828552455E-2</v>
      </c>
      <c r="I77" s="115"/>
      <c r="J77" s="107" t="s">
        <v>132</v>
      </c>
      <c r="K77" s="113">
        <f>F77+F78+F79+F80</f>
        <v>-9.4323557785367024E-2</v>
      </c>
      <c r="L77" s="113">
        <f>G77+G78+G79+G80</f>
        <v>7.0427192416740725E-3</v>
      </c>
      <c r="N77" s="115"/>
      <c r="O77" s="107" t="s">
        <v>132</v>
      </c>
      <c r="P77" s="113">
        <f>F83+F85+F86+F80</f>
        <v>-0.71555022023236714</v>
      </c>
      <c r="Q77" s="113">
        <f>G83+G85+G86+G80</f>
        <v>0.38306206843574259</v>
      </c>
      <c r="S77" s="115"/>
      <c r="T77" s="107" t="s">
        <v>132</v>
      </c>
      <c r="U77" s="113">
        <f>F77+F85+F86+F80</f>
        <v>-0.61418394320532599</v>
      </c>
      <c r="V77" s="113">
        <f>G77+G85+G86+G80</f>
        <v>0.28169579140870149</v>
      </c>
      <c r="X77" s="115"/>
      <c r="Y77" s="107" t="s">
        <v>132</v>
      </c>
      <c r="Z77" s="113">
        <f>F82+F78+F86+F80</f>
        <v>-0.48647753726382836</v>
      </c>
      <c r="AA77" s="113">
        <f>G82+G78+G86+G80</f>
        <v>0.40940219735019917</v>
      </c>
    </row>
    <row r="78" spans="1:28" ht="15.75" thickBot="1" x14ac:dyDescent="0.3">
      <c r="A78" s="119">
        <v>1</v>
      </c>
      <c r="B78" s="113">
        <f t="shared" ref="B78:D78" si="13">B54</f>
        <v>-0.69314718055994529</v>
      </c>
      <c r="C78" s="113">
        <f t="shared" si="13"/>
        <v>-0.69314718055994529</v>
      </c>
      <c r="D78" s="113" t="str">
        <f t="shared" si="13"/>
        <v>[0,1,2,4]</v>
      </c>
      <c r="E78" s="119">
        <v>1</v>
      </c>
      <c r="F78" s="113">
        <f t="shared" ref="F78:G78" si="14">F54</f>
        <v>0</v>
      </c>
      <c r="G78" s="113">
        <f t="shared" si="14"/>
        <v>0</v>
      </c>
      <c r="I78" s="115"/>
      <c r="J78" s="107" t="s">
        <v>128</v>
      </c>
      <c r="K78" s="115">
        <f>B77</f>
        <v>-0.69314718055994529</v>
      </c>
      <c r="L78" s="115">
        <f>C77</f>
        <v>-0.69314718055994529</v>
      </c>
      <c r="N78" s="115"/>
      <c r="O78" s="107" t="s">
        <v>128</v>
      </c>
      <c r="P78" s="115">
        <f>B81</f>
        <v>-0.69314718055994529</v>
      </c>
      <c r="Q78" s="115">
        <f>C81</f>
        <v>-0.69314718055994529</v>
      </c>
      <c r="S78" s="115"/>
      <c r="T78" s="107" t="s">
        <v>128</v>
      </c>
      <c r="U78" s="115">
        <f>B85</f>
        <v>-0.69314718055994529</v>
      </c>
      <c r="V78" s="115">
        <f>C85</f>
        <v>-0.69314718055994529</v>
      </c>
      <c r="X78" s="115"/>
      <c r="Y78" s="107" t="s">
        <v>128</v>
      </c>
      <c r="Z78" s="115">
        <f>B89</f>
        <v>-0.69314718055994529</v>
      </c>
      <c r="AA78" s="115">
        <f>C89</f>
        <v>-0.69314718055994529</v>
      </c>
    </row>
    <row r="79" spans="1:28" ht="15.75" thickBot="1" x14ac:dyDescent="0.3">
      <c r="A79" s="119">
        <v>2</v>
      </c>
      <c r="B79" s="113">
        <f t="shared" ref="B79:D79" si="15">B55</f>
        <v>-0.69314718055994529</v>
      </c>
      <c r="C79" s="113">
        <f t="shared" si="15"/>
        <v>-0.69314718055994529</v>
      </c>
      <c r="D79" s="113" t="str">
        <f t="shared" si="15"/>
        <v>[5,1,2,3]</v>
      </c>
      <c r="E79" s="119">
        <v>2</v>
      </c>
      <c r="F79" s="113">
        <f t="shared" ref="F79:G79" si="16">F55</f>
        <v>3.3382848156130629E-2</v>
      </c>
      <c r="G79" s="113">
        <f t="shared" si="16"/>
        <v>-3.8537669956814569E-2</v>
      </c>
      <c r="I79" s="115"/>
      <c r="J79" s="107" t="s">
        <v>133</v>
      </c>
      <c r="K79" s="115">
        <f>K78+K77</f>
        <v>-0.78747073834531234</v>
      </c>
      <c r="L79" s="115">
        <f>L78+L77</f>
        <v>-0.68610446131827119</v>
      </c>
      <c r="N79" s="115"/>
      <c r="O79" s="107" t="s">
        <v>133</v>
      </c>
      <c r="P79" s="115">
        <f>P78+P77</f>
        <v>-1.4086974007923123</v>
      </c>
      <c r="Q79" s="115">
        <f>Q78+Q77</f>
        <v>-0.3100851121242027</v>
      </c>
      <c r="S79" s="115"/>
      <c r="T79" s="107" t="s">
        <v>133</v>
      </c>
      <c r="U79" s="115">
        <f>U78+U77</f>
        <v>-1.3073311237652714</v>
      </c>
      <c r="V79" s="115">
        <f>V78+V77</f>
        <v>-0.4114513891512438</v>
      </c>
      <c r="X79" s="115"/>
      <c r="Y79" s="107" t="s">
        <v>133</v>
      </c>
      <c r="Z79" s="115">
        <f>Z78+Z77</f>
        <v>-1.1796247178237738</v>
      </c>
      <c r="AA79" s="115">
        <f>AA78+AA77</f>
        <v>-0.28374498320974612</v>
      </c>
    </row>
    <row r="80" spans="1:28" ht="15.75" thickBot="1" x14ac:dyDescent="0.3">
      <c r="A80" s="119">
        <v>3</v>
      </c>
      <c r="B80" s="113">
        <f t="shared" ref="B80:D80" si="17">B56</f>
        <v>-0.69314718055994529</v>
      </c>
      <c r="C80" s="113">
        <f t="shared" si="17"/>
        <v>-0.69314718055994529</v>
      </c>
      <c r="D80" s="113" t="str">
        <f t="shared" si="17"/>
        <v>[6,7,2,3]</v>
      </c>
      <c r="E80" s="119">
        <v>3</v>
      </c>
      <c r="F80" s="113">
        <f t="shared" ref="F80:G80" si="18">F56</f>
        <v>-0.17328679513998632</v>
      </c>
      <c r="G80" s="113">
        <f t="shared" si="18"/>
        <v>0.1013662770270411</v>
      </c>
      <c r="I80" s="115"/>
      <c r="J80" s="107" t="s">
        <v>134</v>
      </c>
      <c r="K80" s="115">
        <f>EXP(K79)</f>
        <v>0.45499414040480374</v>
      </c>
      <c r="L80" s="115">
        <f>EXP(L79)</f>
        <v>0.50353378875558585</v>
      </c>
      <c r="M80">
        <f>K80+L80</f>
        <v>0.95852792916038965</v>
      </c>
      <c r="N80" s="115"/>
      <c r="O80" s="107" t="s">
        <v>134</v>
      </c>
      <c r="P80" s="115">
        <f>EXP(P79)</f>
        <v>0.24446151121745052</v>
      </c>
      <c r="Q80" s="115">
        <f>EXP(Q79)</f>
        <v>0.73338453365235157</v>
      </c>
      <c r="R80">
        <f>P80+Q80</f>
        <v>0.97784604486980209</v>
      </c>
      <c r="S80" s="115"/>
      <c r="T80" s="107" t="s">
        <v>134</v>
      </c>
      <c r="U80" s="115">
        <f>EXP(U79)</f>
        <v>0.27054113452696982</v>
      </c>
      <c r="V80" s="115">
        <f>EXP(V79)</f>
        <v>0.66268773402473657</v>
      </c>
      <c r="W80">
        <f>U80+V80</f>
        <v>0.93322886855170639</v>
      </c>
      <c r="X80" s="115"/>
      <c r="Y80" s="107" t="s">
        <v>134</v>
      </c>
      <c r="Z80" s="115">
        <f>EXP(Z79)</f>
        <v>0.30739407647563216</v>
      </c>
      <c r="AA80" s="115">
        <f>EXP(AA79)</f>
        <v>0.75295863731936885</v>
      </c>
      <c r="AB80">
        <f>Z80+AA80</f>
        <v>1.0603527137950011</v>
      </c>
    </row>
    <row r="81" spans="1:28" ht="15.75" thickBot="1" x14ac:dyDescent="0.3">
      <c r="A81" s="119">
        <v>4</v>
      </c>
      <c r="B81" s="113">
        <f t="shared" ref="B81:D81" si="19">B57</f>
        <v>-0.69314718055994529</v>
      </c>
      <c r="C81" s="113">
        <f t="shared" si="19"/>
        <v>-0.69314718055994529</v>
      </c>
      <c r="D81" s="113" t="str">
        <f t="shared" si="19"/>
        <v>[6,8,9,3]</v>
      </c>
      <c r="E81" s="119">
        <v>4</v>
      </c>
      <c r="F81" s="113">
        <f t="shared" ref="F81:G81" si="20">F57</f>
        <v>0</v>
      </c>
      <c r="G81" s="113">
        <f t="shared" si="20"/>
        <v>0</v>
      </c>
      <c r="I81" s="116"/>
      <c r="J81" s="108" t="s">
        <v>135</v>
      </c>
      <c r="K81" s="116">
        <f>K80/M80</f>
        <v>0.47468010744699957</v>
      </c>
      <c r="L81" s="58">
        <f>L80/M80</f>
        <v>0.52531989255300038</v>
      </c>
      <c r="N81" s="116"/>
      <c r="O81" s="108" t="s">
        <v>135</v>
      </c>
      <c r="P81" s="116">
        <f>P80/R80</f>
        <v>0.25</v>
      </c>
      <c r="Q81" s="58">
        <f>Q80/R80</f>
        <v>0.75</v>
      </c>
      <c r="S81" s="116"/>
      <c r="T81" s="108" t="s">
        <v>135</v>
      </c>
      <c r="U81" s="116">
        <f>U80/W80</f>
        <v>0.28989794855663559</v>
      </c>
      <c r="V81" s="58">
        <f>V80/W80</f>
        <v>0.71010205144336436</v>
      </c>
      <c r="X81" s="116"/>
      <c r="Y81" s="108" t="s">
        <v>135</v>
      </c>
      <c r="Z81" s="116">
        <f>Z80/AB80</f>
        <v>0.28989794855663559</v>
      </c>
      <c r="AA81" s="58">
        <f>AA80/AB80</f>
        <v>0.71010205144336436</v>
      </c>
    </row>
    <row r="82" spans="1:28" ht="15.75" thickBot="1" x14ac:dyDescent="0.3">
      <c r="A82" s="119">
        <v>5</v>
      </c>
      <c r="B82" s="113">
        <f t="shared" ref="B82:D82" si="21">B58</f>
        <v>-0.69314718055994529</v>
      </c>
      <c r="C82" s="113">
        <f t="shared" si="21"/>
        <v>-0.69314718055994529</v>
      </c>
      <c r="D82" s="113" t="str">
        <f t="shared" si="21"/>
        <v>[6,8,9,4]</v>
      </c>
      <c r="E82" s="119">
        <v>5</v>
      </c>
      <c r="F82" s="113">
        <f t="shared" ref="F82:G82" si="22">F58</f>
        <v>0</v>
      </c>
      <c r="G82" s="113">
        <f t="shared" si="22"/>
        <v>0.17328679513998632</v>
      </c>
    </row>
    <row r="83" spans="1:28" ht="15.75" thickBot="1" x14ac:dyDescent="0.3">
      <c r="A83" s="119">
        <v>6</v>
      </c>
      <c r="B83" s="113">
        <f t="shared" ref="B83:D83" si="23">B59</f>
        <v>-0.69314718055994529</v>
      </c>
      <c r="C83" s="113">
        <f t="shared" si="23"/>
        <v>-0.69314718055994529</v>
      </c>
      <c r="D83" s="113" t="str">
        <f t="shared" si="23"/>
        <v>[5,8,9,4]</v>
      </c>
      <c r="E83" s="119">
        <v>6</v>
      </c>
      <c r="F83" s="113">
        <f t="shared" ref="F83:G83" si="24">F59</f>
        <v>-5.5785887828552455E-2</v>
      </c>
      <c r="G83" s="113">
        <f t="shared" si="24"/>
        <v>4.5580389198488669E-2</v>
      </c>
      <c r="I83" s="154">
        <v>1</v>
      </c>
      <c r="J83" s="155" t="s">
        <v>131</v>
      </c>
      <c r="K83" s="152">
        <v>0</v>
      </c>
      <c r="L83" s="153">
        <v>1</v>
      </c>
      <c r="N83" s="154">
        <v>5</v>
      </c>
      <c r="O83" s="155" t="s">
        <v>131</v>
      </c>
      <c r="P83" s="152">
        <v>0</v>
      </c>
      <c r="Q83" s="153">
        <v>1</v>
      </c>
      <c r="S83" s="154">
        <v>9</v>
      </c>
      <c r="T83" s="155" t="s">
        <v>131</v>
      </c>
      <c r="U83" s="152">
        <v>0</v>
      </c>
      <c r="V83" s="153">
        <v>1</v>
      </c>
      <c r="X83" s="154">
        <v>13</v>
      </c>
      <c r="Y83" s="155" t="s">
        <v>131</v>
      </c>
      <c r="Z83" s="152">
        <v>0</v>
      </c>
      <c r="AA83" s="153">
        <v>1</v>
      </c>
    </row>
    <row r="84" spans="1:28" ht="15.75" thickBot="1" x14ac:dyDescent="0.3">
      <c r="A84" s="119">
        <v>7</v>
      </c>
      <c r="B84" s="113">
        <f t="shared" ref="B84:D84" si="25">B60</f>
        <v>-0.69314718055994529</v>
      </c>
      <c r="C84" s="113">
        <f t="shared" si="25"/>
        <v>-0.69314718055994529</v>
      </c>
      <c r="D84" s="113" t="str">
        <f t="shared" si="25"/>
        <v>[0,7,2,3]</v>
      </c>
      <c r="E84" s="119">
        <v>7</v>
      </c>
      <c r="F84" s="113">
        <f t="shared" ref="F84:G84" si="26">F60</f>
        <v>-0.10136627702704112</v>
      </c>
      <c r="G84" s="113">
        <f t="shared" si="26"/>
        <v>7.1920518112945198E-2</v>
      </c>
      <c r="I84" s="115"/>
      <c r="J84" s="107" t="s">
        <v>132</v>
      </c>
      <c r="K84" s="113">
        <f>F77+F78+F79+F81</f>
        <v>7.8963237354619298E-2</v>
      </c>
      <c r="L84" s="113">
        <f>G77+G78+G79+G81</f>
        <v>-9.4323557785367024E-2</v>
      </c>
      <c r="N84" s="115"/>
      <c r="O84" s="107" t="s">
        <v>132</v>
      </c>
      <c r="P84" s="113">
        <f>F83+F85+F86+F81</f>
        <v>-0.54226342509238079</v>
      </c>
      <c r="Q84" s="113">
        <f>G83+G85+G86+G81</f>
        <v>0.28169579140870149</v>
      </c>
      <c r="S84" s="115"/>
      <c r="T84" s="107" t="s">
        <v>132</v>
      </c>
      <c r="U84" s="113">
        <f>F83+F84+F86+F80</f>
        <v>-0.64362970211942194</v>
      </c>
      <c r="V84" s="113">
        <f>G83+G84+G86+G80</f>
        <v>0.35361630952164669</v>
      </c>
      <c r="X84" s="115"/>
      <c r="Y84" s="107" t="s">
        <v>132</v>
      </c>
      <c r="Z84" s="113">
        <f>F83+F84+F79+F81</f>
        <v>-0.12376931669946295</v>
      </c>
      <c r="AA84" s="113">
        <f>G83+G84+G79+G81</f>
        <v>7.8963237354619298E-2</v>
      </c>
    </row>
    <row r="85" spans="1:28" ht="15.75" thickBot="1" x14ac:dyDescent="0.3">
      <c r="A85" s="119">
        <v>8</v>
      </c>
      <c r="B85" s="113">
        <f t="shared" ref="B85:D85" si="27">B61</f>
        <v>-0.69314718055994529</v>
      </c>
      <c r="C85" s="113">
        <f t="shared" si="27"/>
        <v>-0.69314718055994529</v>
      </c>
      <c r="D85" s="113" t="str">
        <f t="shared" si="27"/>
        <v>[0,8,9,3]</v>
      </c>
      <c r="E85" s="119">
        <v>8</v>
      </c>
      <c r="F85" s="113">
        <f t="shared" ref="F85:G85" si="28">F61</f>
        <v>-0.17328679513998632</v>
      </c>
      <c r="G85" s="113">
        <f t="shared" si="28"/>
        <v>0.10136627702704112</v>
      </c>
      <c r="I85" s="115"/>
      <c r="J85" s="107" t="s">
        <v>128</v>
      </c>
      <c r="K85" s="115">
        <f>B78</f>
        <v>-0.69314718055994529</v>
      </c>
      <c r="L85" s="115">
        <f>C78</f>
        <v>-0.69314718055994529</v>
      </c>
      <c r="N85" s="115"/>
      <c r="O85" s="107" t="s">
        <v>128</v>
      </c>
      <c r="P85" s="115">
        <f>B82</f>
        <v>-0.69314718055994529</v>
      </c>
      <c r="Q85" s="115">
        <f>C82</f>
        <v>-0.69314718055994529</v>
      </c>
      <c r="S85" s="115"/>
      <c r="T85" s="107" t="s">
        <v>128</v>
      </c>
      <c r="U85" s="115">
        <f>B86</f>
        <v>-0.69314718055994529</v>
      </c>
      <c r="V85" s="115">
        <f>C86</f>
        <v>-0.69314718055994529</v>
      </c>
      <c r="X85" s="115"/>
      <c r="Y85" s="107" t="s">
        <v>128</v>
      </c>
      <c r="Z85" s="115">
        <f>B90</f>
        <v>-0.69314718055994529</v>
      </c>
      <c r="AA85" s="115">
        <f>C90</f>
        <v>-0.69314718055994529</v>
      </c>
    </row>
    <row r="86" spans="1:28" ht="15.75" thickBot="1" x14ac:dyDescent="0.3">
      <c r="A86" s="119">
        <v>9</v>
      </c>
      <c r="B86" s="113">
        <f t="shared" ref="B86:D86" si="29">B62</f>
        <v>-0.69314718055994529</v>
      </c>
      <c r="C86" s="113">
        <f t="shared" si="29"/>
        <v>-0.69314718055994529</v>
      </c>
      <c r="D86" s="113" t="str">
        <f t="shared" si="29"/>
        <v>[6,7,9,3]</v>
      </c>
      <c r="E86" s="120">
        <v>9</v>
      </c>
      <c r="F86" s="113">
        <f t="shared" ref="F86:G86" si="30">F62</f>
        <v>-0.31319074212384201</v>
      </c>
      <c r="G86" s="113">
        <f t="shared" si="30"/>
        <v>0.13474912518317173</v>
      </c>
      <c r="I86" s="115"/>
      <c r="J86" s="107" t="s">
        <v>133</v>
      </c>
      <c r="K86" s="115">
        <f>K85+K84</f>
        <v>-0.61418394320532599</v>
      </c>
      <c r="L86" s="115">
        <f>L85+L84</f>
        <v>-0.78747073834531234</v>
      </c>
      <c r="N86" s="115"/>
      <c r="O86" s="107" t="s">
        <v>133</v>
      </c>
      <c r="P86" s="115">
        <f>P85+P84</f>
        <v>-1.235410605652326</v>
      </c>
      <c r="Q86" s="115">
        <f>Q85+Q84</f>
        <v>-0.4114513891512438</v>
      </c>
      <c r="S86" s="115"/>
      <c r="T86" s="107" t="s">
        <v>133</v>
      </c>
      <c r="U86" s="115">
        <f>U85+U84</f>
        <v>-1.3367768826793673</v>
      </c>
      <c r="V86" s="115">
        <f>V85+V84</f>
        <v>-0.3395308710382986</v>
      </c>
      <c r="X86" s="115"/>
      <c r="Y86" s="107" t="s">
        <v>133</v>
      </c>
      <c r="Z86" s="115">
        <f>Z85+Z84</f>
        <v>-0.81691649725940829</v>
      </c>
      <c r="AA86" s="56">
        <f>AA85+AA84</f>
        <v>-0.61418394320532599</v>
      </c>
    </row>
    <row r="87" spans="1:28" ht="15.75" thickBot="1" x14ac:dyDescent="0.3">
      <c r="A87" s="119">
        <v>10</v>
      </c>
      <c r="B87" s="113">
        <f t="shared" ref="B87:D87" si="31">B63</f>
        <v>-0.69314718055994529</v>
      </c>
      <c r="C87" s="113">
        <f t="shared" si="31"/>
        <v>-0.69314718055994529</v>
      </c>
      <c r="D87" s="113" t="str">
        <f t="shared" si="31"/>
        <v>[0,7,9,4]</v>
      </c>
      <c r="I87" s="115"/>
      <c r="J87" s="107" t="s">
        <v>134</v>
      </c>
      <c r="K87" s="115">
        <f>EXP(K86)</f>
        <v>0.54108226905393964</v>
      </c>
      <c r="L87" s="56">
        <f>EXP(L86)</f>
        <v>0.45499414040480374</v>
      </c>
      <c r="M87">
        <f>K87+L87</f>
        <v>0.99607640945874332</v>
      </c>
      <c r="N87" s="115"/>
      <c r="O87" s="107" t="s">
        <v>134</v>
      </c>
      <c r="P87" s="115">
        <f>EXP(P86)</f>
        <v>0.29071536848410967</v>
      </c>
      <c r="Q87" s="56">
        <f>EXP(Q86)</f>
        <v>0.66268773402473657</v>
      </c>
      <c r="R87">
        <f>P87+Q87</f>
        <v>0.9534031025088463</v>
      </c>
      <c r="S87" s="115"/>
      <c r="T87" s="107" t="s">
        <v>134</v>
      </c>
      <c r="U87" s="115">
        <f>EXP(U86)</f>
        <v>0.26269098944241576</v>
      </c>
      <c r="V87" s="56">
        <f>EXP(V86)</f>
        <v>0.71210431317125855</v>
      </c>
      <c r="W87">
        <f>U87+V87</f>
        <v>0.97479530261367431</v>
      </c>
      <c r="X87" s="115"/>
      <c r="Y87" s="107" t="s">
        <v>134</v>
      </c>
      <c r="Z87" s="115">
        <f>EXP(Z86)</f>
        <v>0.44179182268315764</v>
      </c>
      <c r="AA87" s="56">
        <f>EXP(AA86)</f>
        <v>0.54108226905393964</v>
      </c>
      <c r="AB87">
        <f>Z87+AA87</f>
        <v>0.98287409173709728</v>
      </c>
    </row>
    <row r="88" spans="1:28" ht="15.75" thickBot="1" x14ac:dyDescent="0.3">
      <c r="A88" s="119">
        <v>11</v>
      </c>
      <c r="B88" s="113">
        <f t="shared" ref="B88:D88" si="32">B64</f>
        <v>-0.69314718055994529</v>
      </c>
      <c r="C88" s="113">
        <f t="shared" si="32"/>
        <v>-0.69314718055994529</v>
      </c>
      <c r="D88" s="113" t="str">
        <f t="shared" si="32"/>
        <v>[5,7,2,4]</v>
      </c>
      <c r="E88" t="s">
        <v>136</v>
      </c>
      <c r="G88">
        <f>LN(K81)+LN(K88)+LN(L95)+LN(L102)+LN(Q81)+LN(P88)+LN(Q95)+LN(P102)+LN(V81)+LN(V88)+LN(V95)+LN(V102)+LN(AA81)+LN(Z88)</f>
        <v>-7.8485294038926359</v>
      </c>
      <c r="I88" s="116"/>
      <c r="J88" s="108" t="s">
        <v>135</v>
      </c>
      <c r="K88" s="116">
        <f>K87/M87</f>
        <v>0.54321361686294489</v>
      </c>
      <c r="L88" s="58">
        <f>L87/M87</f>
        <v>0.45678638313705516</v>
      </c>
      <c r="N88" s="116"/>
      <c r="O88" s="108" t="s">
        <v>135</v>
      </c>
      <c r="P88" s="116">
        <f>P87/R87</f>
        <v>0.30492387503156065</v>
      </c>
      <c r="Q88" s="58">
        <f>Q87/R87</f>
        <v>0.69507612496843929</v>
      </c>
      <c r="S88" s="116"/>
      <c r="T88" s="108" t="s">
        <v>135</v>
      </c>
      <c r="U88" s="116">
        <f>U87/W87</f>
        <v>0.26948323277520353</v>
      </c>
      <c r="V88" s="58">
        <f>V87/W87</f>
        <v>0.73051676722479653</v>
      </c>
      <c r="X88" s="116"/>
      <c r="Y88" s="108" t="s">
        <v>135</v>
      </c>
      <c r="Z88" s="116">
        <f>Z87/AB87</f>
        <v>0.4494897427831781</v>
      </c>
      <c r="AA88" s="58">
        <f>AA87/AB87</f>
        <v>0.5505102572168219</v>
      </c>
    </row>
    <row r="89" spans="1:28" ht="15.75" thickBot="1" x14ac:dyDescent="0.3">
      <c r="A89" s="119">
        <v>12</v>
      </c>
      <c r="B89" s="113">
        <f t="shared" ref="B89:D89" si="33">B65</f>
        <v>-0.69314718055994529</v>
      </c>
      <c r="C89" s="113">
        <f t="shared" si="33"/>
        <v>-0.69314718055994529</v>
      </c>
      <c r="D89" s="113" t="str">
        <f t="shared" si="33"/>
        <v>[5,1,9,3]</v>
      </c>
      <c r="E89" t="s">
        <v>138</v>
      </c>
      <c r="G89">
        <f>10/14</f>
        <v>0.7142857142857143</v>
      </c>
    </row>
    <row r="90" spans="1:28" ht="15.75" thickBot="1" x14ac:dyDescent="0.3">
      <c r="A90" s="120">
        <v>13</v>
      </c>
      <c r="B90" s="113">
        <f t="shared" ref="B90:D90" si="34">B66</f>
        <v>-0.69314718055994529</v>
      </c>
      <c r="C90" s="113">
        <f t="shared" si="34"/>
        <v>-0.69314718055994529</v>
      </c>
      <c r="D90" s="113" t="str">
        <f t="shared" si="34"/>
        <v>[6,7,2,4]</v>
      </c>
      <c r="E90" t="s">
        <v>140</v>
      </c>
      <c r="I90" s="154">
        <v>2</v>
      </c>
      <c r="J90" s="155" t="s">
        <v>131</v>
      </c>
      <c r="K90" s="152">
        <v>0</v>
      </c>
      <c r="L90" s="153">
        <v>1</v>
      </c>
      <c r="N90" s="154">
        <v>6</v>
      </c>
      <c r="O90" s="155" t="s">
        <v>131</v>
      </c>
      <c r="P90" s="152">
        <v>0</v>
      </c>
      <c r="Q90" s="153">
        <v>1</v>
      </c>
      <c r="S90" s="154">
        <v>10</v>
      </c>
      <c r="T90" s="155" t="s">
        <v>131</v>
      </c>
      <c r="U90" s="152">
        <v>0</v>
      </c>
      <c r="V90" s="153">
        <v>1</v>
      </c>
    </row>
    <row r="91" spans="1:28" ht="15.75" thickBot="1" x14ac:dyDescent="0.3">
      <c r="I91" s="115"/>
      <c r="J91" s="107" t="s">
        <v>132</v>
      </c>
      <c r="K91" s="113">
        <f>F82+F78+F79+F80</f>
        <v>-0.13990394698385569</v>
      </c>
      <c r="L91" s="113">
        <f>G82+G78+G79+G80</f>
        <v>0.23611540221021285</v>
      </c>
      <c r="N91" s="115"/>
      <c r="O91" s="107" t="s">
        <v>132</v>
      </c>
      <c r="P91" s="113">
        <f>F82+F85+F86+F81</f>
        <v>-0.48647753726382836</v>
      </c>
      <c r="Q91" s="113">
        <f>G82+G85+G86+G81</f>
        <v>0.40940219735019917</v>
      </c>
      <c r="S91" s="115"/>
      <c r="T91" s="107" t="s">
        <v>132</v>
      </c>
      <c r="U91" s="113">
        <f>F77+F84+F86+F81</f>
        <v>-0.36897662995239444</v>
      </c>
      <c r="V91" s="113">
        <f>G77+G84+G86+G81</f>
        <v>0.15088375546756447</v>
      </c>
    </row>
    <row r="92" spans="1:28" ht="15.75" thickBot="1" x14ac:dyDescent="0.3">
      <c r="A92" s="117" t="s">
        <v>128</v>
      </c>
      <c r="B92" s="110">
        <v>0</v>
      </c>
      <c r="C92" s="109">
        <v>1</v>
      </c>
      <c r="E92" s="117" t="s">
        <v>130</v>
      </c>
      <c r="F92" s="110">
        <v>0</v>
      </c>
      <c r="G92" s="109">
        <v>1</v>
      </c>
      <c r="I92" s="115"/>
      <c r="J92" s="107" t="s">
        <v>128</v>
      </c>
      <c r="K92" s="115">
        <f>B79</f>
        <v>-0.69314718055994529</v>
      </c>
      <c r="L92" s="115">
        <f>C79</f>
        <v>-0.69314718055994529</v>
      </c>
      <c r="N92" s="115"/>
      <c r="O92" s="107" t="s">
        <v>128</v>
      </c>
      <c r="P92" s="115">
        <f>B83</f>
        <v>-0.69314718055994529</v>
      </c>
      <c r="Q92" s="115">
        <f>C83</f>
        <v>-0.69314718055994529</v>
      </c>
      <c r="S92" s="115"/>
      <c r="T92" s="107" t="s">
        <v>128</v>
      </c>
      <c r="U92" s="115">
        <f>B87</f>
        <v>-0.69314718055994529</v>
      </c>
      <c r="V92" s="115">
        <f>C87</f>
        <v>-0.69314718055994529</v>
      </c>
      <c r="Y92" s="117" t="s">
        <v>142</v>
      </c>
      <c r="Z92" s="110">
        <v>0</v>
      </c>
      <c r="AA92" s="109">
        <v>1</v>
      </c>
    </row>
    <row r="93" spans="1:28" ht="15.75" thickBot="1" x14ac:dyDescent="0.3">
      <c r="A93" s="118">
        <v>0</v>
      </c>
      <c r="B93" s="113">
        <f>LN(K81)</f>
        <v>-0.7451141598285218</v>
      </c>
      <c r="C93" s="113">
        <f>LN(L81)</f>
        <v>-0.64374788280148076</v>
      </c>
      <c r="D93" t="str">
        <f>D77</f>
        <v>[0,1,2,3]</v>
      </c>
      <c r="E93" s="157">
        <v>0</v>
      </c>
      <c r="F93" s="113">
        <f>(LN($L$6) - LN(K81+K88+P102+U81+U95))/$E$34</f>
        <v>8.7691953399941125E-2</v>
      </c>
      <c r="G93" s="113">
        <f>(LN($K$6) - LN(L81+L88+Q102+V81+V95))/$E$34</f>
        <v>-9.1816022700847461E-2</v>
      </c>
      <c r="I93" s="115"/>
      <c r="J93" s="107" t="s">
        <v>133</v>
      </c>
      <c r="K93" s="115">
        <f>K92+K91</f>
        <v>-0.83305112754380095</v>
      </c>
      <c r="L93" s="115">
        <f>L92+L91</f>
        <v>-0.45703177834973241</v>
      </c>
      <c r="N93" s="115"/>
      <c r="O93" s="107" t="s">
        <v>133</v>
      </c>
      <c r="P93" s="115">
        <f>P92+P91</f>
        <v>-1.1796247178237738</v>
      </c>
      <c r="Q93" s="115">
        <f>Q92+Q91</f>
        <v>-0.28374498320974612</v>
      </c>
      <c r="S93" s="115"/>
      <c r="T93" s="107" t="s">
        <v>133</v>
      </c>
      <c r="U93" s="115">
        <f>U92+U91</f>
        <v>-1.0621238105123396</v>
      </c>
      <c r="V93" s="115">
        <f>V92+V91</f>
        <v>-0.54226342509238079</v>
      </c>
      <c r="Y93" s="157">
        <v>0</v>
      </c>
      <c r="Z93" s="113">
        <f>Z53+F93</f>
        <v>0.13327234259842979</v>
      </c>
      <c r="AA93" s="113">
        <f>AA53+G93</f>
        <v>-0.14760191052939992</v>
      </c>
    </row>
    <row r="94" spans="1:28" ht="15.75" thickBot="1" x14ac:dyDescent="0.3">
      <c r="A94" s="119">
        <v>1</v>
      </c>
      <c r="B94" s="113">
        <f>LN(K88)</f>
        <v>-0.61025263518928008</v>
      </c>
      <c r="C94" s="113">
        <f>LN(L88)</f>
        <v>-0.78353943032926621</v>
      </c>
      <c r="D94" t="str">
        <f t="shared" ref="D94:D106" si="35">D78</f>
        <v>[0,1,2,4]</v>
      </c>
      <c r="E94" s="119">
        <v>1</v>
      </c>
      <c r="F94" s="113">
        <f>(LN($L$11) - LN(K81+K88+K95+Z81))/$E$34</f>
        <v>3.845116232334761E-2</v>
      </c>
      <c r="G94" s="113">
        <f>(LN($K$11) - LN(L81+L88+L95+AA81))/$E$34</f>
        <v>-3.331794778099112E-2</v>
      </c>
      <c r="I94" s="115"/>
      <c r="J94" s="107" t="s">
        <v>134</v>
      </c>
      <c r="K94" s="115">
        <f>EXP(K93)</f>
        <v>0.43472087194499143</v>
      </c>
      <c r="L94" s="56">
        <f>EXP(L93)</f>
        <v>0.63316021895617902</v>
      </c>
      <c r="M94">
        <f>K94+L94</f>
        <v>1.0678810909011704</v>
      </c>
      <c r="N94" s="115"/>
      <c r="O94" s="107" t="s">
        <v>134</v>
      </c>
      <c r="P94" s="115">
        <f>EXP(P93)</f>
        <v>0.30739407647563216</v>
      </c>
      <c r="Q94" s="56">
        <f>EXP(Q93)</f>
        <v>0.75295863731936885</v>
      </c>
      <c r="R94">
        <f>P94+Q94</f>
        <v>1.0603527137950011</v>
      </c>
      <c r="S94" s="115"/>
      <c r="T94" s="107" t="s">
        <v>134</v>
      </c>
      <c r="U94" s="115">
        <f>EXP(U93)</f>
        <v>0.34572078464194106</v>
      </c>
      <c r="V94" s="56">
        <f>EXP(V93)</f>
        <v>0.58143073696821934</v>
      </c>
      <c r="W94">
        <f>U94+V94</f>
        <v>0.92715152161016046</v>
      </c>
      <c r="Y94" s="119">
        <v>1</v>
      </c>
      <c r="Z94" s="113">
        <f t="shared" ref="Z94:Z102" si="36">Z54+F94</f>
        <v>3.845116232334761E-2</v>
      </c>
      <c r="AA94" s="113">
        <f t="shared" ref="AA94:AA102" si="37">AA54+G94</f>
        <v>-3.331794778099112E-2</v>
      </c>
    </row>
    <row r="95" spans="1:28" ht="15.75" thickBot="1" x14ac:dyDescent="0.3">
      <c r="A95" s="119">
        <v>2</v>
      </c>
      <c r="B95" s="113">
        <f>LN(K95)</f>
        <v>-0.8987275237757385</v>
      </c>
      <c r="C95" s="113">
        <f>LN(L95)</f>
        <v>-0.52270817458167007</v>
      </c>
      <c r="D95" t="str">
        <f t="shared" si="35"/>
        <v>[5,1,2,3]</v>
      </c>
      <c r="E95" s="119">
        <v>2</v>
      </c>
      <c r="F95" s="113">
        <f>(LN($L$16) - LN(K81+K88+K95+K102+P102+U102+Z88))/$E$34</f>
        <v>6.204557952872003E-2</v>
      </c>
      <c r="G95" s="113">
        <f>(LN($K$16) - LN(L81+L88+L95+L102+Q102+V102+AA88))/$E$34</f>
        <v>-6.4249606210258325E-2</v>
      </c>
      <c r="I95" s="116"/>
      <c r="J95" s="108" t="s">
        <v>135</v>
      </c>
      <c r="K95" s="116">
        <f>K94/M94</f>
        <v>0.40708733926371554</v>
      </c>
      <c r="L95" s="58">
        <f>L94/M94</f>
        <v>0.59291266073628446</v>
      </c>
      <c r="N95" s="116"/>
      <c r="O95" s="108" t="s">
        <v>135</v>
      </c>
      <c r="P95" s="116">
        <f>P94/R94</f>
        <v>0.28989794855663559</v>
      </c>
      <c r="Q95" s="58">
        <f>Q94/R94</f>
        <v>0.71010205144336436</v>
      </c>
      <c r="S95" s="116"/>
      <c r="T95" s="108" t="s">
        <v>135</v>
      </c>
      <c r="U95" s="116">
        <f>U94/W94</f>
        <v>0.37288488082458904</v>
      </c>
      <c r="V95" s="58">
        <f>V94/W94</f>
        <v>0.62711511917541096</v>
      </c>
      <c r="Y95" s="119">
        <v>2</v>
      </c>
      <c r="Z95" s="113">
        <f t="shared" si="36"/>
        <v>9.5428427684850659E-2</v>
      </c>
      <c r="AA95" s="113">
        <f t="shared" si="37"/>
        <v>-0.10278727616707289</v>
      </c>
    </row>
    <row r="96" spans="1:28" ht="15.75" thickBot="1" x14ac:dyDescent="0.3">
      <c r="A96" s="119">
        <v>3</v>
      </c>
      <c r="B96" s="113">
        <f>LN(K102)</f>
        <v>-0.96006065770238957</v>
      </c>
      <c r="C96" s="113">
        <f>LN(L102)</f>
        <v>-0.48267503148127971</v>
      </c>
      <c r="D96" t="str">
        <f t="shared" si="35"/>
        <v>[6,7,2,3]</v>
      </c>
      <c r="E96" s="119">
        <v>3</v>
      </c>
      <c r="F96" s="113">
        <f>(LN($L$20) - LN(K81+K95+K102+P81+P102+U81+U88+Z81))/$E$34</f>
        <v>-8.3732169437190834E-2</v>
      </c>
      <c r="G96" s="113">
        <f>(LN($K$20) - LN(L81+L95+L102+Q81+Q102+V81+V88+AA81))/$E$34</f>
        <v>3.5567670591765632E-2</v>
      </c>
      <c r="Y96" s="119">
        <v>3</v>
      </c>
      <c r="Z96" s="113">
        <f t="shared" si="36"/>
        <v>-0.25701896457717716</v>
      </c>
      <c r="AA96" s="113">
        <f t="shared" si="37"/>
        <v>0.13693394761880673</v>
      </c>
    </row>
    <row r="97" spans="1:27" ht="15.75" thickBot="1" x14ac:dyDescent="0.3">
      <c r="A97" s="119">
        <v>4</v>
      </c>
      <c r="B97" s="113">
        <f>LN(P81)</f>
        <v>-1.3862943611198906</v>
      </c>
      <c r="C97" s="113">
        <f>LN(Q81)</f>
        <v>-0.2876820724517809</v>
      </c>
      <c r="D97" t="str">
        <f t="shared" si="35"/>
        <v>[6,8,9,3]</v>
      </c>
      <c r="E97" s="119">
        <v>4</v>
      </c>
      <c r="F97" s="113">
        <f>(LN($L$21) - LN(K88+P88+P95+U95+U102+Z88))/$E$34</f>
        <v>5.6602303277395571E-2</v>
      </c>
      <c r="G97" s="113">
        <f>(LN($K$21) - LN(L88+Q88+Q95+V95+V102+AA88))/$E$34</f>
        <v>-4.6123188729397357E-2</v>
      </c>
      <c r="I97" s="154">
        <v>3</v>
      </c>
      <c r="J97" s="155" t="s">
        <v>131</v>
      </c>
      <c r="K97" s="152">
        <v>0</v>
      </c>
      <c r="L97" s="153">
        <v>1</v>
      </c>
      <c r="N97" s="154">
        <v>7</v>
      </c>
      <c r="O97" s="155" t="s">
        <v>131</v>
      </c>
      <c r="P97" s="152">
        <v>0</v>
      </c>
      <c r="Q97" s="153">
        <v>1</v>
      </c>
      <c r="S97" s="154">
        <v>11</v>
      </c>
      <c r="T97" s="155" t="s">
        <v>131</v>
      </c>
      <c r="U97" s="152">
        <v>0</v>
      </c>
      <c r="V97" s="153">
        <v>1</v>
      </c>
      <c r="Y97" s="119">
        <v>4</v>
      </c>
      <c r="Z97" s="113">
        <f t="shared" si="36"/>
        <v>5.6602303277395571E-2</v>
      </c>
      <c r="AA97" s="113">
        <f t="shared" si="37"/>
        <v>-4.6123188729397357E-2</v>
      </c>
    </row>
    <row r="98" spans="1:27" ht="15.75" thickBot="1" x14ac:dyDescent="0.3">
      <c r="A98" s="119">
        <v>5</v>
      </c>
      <c r="B98" s="113">
        <f>LN(P88)</f>
        <v>-1.1876931235879651</v>
      </c>
      <c r="C98" s="113">
        <f>LN(Q88)</f>
        <v>-0.3637339070868828</v>
      </c>
      <c r="D98" t="str">
        <f t="shared" si="35"/>
        <v>[6,8,9,4]</v>
      </c>
      <c r="E98" s="119">
        <v>5</v>
      </c>
      <c r="F98" s="113">
        <v>0</v>
      </c>
      <c r="G98" s="113">
        <f>(LN($K$7) - LN(L95+Q95+V102+AA81))/$E$34</f>
        <v>0.10949530270501728</v>
      </c>
      <c r="I98" s="115"/>
      <c r="J98" s="107" t="s">
        <v>132</v>
      </c>
      <c r="K98" s="113">
        <f>F83+F84+F79+F80</f>
        <v>-0.29705611183944924</v>
      </c>
      <c r="L98" s="113">
        <f>G83+G84+G79+G80</f>
        <v>0.18032951438166039</v>
      </c>
      <c r="N98" s="115"/>
      <c r="O98" s="107" t="s">
        <v>132</v>
      </c>
      <c r="P98" s="113">
        <f>F77+F84+F79+F80</f>
        <v>-0.19568983481240815</v>
      </c>
      <c r="Q98" s="113">
        <f>G77+G84+G79+G80</f>
        <v>7.896323735461927E-2</v>
      </c>
      <c r="S98" s="115"/>
      <c r="T98" s="107" t="s">
        <v>132</v>
      </c>
      <c r="U98" s="113">
        <f>F82+F84+F79+F81</f>
        <v>-6.7983428870910495E-2</v>
      </c>
      <c r="V98" s="113">
        <f>G82+G84+G79+G81</f>
        <v>0.20666964329611695</v>
      </c>
      <c r="Y98" s="119">
        <v>5</v>
      </c>
      <c r="Z98" s="113">
        <f t="shared" si="36"/>
        <v>0</v>
      </c>
      <c r="AA98" s="113">
        <f t="shared" si="37"/>
        <v>0.28278209784500363</v>
      </c>
    </row>
    <row r="99" spans="1:27" ht="15.75" thickBot="1" x14ac:dyDescent="0.3">
      <c r="A99" s="119">
        <v>6</v>
      </c>
      <c r="B99" s="113">
        <f>LN(P95)</f>
        <v>-1.2382263194623329</v>
      </c>
      <c r="C99" s="113">
        <f>LN(Q95)</f>
        <v>-0.34234658484830527</v>
      </c>
      <c r="D99" t="str">
        <f t="shared" si="35"/>
        <v>[5,8,9,4]</v>
      </c>
      <c r="E99" s="119">
        <v>6</v>
      </c>
      <c r="F99" s="113">
        <f>(LN($L$8) - LN(K102+P81+P88+U88+Z88))/$E$34</f>
        <v>4.7069840550795272E-2</v>
      </c>
      <c r="G99" s="113">
        <f>(LN($K$8) - LN(L102+Q81+Q88+V88+AA88))/$E$34</f>
        <v>-2.7081540055894304E-2</v>
      </c>
      <c r="I99" s="115"/>
      <c r="J99" s="107" t="s">
        <v>128</v>
      </c>
      <c r="K99" s="115">
        <f>B80</f>
        <v>-0.69314718055994529</v>
      </c>
      <c r="L99" s="115">
        <f>C80</f>
        <v>-0.69314718055994529</v>
      </c>
      <c r="N99" s="115"/>
      <c r="O99" s="107" t="s">
        <v>128</v>
      </c>
      <c r="P99" s="115">
        <f>B84</f>
        <v>-0.69314718055994529</v>
      </c>
      <c r="Q99" s="115">
        <f>C84</f>
        <v>-0.69314718055994529</v>
      </c>
      <c r="S99" s="115"/>
      <c r="T99" s="107" t="s">
        <v>128</v>
      </c>
      <c r="U99" s="115">
        <f>B88</f>
        <v>-0.69314718055994529</v>
      </c>
      <c r="V99" s="115">
        <f>C88</f>
        <v>-0.69314718055994529</v>
      </c>
      <c r="Y99" s="119">
        <v>6</v>
      </c>
      <c r="Z99" s="113">
        <f t="shared" si="36"/>
        <v>-8.7160472777571829E-3</v>
      </c>
      <c r="AA99" s="113">
        <f t="shared" si="37"/>
        <v>1.8498849142594365E-2</v>
      </c>
    </row>
    <row r="100" spans="1:27" ht="15.75" thickBot="1" x14ac:dyDescent="0.3">
      <c r="A100" s="119">
        <v>7</v>
      </c>
      <c r="B100" s="113">
        <f>LN(P102)</f>
        <v>-0.83987351643350061</v>
      </c>
      <c r="C100" s="113">
        <f>LN(Q102)</f>
        <v>-0.56522044426647322</v>
      </c>
      <c r="D100" t="str">
        <f t="shared" si="35"/>
        <v>[0,7,2,3]</v>
      </c>
      <c r="E100" s="119">
        <v>7</v>
      </c>
      <c r="F100" s="113">
        <f>(LN($L$12) - LN(K102+P102+U88+U95+U102+Z88))/$E$34</f>
        <v>-3.9064733260229273E-2</v>
      </c>
      <c r="G100" s="113">
        <f>(LN($K$12) - LN(L102+Q102+V88+V95+V102+AA88))/$E$34</f>
        <v>2.2088827643131692E-2</v>
      </c>
      <c r="I100" s="115"/>
      <c r="J100" s="107" t="s">
        <v>133</v>
      </c>
      <c r="K100" s="115">
        <f>K99+K98</f>
        <v>-0.99020329239939453</v>
      </c>
      <c r="L100" s="115">
        <f>L99+L98</f>
        <v>-0.51281766617828484</v>
      </c>
      <c r="N100" s="115"/>
      <c r="O100" s="107" t="s">
        <v>133</v>
      </c>
      <c r="P100" s="115">
        <f>P99+P98</f>
        <v>-0.88883701537235349</v>
      </c>
      <c r="Q100" s="115">
        <f>Q99+Q98</f>
        <v>-0.61418394320532599</v>
      </c>
      <c r="S100" s="115"/>
      <c r="T100" s="107" t="s">
        <v>133</v>
      </c>
      <c r="U100" s="115">
        <f>U99+U98</f>
        <v>-0.76113060943085575</v>
      </c>
      <c r="V100" s="115">
        <f>V99+V98</f>
        <v>-0.48647753726382836</v>
      </c>
      <c r="Y100" s="119">
        <v>7</v>
      </c>
      <c r="Z100" s="113">
        <f t="shared" si="36"/>
        <v>-0.1404310102872704</v>
      </c>
      <c r="AA100" s="113">
        <f t="shared" si="37"/>
        <v>9.400934575607689E-2</v>
      </c>
    </row>
    <row r="101" spans="1:27" ht="15.75" thickBot="1" x14ac:dyDescent="0.3">
      <c r="A101" s="119">
        <v>8</v>
      </c>
      <c r="B101" s="113">
        <f>LN(U81)</f>
        <v>-1.2382263194623329</v>
      </c>
      <c r="C101" s="113">
        <f>LN(V81)</f>
        <v>-0.34234658484830527</v>
      </c>
      <c r="D101" t="str">
        <f t="shared" si="35"/>
        <v>[0,8,9,3]</v>
      </c>
      <c r="E101" s="119">
        <v>8</v>
      </c>
      <c r="F101" s="113">
        <f>(LN($L$13) - LN(P81+P88+P95+U81))/$E$34</f>
        <v>-3.1596430915160394E-2</v>
      </c>
      <c r="G101" s="113">
        <f>(LN($K$13) - LN(Q81+Q88+Q95+V81))/$E$34</f>
        <v>1.1486533128719056E-2</v>
      </c>
      <c r="I101" s="115"/>
      <c r="J101" s="107" t="s">
        <v>134</v>
      </c>
      <c r="K101" s="115">
        <f>EXP(K100)</f>
        <v>0.37150115998267197</v>
      </c>
      <c r="L101" s="56">
        <f>EXP(L100)</f>
        <v>0.59880596423241994</v>
      </c>
      <c r="M101">
        <f>K101+L101</f>
        <v>0.97030712421509191</v>
      </c>
      <c r="N101" s="115"/>
      <c r="O101" s="107" t="s">
        <v>134</v>
      </c>
      <c r="P101" s="115">
        <f>EXP(P100)</f>
        <v>0.41113361690051969</v>
      </c>
      <c r="Q101" s="56">
        <f>EXP(Q100)</f>
        <v>0.54108226905393964</v>
      </c>
      <c r="R101">
        <f>P101+Q101</f>
        <v>0.95221588595445938</v>
      </c>
      <c r="S101" s="115"/>
      <c r="T101" s="107" t="s">
        <v>134</v>
      </c>
      <c r="U101" s="115">
        <f>EXP(U100)</f>
        <v>0.46713797772820009</v>
      </c>
      <c r="V101" s="56">
        <f>EXP(V100)</f>
        <v>0.61478815295126432</v>
      </c>
      <c r="W101">
        <f>U101+V101</f>
        <v>1.0819261306794643</v>
      </c>
      <c r="Y101" s="119">
        <v>8</v>
      </c>
      <c r="Z101" s="113">
        <f t="shared" si="36"/>
        <v>-0.20488322605514672</v>
      </c>
      <c r="AA101" s="113">
        <f t="shared" si="37"/>
        <v>0.11285281015576018</v>
      </c>
    </row>
    <row r="102" spans="1:27" ht="15.75" thickBot="1" x14ac:dyDescent="0.3">
      <c r="A102" s="119">
        <v>9</v>
      </c>
      <c r="B102" s="113">
        <f>LN(U88)</f>
        <v>-1.3112491066160661</v>
      </c>
      <c r="C102" s="113">
        <f>LN(V88)</f>
        <v>-0.31400309497499718</v>
      </c>
      <c r="D102" t="str">
        <f t="shared" si="35"/>
        <v>[6,7,9,3]</v>
      </c>
      <c r="E102" s="120">
        <v>9</v>
      </c>
      <c r="F102" s="64">
        <f>(LN($L$17) - LN(P81+P88+P95+U81+U88+U95+Z81))/$E$34</f>
        <v>-0.18152285685278868</v>
      </c>
      <c r="G102" s="64">
        <f>(LN($K$17) - LN(Q81+Q88+Q95+V81+V88+V95+AA81))/$E$34</f>
        <v>4.8952318840282116E-2</v>
      </c>
      <c r="I102" s="116"/>
      <c r="J102" s="108" t="s">
        <v>135</v>
      </c>
      <c r="K102" s="116">
        <f>K101/M101</f>
        <v>0.38286966127677302</v>
      </c>
      <c r="L102" s="58">
        <f>L101/M101</f>
        <v>0.61713033872322698</v>
      </c>
      <c r="N102" s="116"/>
      <c r="O102" s="108" t="s">
        <v>135</v>
      </c>
      <c r="P102" s="116">
        <f>P101/R101</f>
        <v>0.4317651311691964</v>
      </c>
      <c r="Q102" s="58">
        <f>Q101/R101</f>
        <v>0.56823486883080354</v>
      </c>
      <c r="S102" s="116"/>
      <c r="T102" s="108" t="s">
        <v>135</v>
      </c>
      <c r="U102" s="116">
        <f>U101/W101</f>
        <v>0.43176513116919646</v>
      </c>
      <c r="V102" s="58">
        <f>V101/W101</f>
        <v>0.56823486883080365</v>
      </c>
      <c r="Y102" s="120">
        <v>9</v>
      </c>
      <c r="Z102" s="113">
        <f t="shared" si="36"/>
        <v>-0.4947135989766307</v>
      </c>
      <c r="AA102" s="113">
        <f t="shared" si="37"/>
        <v>0.18370144402345384</v>
      </c>
    </row>
    <row r="103" spans="1:27" ht="15.75" thickBot="1" x14ac:dyDescent="0.3">
      <c r="A103" s="119">
        <v>10</v>
      </c>
      <c r="B103" s="113">
        <f>LN(U95)</f>
        <v>-0.98648553747159529</v>
      </c>
      <c r="C103" s="113">
        <f>LN(V95)</f>
        <v>-0.46662515205163629</v>
      </c>
      <c r="D103" t="str">
        <f t="shared" si="35"/>
        <v>[0,7,9,4]</v>
      </c>
    </row>
    <row r="104" spans="1:27" ht="15.75" thickBot="1" x14ac:dyDescent="0.3">
      <c r="A104" s="119">
        <v>11</v>
      </c>
      <c r="B104" s="113">
        <f>LN(U102)</f>
        <v>-0.83987351643350039</v>
      </c>
      <c r="C104" s="113">
        <f>LN(V102)</f>
        <v>-0.565220444266473</v>
      </c>
      <c r="D104" t="str">
        <f>D88</f>
        <v>[5,7,2,4]</v>
      </c>
    </row>
    <row r="105" spans="1:27" ht="15.75" thickBot="1" x14ac:dyDescent="0.3">
      <c r="A105" s="119">
        <v>12</v>
      </c>
      <c r="B105" s="113">
        <f>LN(Z81)</f>
        <v>-1.2382263194623329</v>
      </c>
      <c r="C105" s="113">
        <f>LN(AA81)</f>
        <v>-0.34234658484830527</v>
      </c>
      <c r="D105" t="str">
        <f t="shared" si="35"/>
        <v>[5,1,9,3]</v>
      </c>
    </row>
    <row r="106" spans="1:27" ht="15.75" thickBot="1" x14ac:dyDescent="0.3">
      <c r="A106" s="120">
        <v>13</v>
      </c>
      <c r="B106" s="113">
        <f>LN(Z88)</f>
        <v>-0.79964224450061616</v>
      </c>
      <c r="C106" s="113">
        <f>LN(AA88)</f>
        <v>-0.59690969044653397</v>
      </c>
      <c r="D106" t="str">
        <f t="shared" si="35"/>
        <v>[6,7,2,4]</v>
      </c>
    </row>
    <row r="107" spans="1:27" ht="15.75" thickBot="1" x14ac:dyDescent="0.3"/>
    <row r="108" spans="1:27" ht="15.75" thickBot="1" x14ac:dyDescent="0.3">
      <c r="A108" s="75">
        <v>3</v>
      </c>
      <c r="B108" s="121"/>
      <c r="C108" s="139"/>
      <c r="D108" s="121"/>
      <c r="E108" s="37"/>
      <c r="F108" s="139"/>
      <c r="G108" s="121"/>
      <c r="H108" s="37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37"/>
    </row>
    <row r="110" spans="1:27" x14ac:dyDescent="0.25">
      <c r="C110" t="s">
        <v>141</v>
      </c>
    </row>
    <row r="112" spans="1:27" x14ac:dyDescent="0.25">
      <c r="L112" s="141"/>
    </row>
    <row r="113" spans="1:28" ht="15.75" thickBot="1" x14ac:dyDescent="0.3">
      <c r="M113" s="141"/>
    </row>
    <row r="114" spans="1:28" ht="15.75" thickBot="1" x14ac:dyDescent="0.3">
      <c r="A114" s="75"/>
      <c r="B114" s="121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37"/>
    </row>
    <row r="115" spans="1:28" ht="15.75" thickBot="1" x14ac:dyDescent="0.3"/>
    <row r="116" spans="1:28" ht="15.75" thickBot="1" x14ac:dyDescent="0.3">
      <c r="A116" s="117" t="s">
        <v>128</v>
      </c>
      <c r="B116" s="110">
        <v>0</v>
      </c>
      <c r="C116" s="109">
        <v>1</v>
      </c>
      <c r="E116" s="117" t="s">
        <v>130</v>
      </c>
      <c r="F116" s="110">
        <v>0</v>
      </c>
      <c r="G116" s="109">
        <v>1</v>
      </c>
      <c r="I116" s="154">
        <v>0</v>
      </c>
      <c r="J116" s="155" t="s">
        <v>131</v>
      </c>
      <c r="K116" s="152">
        <v>0</v>
      </c>
      <c r="L116" s="153">
        <v>1</v>
      </c>
      <c r="N116" s="154">
        <v>4</v>
      </c>
      <c r="O116" s="155" t="s">
        <v>131</v>
      </c>
      <c r="P116" s="152">
        <v>0</v>
      </c>
      <c r="Q116" s="153">
        <v>1</v>
      </c>
      <c r="S116" s="154">
        <v>8</v>
      </c>
      <c r="T116" s="155" t="s">
        <v>131</v>
      </c>
      <c r="U116" s="152">
        <v>0</v>
      </c>
      <c r="V116" s="153">
        <v>1</v>
      </c>
      <c r="X116" s="154">
        <v>12</v>
      </c>
      <c r="Y116" s="155" t="s">
        <v>131</v>
      </c>
      <c r="Z116" s="152">
        <v>0</v>
      </c>
      <c r="AA116" s="153">
        <v>1</v>
      </c>
    </row>
    <row r="117" spans="1:28" ht="15.75" thickBot="1" x14ac:dyDescent="0.3">
      <c r="A117" s="118">
        <v>0</v>
      </c>
      <c r="B117" s="113">
        <f>B93</f>
        <v>-0.7451141598285218</v>
      </c>
      <c r="C117" s="113">
        <f>C93</f>
        <v>-0.64374788280148076</v>
      </c>
      <c r="D117" s="113" t="str">
        <f>D93</f>
        <v>[0,1,2,3]</v>
      </c>
      <c r="E117" s="157">
        <v>0</v>
      </c>
      <c r="F117" s="113">
        <f>F93</f>
        <v>8.7691953399941125E-2</v>
      </c>
      <c r="G117" s="113">
        <f>G93</f>
        <v>-9.1816022700847461E-2</v>
      </c>
      <c r="I117" s="115"/>
      <c r="J117" s="107" t="s">
        <v>132</v>
      </c>
      <c r="K117" s="113">
        <f>F117+F118+F119+F120</f>
        <v>0.10445652581481793</v>
      </c>
      <c r="L117" s="113">
        <f>G117+G118+G119+G120</f>
        <v>-0.15381590610033127</v>
      </c>
      <c r="N117" s="115"/>
      <c r="O117" s="107" t="s">
        <v>132</v>
      </c>
      <c r="P117" s="113">
        <f>F123+F125+F126+F120</f>
        <v>-0.24978161665434465</v>
      </c>
      <c r="Q117" s="113">
        <f>G123+G125+G126+G120</f>
        <v>6.8924982504872501E-2</v>
      </c>
      <c r="S117" s="115"/>
      <c r="T117" s="107" t="s">
        <v>132</v>
      </c>
      <c r="U117" s="113">
        <f>F117+F125+F126+F120</f>
        <v>-0.20915950380519879</v>
      </c>
      <c r="V117" s="113">
        <f>G117+G125+G126+G120</f>
        <v>4.1904998599193444E-3</v>
      </c>
      <c r="X117" s="115"/>
      <c r="Y117" s="107" t="s">
        <v>132</v>
      </c>
      <c r="Z117" s="113">
        <f>F122+F118+F126+F120</f>
        <v>-0.22680386396663191</v>
      </c>
      <c r="AA117" s="113">
        <f>G122+G118+G126+G120</f>
        <v>0.16069734435607391</v>
      </c>
    </row>
    <row r="118" spans="1:28" ht="15.75" thickBot="1" x14ac:dyDescent="0.3">
      <c r="A118" s="119">
        <v>1</v>
      </c>
      <c r="B118" s="113">
        <f t="shared" ref="B118:D118" si="38">B94</f>
        <v>-0.61025263518928008</v>
      </c>
      <c r="C118" s="113">
        <f t="shared" si="38"/>
        <v>-0.78353943032926621</v>
      </c>
      <c r="D118" s="113" t="str">
        <f t="shared" si="38"/>
        <v>[0,1,2,4]</v>
      </c>
      <c r="E118" s="119">
        <v>1</v>
      </c>
      <c r="F118" s="113">
        <f t="shared" ref="F118:G118" si="39">F94</f>
        <v>3.845116232334761E-2</v>
      </c>
      <c r="G118" s="113">
        <f t="shared" si="39"/>
        <v>-3.331794778099112E-2</v>
      </c>
      <c r="I118" s="115"/>
      <c r="J118" s="107" t="s">
        <v>128</v>
      </c>
      <c r="K118" s="115">
        <f>B117</f>
        <v>-0.7451141598285218</v>
      </c>
      <c r="L118" s="115">
        <f>C117</f>
        <v>-0.64374788280148076</v>
      </c>
      <c r="N118" s="115"/>
      <c r="O118" s="107" t="s">
        <v>128</v>
      </c>
      <c r="P118" s="115">
        <f>B121</f>
        <v>-1.3862943611198906</v>
      </c>
      <c r="Q118" s="115">
        <f>C121</f>
        <v>-0.2876820724517809</v>
      </c>
      <c r="S118" s="115"/>
      <c r="T118" s="107" t="s">
        <v>128</v>
      </c>
      <c r="U118" s="115">
        <f>B125</f>
        <v>-1.2382263194623329</v>
      </c>
      <c r="V118" s="115">
        <f>C125</f>
        <v>-0.34234658484830527</v>
      </c>
      <c r="X118" s="115"/>
      <c r="Y118" s="107" t="s">
        <v>128</v>
      </c>
      <c r="Z118" s="115">
        <f>B129</f>
        <v>-1.2382263194623329</v>
      </c>
      <c r="AA118" s="115">
        <f>C129</f>
        <v>-0.34234658484830527</v>
      </c>
    </row>
    <row r="119" spans="1:28" ht="15.75" thickBot="1" x14ac:dyDescent="0.3">
      <c r="A119" s="119">
        <v>2</v>
      </c>
      <c r="B119" s="113">
        <f t="shared" ref="B119:D119" si="40">B95</f>
        <v>-0.8987275237757385</v>
      </c>
      <c r="C119" s="113">
        <f t="shared" si="40"/>
        <v>-0.52270817458167007</v>
      </c>
      <c r="D119" s="113" t="str">
        <f t="shared" si="40"/>
        <v>[5,1,2,3]</v>
      </c>
      <c r="E119" s="119">
        <v>2</v>
      </c>
      <c r="F119" s="113">
        <f t="shared" ref="F119:G119" si="41">F95</f>
        <v>6.204557952872003E-2</v>
      </c>
      <c r="G119" s="113">
        <f t="shared" si="41"/>
        <v>-6.4249606210258325E-2</v>
      </c>
      <c r="I119" s="115"/>
      <c r="J119" s="107" t="s">
        <v>133</v>
      </c>
      <c r="K119" s="115">
        <f>K118+K117</f>
        <v>-0.6406576340137039</v>
      </c>
      <c r="L119" s="115">
        <f>L118+L117</f>
        <v>-0.79756378890181201</v>
      </c>
      <c r="N119" s="115"/>
      <c r="O119" s="107" t="s">
        <v>133</v>
      </c>
      <c r="P119" s="115">
        <f>P118+P117</f>
        <v>-1.6360759777742353</v>
      </c>
      <c r="Q119" s="115">
        <f>Q118+Q117</f>
        <v>-0.2187570899469084</v>
      </c>
      <c r="S119" s="115"/>
      <c r="T119" s="107" t="s">
        <v>133</v>
      </c>
      <c r="U119" s="115">
        <f>U118+U117</f>
        <v>-1.4473858232675316</v>
      </c>
      <c r="V119" s="115">
        <f>V118+V117</f>
        <v>-0.3381560849883859</v>
      </c>
      <c r="X119" s="115"/>
      <c r="Y119" s="107" t="s">
        <v>133</v>
      </c>
      <c r="Z119" s="115">
        <f>Z118+Z117</f>
        <v>-1.4650301834289647</v>
      </c>
      <c r="AA119" s="115">
        <f>AA118+AA117</f>
        <v>-0.18164924049223136</v>
      </c>
    </row>
    <row r="120" spans="1:28" ht="15.75" thickBot="1" x14ac:dyDescent="0.3">
      <c r="A120" s="119">
        <v>3</v>
      </c>
      <c r="B120" s="113">
        <f t="shared" ref="B120:D120" si="42">B96</f>
        <v>-0.96006065770238957</v>
      </c>
      <c r="C120" s="113">
        <f t="shared" si="42"/>
        <v>-0.48267503148127971</v>
      </c>
      <c r="D120" s="113" t="str">
        <f t="shared" si="42"/>
        <v>[6,7,2,3]</v>
      </c>
      <c r="E120" s="119">
        <v>3</v>
      </c>
      <c r="F120" s="113">
        <f t="shared" ref="F120:G120" si="43">F96</f>
        <v>-8.3732169437190834E-2</v>
      </c>
      <c r="G120" s="113">
        <f t="shared" si="43"/>
        <v>3.5567670591765632E-2</v>
      </c>
      <c r="I120" s="115"/>
      <c r="J120" s="107" t="s">
        <v>134</v>
      </c>
      <c r="K120" s="115">
        <f>EXP(K119)</f>
        <v>0.52694577260721043</v>
      </c>
      <c r="L120" s="115">
        <f>EXP(L119)</f>
        <v>0.4504249588215003</v>
      </c>
      <c r="M120">
        <f>K120+L120</f>
        <v>0.97737073142871078</v>
      </c>
      <c r="N120" s="115"/>
      <c r="O120" s="107" t="s">
        <v>134</v>
      </c>
      <c r="P120" s="115">
        <f>EXP(P119)</f>
        <v>0.19474271969109205</v>
      </c>
      <c r="Q120" s="115">
        <f>EXP(Q119)</f>
        <v>0.803516876776869</v>
      </c>
      <c r="R120">
        <f>P120+Q120</f>
        <v>0.99825959646796103</v>
      </c>
      <c r="S120" s="115"/>
      <c r="T120" s="107" t="s">
        <v>134</v>
      </c>
      <c r="U120" s="115">
        <f>EXP(U119)</f>
        <v>0.23518429849924377</v>
      </c>
      <c r="V120" s="115">
        <f>EXP(V119)</f>
        <v>0.7130839775072203</v>
      </c>
      <c r="W120">
        <f>U120+V120</f>
        <v>0.94826827600646402</v>
      </c>
      <c r="X120" s="115"/>
      <c r="Y120" s="107" t="s">
        <v>134</v>
      </c>
      <c r="Z120" s="115">
        <f>EXP(Z119)</f>
        <v>0.23107101685644865</v>
      </c>
      <c r="AA120" s="115">
        <f>EXP(AA119)</f>
        <v>0.83389378529748781</v>
      </c>
      <c r="AB120">
        <f>Z120+AA120</f>
        <v>1.0649648021539364</v>
      </c>
    </row>
    <row r="121" spans="1:28" ht="15.75" thickBot="1" x14ac:dyDescent="0.3">
      <c r="A121" s="119">
        <v>4</v>
      </c>
      <c r="B121" s="113">
        <f t="shared" ref="B121:D121" si="44">B97</f>
        <v>-1.3862943611198906</v>
      </c>
      <c r="C121" s="113">
        <f t="shared" si="44"/>
        <v>-0.2876820724517809</v>
      </c>
      <c r="D121" s="113" t="str">
        <f t="shared" si="44"/>
        <v>[6,8,9,3]</v>
      </c>
      <c r="E121" s="119">
        <v>4</v>
      </c>
      <c r="F121" s="113">
        <f t="shared" ref="F121:G121" si="45">F97</f>
        <v>5.6602303277395571E-2</v>
      </c>
      <c r="G121" s="113">
        <f t="shared" si="45"/>
        <v>-4.6123188729397357E-2</v>
      </c>
      <c r="I121" s="116"/>
      <c r="J121" s="108" t="s">
        <v>135</v>
      </c>
      <c r="K121" s="116">
        <f>K120/M120</f>
        <v>0.53914625808052008</v>
      </c>
      <c r="L121" s="58">
        <f>L120/M120</f>
        <v>0.46085374191947981</v>
      </c>
      <c r="N121" s="116"/>
      <c r="O121" s="108" t="s">
        <v>135</v>
      </c>
      <c r="P121" s="116">
        <f>P120/R120</f>
        <v>0.19508224151325981</v>
      </c>
      <c r="Q121" s="58">
        <f>Q120/R120</f>
        <v>0.80491775848674019</v>
      </c>
      <c r="S121" s="116"/>
      <c r="T121" s="108" t="s">
        <v>135</v>
      </c>
      <c r="U121" s="116">
        <f>U120/W120</f>
        <v>0.24801451704120975</v>
      </c>
      <c r="V121" s="58">
        <f>V120/W120</f>
        <v>0.75198548295879031</v>
      </c>
      <c r="X121" s="116"/>
      <c r="Y121" s="108" t="s">
        <v>135</v>
      </c>
      <c r="Z121" s="116">
        <f>Z120/AB120</f>
        <v>0.2169752618951328</v>
      </c>
      <c r="AA121" s="58">
        <f>AA120/AB120</f>
        <v>0.78302473810486728</v>
      </c>
    </row>
    <row r="122" spans="1:28" ht="15.75" thickBot="1" x14ac:dyDescent="0.3">
      <c r="A122" s="119">
        <v>5</v>
      </c>
      <c r="B122" s="113">
        <f t="shared" ref="B122:D122" si="46">B98</f>
        <v>-1.1876931235879651</v>
      </c>
      <c r="C122" s="113">
        <f t="shared" si="46"/>
        <v>-0.3637339070868828</v>
      </c>
      <c r="D122" s="113" t="str">
        <f t="shared" si="46"/>
        <v>[6,8,9,4]</v>
      </c>
      <c r="E122" s="119">
        <v>5</v>
      </c>
      <c r="F122" s="113">
        <f t="shared" ref="F122:G122" si="47">F98</f>
        <v>0</v>
      </c>
      <c r="G122" s="113">
        <f t="shared" si="47"/>
        <v>0.10949530270501728</v>
      </c>
    </row>
    <row r="123" spans="1:28" ht="15.75" thickBot="1" x14ac:dyDescent="0.3">
      <c r="A123" s="119">
        <v>6</v>
      </c>
      <c r="B123" s="113">
        <f t="shared" ref="B123:D123" si="48">B99</f>
        <v>-1.2382263194623329</v>
      </c>
      <c r="C123" s="113">
        <f t="shared" si="48"/>
        <v>-0.34234658484830527</v>
      </c>
      <c r="D123" s="113" t="str">
        <f t="shared" si="48"/>
        <v>[5,8,9,4]</v>
      </c>
      <c r="E123" s="119">
        <v>6</v>
      </c>
      <c r="F123" s="113">
        <f t="shared" ref="F123:G123" si="49">F99</f>
        <v>4.7069840550795272E-2</v>
      </c>
      <c r="G123" s="113">
        <f t="shared" si="49"/>
        <v>-2.7081540055894304E-2</v>
      </c>
      <c r="I123" s="154">
        <v>1</v>
      </c>
      <c r="J123" s="155" t="s">
        <v>131</v>
      </c>
      <c r="K123" s="152">
        <v>0</v>
      </c>
      <c r="L123" s="153">
        <v>1</v>
      </c>
      <c r="N123" s="154">
        <v>5</v>
      </c>
      <c r="O123" s="155" t="s">
        <v>131</v>
      </c>
      <c r="P123" s="152">
        <v>0</v>
      </c>
      <c r="Q123" s="153">
        <v>1</v>
      </c>
      <c r="S123" s="154">
        <v>9</v>
      </c>
      <c r="T123" s="155" t="s">
        <v>131</v>
      </c>
      <c r="U123" s="152">
        <v>0</v>
      </c>
      <c r="V123" s="153">
        <v>1</v>
      </c>
      <c r="X123" s="154">
        <v>13</v>
      </c>
      <c r="Y123" s="155" t="s">
        <v>131</v>
      </c>
      <c r="Z123" s="152">
        <v>0</v>
      </c>
      <c r="AA123" s="153">
        <v>1</v>
      </c>
    </row>
    <row r="124" spans="1:28" ht="15.75" thickBot="1" x14ac:dyDescent="0.3">
      <c r="A124" s="119">
        <v>7</v>
      </c>
      <c r="B124" s="113">
        <f t="shared" ref="B124:D124" si="50">B100</f>
        <v>-0.83987351643350061</v>
      </c>
      <c r="C124" s="113">
        <f t="shared" si="50"/>
        <v>-0.56522044426647322</v>
      </c>
      <c r="D124" s="113" t="str">
        <f t="shared" si="50"/>
        <v>[0,7,2,3]</v>
      </c>
      <c r="E124" s="119">
        <v>7</v>
      </c>
      <c r="F124" s="113">
        <f t="shared" ref="F124:G124" si="51">F100</f>
        <v>-3.9064733260229273E-2</v>
      </c>
      <c r="G124" s="113">
        <f t="shared" si="51"/>
        <v>2.2088827643131692E-2</v>
      </c>
      <c r="I124" s="115"/>
      <c r="J124" s="107" t="s">
        <v>132</v>
      </c>
      <c r="K124" s="113">
        <f>F117+F118+F119+F121</f>
        <v>0.24479099852940434</v>
      </c>
      <c r="L124" s="113">
        <f>G117+G118+G119+G121</f>
        <v>-0.23550676542149426</v>
      </c>
      <c r="N124" s="115"/>
      <c r="O124" s="107" t="s">
        <v>132</v>
      </c>
      <c r="P124" s="113">
        <f>F123+F125+F126+F121</f>
        <v>-0.10944714393975824</v>
      </c>
      <c r="Q124" s="113">
        <f>G123+G125+G126+G121</f>
        <v>-1.2765876816290489E-2</v>
      </c>
      <c r="S124" s="115"/>
      <c r="T124" s="107" t="s">
        <v>132</v>
      </c>
      <c r="U124" s="113">
        <f>F123+F124+F126+F120</f>
        <v>-0.25724991899941352</v>
      </c>
      <c r="V124" s="113">
        <f>G123+G124+G126+G120</f>
        <v>7.9527277019285136E-2</v>
      </c>
      <c r="X124" s="115"/>
      <c r="Y124" s="107" t="s">
        <v>132</v>
      </c>
      <c r="Z124" s="113">
        <f>F123+F124+F119+F121</f>
        <v>0.1266529900966816</v>
      </c>
      <c r="AA124" s="113">
        <f>G123+G124+G119+G121</f>
        <v>-0.1153655073524183</v>
      </c>
    </row>
    <row r="125" spans="1:28" ht="15.75" thickBot="1" x14ac:dyDescent="0.3">
      <c r="A125" s="119">
        <v>8</v>
      </c>
      <c r="B125" s="113">
        <f t="shared" ref="B125:D125" si="52">B101</f>
        <v>-1.2382263194623329</v>
      </c>
      <c r="C125" s="113">
        <f t="shared" si="52"/>
        <v>-0.34234658484830527</v>
      </c>
      <c r="D125" s="113" t="str">
        <f t="shared" si="52"/>
        <v>[0,8,9,3]</v>
      </c>
      <c r="E125" s="119">
        <v>8</v>
      </c>
      <c r="F125" s="113">
        <f t="shared" ref="F125:G125" si="53">F101</f>
        <v>-3.1596430915160394E-2</v>
      </c>
      <c r="G125" s="113">
        <f t="shared" si="53"/>
        <v>1.1486533128719056E-2</v>
      </c>
      <c r="I125" s="115"/>
      <c r="J125" s="107" t="s">
        <v>128</v>
      </c>
      <c r="K125" s="115">
        <f>B118</f>
        <v>-0.61025263518928008</v>
      </c>
      <c r="L125" s="115">
        <f>C118</f>
        <v>-0.78353943032926621</v>
      </c>
      <c r="N125" s="115"/>
      <c r="O125" s="107" t="s">
        <v>128</v>
      </c>
      <c r="P125" s="115">
        <f>B122</f>
        <v>-1.1876931235879651</v>
      </c>
      <c r="Q125" s="115">
        <f>C122</f>
        <v>-0.3637339070868828</v>
      </c>
      <c r="S125" s="115"/>
      <c r="T125" s="107" t="s">
        <v>128</v>
      </c>
      <c r="U125" s="115">
        <f>B126</f>
        <v>-1.3112491066160661</v>
      </c>
      <c r="V125" s="115">
        <f>C126</f>
        <v>-0.31400309497499718</v>
      </c>
      <c r="X125" s="115"/>
      <c r="Y125" s="107" t="s">
        <v>128</v>
      </c>
      <c r="Z125" s="115">
        <f>B130</f>
        <v>-0.79964224450061616</v>
      </c>
      <c r="AA125" s="115">
        <f>C130</f>
        <v>-0.59690969044653397</v>
      </c>
    </row>
    <row r="126" spans="1:28" ht="15.75" thickBot="1" x14ac:dyDescent="0.3">
      <c r="A126" s="119">
        <v>9</v>
      </c>
      <c r="B126" s="113">
        <f t="shared" ref="B126:D126" si="54">B102</f>
        <v>-1.3112491066160661</v>
      </c>
      <c r="C126" s="113">
        <f t="shared" si="54"/>
        <v>-0.31400309497499718</v>
      </c>
      <c r="D126" s="113" t="str">
        <f t="shared" si="54"/>
        <v>[6,7,9,3]</v>
      </c>
      <c r="E126" s="120">
        <v>9</v>
      </c>
      <c r="F126" s="113">
        <f t="shared" ref="F126:G126" si="55">F102</f>
        <v>-0.18152285685278868</v>
      </c>
      <c r="G126" s="113">
        <f t="shared" si="55"/>
        <v>4.8952318840282116E-2</v>
      </c>
      <c r="I126" s="115"/>
      <c r="J126" s="107" t="s">
        <v>133</v>
      </c>
      <c r="K126" s="115">
        <f>K125+K124</f>
        <v>-0.36546163665987574</v>
      </c>
      <c r="L126" s="115">
        <f>L125+L124</f>
        <v>-1.0190461957507604</v>
      </c>
      <c r="N126" s="115"/>
      <c r="O126" s="107" t="s">
        <v>133</v>
      </c>
      <c r="P126" s="115">
        <f>P125+P124</f>
        <v>-1.2971402675277233</v>
      </c>
      <c r="Q126" s="115">
        <f>Q125+Q124</f>
        <v>-0.37649978390317329</v>
      </c>
      <c r="S126" s="115"/>
      <c r="T126" s="107" t="s">
        <v>133</v>
      </c>
      <c r="U126" s="115">
        <f>U125+U124</f>
        <v>-1.5684990256154796</v>
      </c>
      <c r="V126" s="115">
        <f>V125+V124</f>
        <v>-0.23447581795571204</v>
      </c>
      <c r="X126" s="115"/>
      <c r="Y126" s="107" t="s">
        <v>133</v>
      </c>
      <c r="Z126" s="115">
        <f>Z125+Z124</f>
        <v>-0.67298925440393453</v>
      </c>
      <c r="AA126" s="56">
        <f>AA125+AA124</f>
        <v>-0.71227519779895232</v>
      </c>
    </row>
    <row r="127" spans="1:28" ht="15.75" thickBot="1" x14ac:dyDescent="0.3">
      <c r="A127" s="119">
        <v>10</v>
      </c>
      <c r="B127" s="113">
        <f t="shared" ref="B127:D127" si="56">B103</f>
        <v>-0.98648553747159529</v>
      </c>
      <c r="C127" s="113">
        <f t="shared" si="56"/>
        <v>-0.46662515205163629</v>
      </c>
      <c r="D127" s="113" t="str">
        <f t="shared" si="56"/>
        <v>[0,7,9,4]</v>
      </c>
      <c r="I127" s="115"/>
      <c r="J127" s="107" t="s">
        <v>134</v>
      </c>
      <c r="K127" s="115">
        <f>EXP(K126)</f>
        <v>0.69387625821296028</v>
      </c>
      <c r="L127" s="56">
        <f>EXP(L126)</f>
        <v>0.36093904123571058</v>
      </c>
      <c r="M127">
        <f>K127+L127</f>
        <v>1.0548152994486708</v>
      </c>
      <c r="N127" s="115"/>
      <c r="O127" s="107" t="s">
        <v>134</v>
      </c>
      <c r="P127" s="115">
        <f>EXP(P126)</f>
        <v>0.27331227650734219</v>
      </c>
      <c r="Q127" s="56">
        <f>EXP(Q126)</f>
        <v>0.6862592659852027</v>
      </c>
      <c r="R127">
        <f>P127+Q127</f>
        <v>0.95957154249254484</v>
      </c>
      <c r="S127" s="115"/>
      <c r="T127" s="107" t="s">
        <v>134</v>
      </c>
      <c r="U127" s="115">
        <f>EXP(U126)</f>
        <v>0.20835768731886178</v>
      </c>
      <c r="V127" s="56">
        <f>EXP(V126)</f>
        <v>0.79098536130314567</v>
      </c>
      <c r="W127">
        <f>U127+V127</f>
        <v>0.9993430486220074</v>
      </c>
      <c r="X127" s="115"/>
      <c r="Y127" s="107" t="s">
        <v>134</v>
      </c>
      <c r="Z127" s="115">
        <f>EXP(Z126)</f>
        <v>0.51018123461283293</v>
      </c>
      <c r="AA127" s="56">
        <f>EXP(AA126)</f>
        <v>0.49052688120476223</v>
      </c>
      <c r="AB127">
        <f>Z127+AA127</f>
        <v>1.0007081158175952</v>
      </c>
    </row>
    <row r="128" spans="1:28" ht="15.75" thickBot="1" x14ac:dyDescent="0.3">
      <c r="A128" s="119">
        <v>11</v>
      </c>
      <c r="B128" s="113">
        <f t="shared" ref="B128:D128" si="57">B104</f>
        <v>-0.83987351643350039</v>
      </c>
      <c r="C128" s="113">
        <f t="shared" si="57"/>
        <v>-0.565220444266473</v>
      </c>
      <c r="D128" s="113" t="str">
        <f t="shared" si="57"/>
        <v>[5,7,2,4]</v>
      </c>
      <c r="E128" t="s">
        <v>136</v>
      </c>
      <c r="G128">
        <f>LN(K121)+LN(K128)+LN(L135)+LN(L142)+LN(Q121)+LN(P128)+LN(Q135)+LN(P142)+LN(V121)+LN(V128)+LN(V135)+LN(V142)+LN(AA121)+LN(Z128)</f>
        <v>-7.0407142050979807</v>
      </c>
      <c r="I128" s="116"/>
      <c r="J128" s="108" t="s">
        <v>135</v>
      </c>
      <c r="K128" s="116">
        <f>K127/M127</f>
        <v>0.6578177796393686</v>
      </c>
      <c r="L128" s="58">
        <f>L127/M127</f>
        <v>0.34218222036063151</v>
      </c>
      <c r="N128" s="116"/>
      <c r="O128" s="108" t="s">
        <v>135</v>
      </c>
      <c r="P128" s="116">
        <f>P127/R127</f>
        <v>0.2848274093220784</v>
      </c>
      <c r="Q128" s="58">
        <f>Q127/R127</f>
        <v>0.71517259067792172</v>
      </c>
      <c r="S128" s="116"/>
      <c r="T128" s="108" t="s">
        <v>135</v>
      </c>
      <c r="U128" s="116">
        <f>U127/W127</f>
        <v>0.20849465817185187</v>
      </c>
      <c r="V128" s="58">
        <f>V127/W127</f>
        <v>0.79150534182814813</v>
      </c>
      <c r="X128" s="116"/>
      <c r="Y128" s="108" t="s">
        <v>135</v>
      </c>
      <c r="Z128" s="116">
        <f>Z127/AB127</f>
        <v>0.50982022284890371</v>
      </c>
      <c r="AA128" s="58">
        <f>AA127/AB127</f>
        <v>0.49017977715109623</v>
      </c>
    </row>
    <row r="129" spans="1:27" ht="15.75" thickBot="1" x14ac:dyDescent="0.3">
      <c r="A129" s="119">
        <v>12</v>
      </c>
      <c r="B129" s="113">
        <f t="shared" ref="B129:D129" si="58">B105</f>
        <v>-1.2382263194623329</v>
      </c>
      <c r="C129" s="113">
        <f t="shared" si="58"/>
        <v>-0.34234658484830527</v>
      </c>
      <c r="D129" s="113" t="str">
        <f t="shared" si="58"/>
        <v>[5,1,9,3]</v>
      </c>
      <c r="E129" t="s">
        <v>138</v>
      </c>
      <c r="G129">
        <f>12/14</f>
        <v>0.8571428571428571</v>
      </c>
    </row>
    <row r="130" spans="1:27" ht="15.75" thickBot="1" x14ac:dyDescent="0.3">
      <c r="A130" s="120">
        <v>13</v>
      </c>
      <c r="B130" s="113">
        <f t="shared" ref="B130:D130" si="59">B106</f>
        <v>-0.79964224450061616</v>
      </c>
      <c r="C130" s="113">
        <f t="shared" si="59"/>
        <v>-0.59690969044653397</v>
      </c>
      <c r="D130" s="113" t="str">
        <f t="shared" si="59"/>
        <v>[6,7,2,4]</v>
      </c>
      <c r="E130" t="s">
        <v>140</v>
      </c>
      <c r="I130" s="154">
        <v>2</v>
      </c>
      <c r="J130" s="155" t="s">
        <v>131</v>
      </c>
      <c r="K130" s="152">
        <v>0</v>
      </c>
      <c r="L130" s="153">
        <v>1</v>
      </c>
      <c r="N130" s="154">
        <v>6</v>
      </c>
      <c r="O130" s="155" t="s">
        <v>131</v>
      </c>
      <c r="P130" s="152">
        <v>0</v>
      </c>
      <c r="Q130" s="153">
        <v>1</v>
      </c>
      <c r="S130" s="154">
        <v>10</v>
      </c>
      <c r="T130" s="155" t="s">
        <v>131</v>
      </c>
      <c r="U130" s="152">
        <v>0</v>
      </c>
      <c r="V130" s="153">
        <v>1</v>
      </c>
    </row>
    <row r="131" spans="1:27" ht="15.75" thickBot="1" x14ac:dyDescent="0.3">
      <c r="I131" s="115"/>
      <c r="J131" s="107" t="s">
        <v>132</v>
      </c>
      <c r="K131" s="113">
        <f>F122+F118+F119+F120</f>
        <v>1.6764572414876805E-2</v>
      </c>
      <c r="L131" s="113">
        <f>G122+G118+G119+G120</f>
        <v>4.7495419305533471E-2</v>
      </c>
      <c r="N131" s="115"/>
      <c r="O131" s="107" t="s">
        <v>132</v>
      </c>
      <c r="P131" s="113">
        <f>F122+F125+F126+F121</f>
        <v>-0.15651698449055351</v>
      </c>
      <c r="Q131" s="113">
        <f>G122+G125+G126+G121</f>
        <v>0.1238109659446211</v>
      </c>
      <c r="S131" s="115"/>
      <c r="T131" s="107" t="s">
        <v>132</v>
      </c>
      <c r="U131" s="113">
        <f>F117+F124+F126+F121</f>
        <v>-7.629333343568126E-2</v>
      </c>
      <c r="V131" s="113">
        <f>G117+G124+G126+G121</f>
        <v>-6.689806494683101E-2</v>
      </c>
    </row>
    <row r="132" spans="1:27" ht="15.75" thickBot="1" x14ac:dyDescent="0.3">
      <c r="A132" s="117" t="s">
        <v>128</v>
      </c>
      <c r="B132" s="110">
        <v>0</v>
      </c>
      <c r="C132" s="109">
        <v>1</v>
      </c>
      <c r="E132" s="117" t="s">
        <v>130</v>
      </c>
      <c r="F132" s="110">
        <v>0</v>
      </c>
      <c r="G132" s="109">
        <v>1</v>
      </c>
      <c r="I132" s="115"/>
      <c r="J132" s="107" t="s">
        <v>128</v>
      </c>
      <c r="K132" s="115">
        <f>B119</f>
        <v>-0.8987275237757385</v>
      </c>
      <c r="L132" s="115">
        <f>C119</f>
        <v>-0.52270817458167007</v>
      </c>
      <c r="N132" s="115"/>
      <c r="O132" s="107" t="s">
        <v>128</v>
      </c>
      <c r="P132" s="115">
        <f>B123</f>
        <v>-1.2382263194623329</v>
      </c>
      <c r="Q132" s="115">
        <f>C123</f>
        <v>-0.34234658484830527</v>
      </c>
      <c r="S132" s="115"/>
      <c r="T132" s="107" t="s">
        <v>128</v>
      </c>
      <c r="U132" s="115">
        <f>B127</f>
        <v>-0.98648553747159529</v>
      </c>
      <c r="V132" s="115">
        <f>C127</f>
        <v>-0.46662515205163629</v>
      </c>
      <c r="Y132" s="117" t="s">
        <v>142</v>
      </c>
      <c r="Z132" s="110">
        <v>0</v>
      </c>
      <c r="AA132" s="109">
        <v>1</v>
      </c>
    </row>
    <row r="133" spans="1:27" ht="15.75" thickBot="1" x14ac:dyDescent="0.3">
      <c r="A133" s="118">
        <v>0</v>
      </c>
      <c r="B133" s="113">
        <f>LN(K121)</f>
        <v>-0.6177683940833707</v>
      </c>
      <c r="C133" s="113">
        <f>LN(L121)</f>
        <v>-0.7746745489714788</v>
      </c>
      <c r="D133" t="str">
        <f>D117</f>
        <v>[0,1,2,3]</v>
      </c>
      <c r="E133" s="157">
        <v>0</v>
      </c>
      <c r="F133" s="113">
        <f>(LN($L$6) - LN(K121+K128+P142+U121+U135))/$E$34</f>
        <v>6.8783348624402774E-2</v>
      </c>
      <c r="G133" s="113">
        <f>(LN($K$6) - LN(L121+L128+Q142+V121+V135))/$E$34</f>
        <v>-7.7017049491032358E-2</v>
      </c>
      <c r="I133" s="115"/>
      <c r="J133" s="107" t="s">
        <v>133</v>
      </c>
      <c r="K133" s="115">
        <f>K132+K131</f>
        <v>-0.88196295136086167</v>
      </c>
      <c r="L133" s="115">
        <f>L132+L131</f>
        <v>-0.4752127552761366</v>
      </c>
      <c r="N133" s="115"/>
      <c r="O133" s="107" t="s">
        <v>133</v>
      </c>
      <c r="P133" s="115">
        <f>P132+P131</f>
        <v>-1.3947433039528865</v>
      </c>
      <c r="Q133" s="115">
        <f>Q132+Q131</f>
        <v>-0.21853561890368417</v>
      </c>
      <c r="S133" s="115"/>
      <c r="T133" s="107" t="s">
        <v>133</v>
      </c>
      <c r="U133" s="115">
        <f>U132+U131</f>
        <v>-1.0627788709072765</v>
      </c>
      <c r="V133" s="115">
        <f>V132+V131</f>
        <v>-0.53352321699846728</v>
      </c>
      <c r="Y133" s="157">
        <v>0</v>
      </c>
      <c r="Z133" s="113">
        <f>Z93+F133</f>
        <v>0.20205569122283257</v>
      </c>
      <c r="AA133" s="113">
        <f>AA93+G133</f>
        <v>-0.22461896002043227</v>
      </c>
    </row>
    <row r="134" spans="1:27" ht="15.75" thickBot="1" x14ac:dyDescent="0.3">
      <c r="A134" s="119">
        <v>1</v>
      </c>
      <c r="B134" s="113">
        <f>LN(K128)</f>
        <v>-0.41882731664844758</v>
      </c>
      <c r="C134" s="113">
        <f>LN(L128)</f>
        <v>-1.0724118757393322</v>
      </c>
      <c r="D134" t="str">
        <f t="shared" ref="D134:D146" si="60">D118</f>
        <v>[0,1,2,4]</v>
      </c>
      <c r="E134" s="119">
        <v>1</v>
      </c>
      <c r="F134" s="113">
        <f>(LN($L$11) - LN(K121+K128+K135+Z121))/$E$34</f>
        <v>2.4454078134545199E-2</v>
      </c>
      <c r="G134" s="113">
        <f>(LN($K$11) - LN(L121+L128+L135+AA121))/$E$34</f>
        <v>-2.2273758459740306E-2</v>
      </c>
      <c r="I134" s="115"/>
      <c r="J134" s="107" t="s">
        <v>134</v>
      </c>
      <c r="K134" s="115">
        <f>EXP(K133)</f>
        <v>0.4139695115942193</v>
      </c>
      <c r="L134" s="56">
        <f>EXP(L133)</f>
        <v>0.62175276121186218</v>
      </c>
      <c r="M134">
        <f>K134+L134</f>
        <v>1.0357222728060815</v>
      </c>
      <c r="N134" s="115"/>
      <c r="O134" s="107" t="s">
        <v>134</v>
      </c>
      <c r="P134" s="115">
        <f>EXP(P133)</f>
        <v>0.24789666229392093</v>
      </c>
      <c r="Q134" s="56">
        <f>EXP(Q133)</f>
        <v>0.80369485220529147</v>
      </c>
      <c r="R134">
        <f>P134+Q134</f>
        <v>1.0515915144992123</v>
      </c>
      <c r="S134" s="115"/>
      <c r="T134" s="107" t="s">
        <v>134</v>
      </c>
      <c r="U134" s="115">
        <f>EXP(U133)</f>
        <v>0.34549439080712857</v>
      </c>
      <c r="V134" s="56">
        <f>EXP(V133)</f>
        <v>0.58653483555106611</v>
      </c>
      <c r="W134">
        <f>U134+V134</f>
        <v>0.93202922635819463</v>
      </c>
      <c r="Y134" s="119">
        <v>1</v>
      </c>
      <c r="Z134" s="113">
        <f t="shared" ref="Z134:Z142" si="61">Z94+F134</f>
        <v>6.2905240457892808E-2</v>
      </c>
      <c r="AA134" s="113">
        <f t="shared" ref="AA134:AA142" si="62">AA94+G134</f>
        <v>-5.5591706240731426E-2</v>
      </c>
    </row>
    <row r="135" spans="1:27" ht="15.75" thickBot="1" x14ac:dyDescent="0.3">
      <c r="A135" s="119">
        <v>2</v>
      </c>
      <c r="B135" s="113">
        <f>LN(K135)</f>
        <v>-0.91706198281723439</v>
      </c>
      <c r="C135" s="113">
        <f>LN(L135)</f>
        <v>-0.51031178673250932</v>
      </c>
      <c r="D135" t="str">
        <f t="shared" si="60"/>
        <v>[5,1,2,3]</v>
      </c>
      <c r="E135" s="119">
        <v>2</v>
      </c>
      <c r="F135" s="113">
        <f>(LN($L$16) - LN(K121+K128+K135+K142+P142+U142+Z128))/$E$34</f>
        <v>4.04119376785958E-2</v>
      </c>
      <c r="G135" s="113">
        <f>(LN($K$16) - LN(L121+L128+L135+L142+Q142+V142+AA128))/$E$34</f>
        <v>-4.5374519842264094E-2</v>
      </c>
      <c r="I135" s="116"/>
      <c r="J135" s="108" t="s">
        <v>135</v>
      </c>
      <c r="K135" s="116">
        <f>K134/M134</f>
        <v>0.3996916185577935</v>
      </c>
      <c r="L135" s="58">
        <f>L134/M134</f>
        <v>0.60030838144220644</v>
      </c>
      <c r="N135" s="116"/>
      <c r="O135" s="108" t="s">
        <v>135</v>
      </c>
      <c r="P135" s="116">
        <f>P134/R134</f>
        <v>0.23573474954481161</v>
      </c>
      <c r="Q135" s="58">
        <f>Q134/R134</f>
        <v>0.76426525045518845</v>
      </c>
      <c r="S135" s="116"/>
      <c r="T135" s="108" t="s">
        <v>135</v>
      </c>
      <c r="U135" s="116">
        <f>U134/W134</f>
        <v>0.37069051166679745</v>
      </c>
      <c r="V135" s="58">
        <f>V134/W134</f>
        <v>0.62930948833320255</v>
      </c>
      <c r="Y135" s="119">
        <v>2</v>
      </c>
      <c r="Z135" s="113">
        <f t="shared" si="61"/>
        <v>0.13584036536344646</v>
      </c>
      <c r="AA135" s="113">
        <f t="shared" si="62"/>
        <v>-0.14816179600933699</v>
      </c>
    </row>
    <row r="136" spans="1:27" ht="15.75" thickBot="1" x14ac:dyDescent="0.3">
      <c r="A136" s="119">
        <v>3</v>
      </c>
      <c r="B136" s="113">
        <f>LN(K142)</f>
        <v>-0.94776956562965087</v>
      </c>
      <c r="C136" s="113">
        <f>LN(L142)</f>
        <v>-0.49037710482189162</v>
      </c>
      <c r="D136" t="str">
        <f t="shared" si="60"/>
        <v>[6,7,2,3]</v>
      </c>
      <c r="E136" s="119">
        <v>3</v>
      </c>
      <c r="F136" s="113">
        <f>(LN($L$20) - LN(K121+K135+K142+P121+P142+U121+U128+Z121))/$E$34</f>
        <v>-7.108341480284272E-2</v>
      </c>
      <c r="G136" s="113">
        <f>(LN($K$20) - LN(L121+L135+L142+Q121+Q142+V121+V128+AA121))/$E$34</f>
        <v>2.9028256030986965E-2</v>
      </c>
      <c r="Y136" s="119">
        <v>3</v>
      </c>
      <c r="Z136" s="113">
        <f t="shared" si="61"/>
        <v>-0.32810237938001985</v>
      </c>
      <c r="AA136" s="113">
        <f t="shared" si="62"/>
        <v>0.16596220364979369</v>
      </c>
    </row>
    <row r="137" spans="1:27" ht="15.75" thickBot="1" x14ac:dyDescent="0.3">
      <c r="A137" s="119">
        <v>4</v>
      </c>
      <c r="B137" s="113">
        <f>LN(P121)</f>
        <v>-1.6343340579804422</v>
      </c>
      <c r="C137" s="113">
        <f>LN(Q121)</f>
        <v>-0.21701517015311536</v>
      </c>
      <c r="D137" t="str">
        <f t="shared" si="60"/>
        <v>[6,8,9,3]</v>
      </c>
      <c r="E137" s="119">
        <v>4</v>
      </c>
      <c r="F137" s="113">
        <f>(LN($L$21) - LN(K128+P128+P135+U135+U142+Z128))/$E$34</f>
        <v>4.507787952596698E-2</v>
      </c>
      <c r="G137" s="113">
        <f>(LN($K$21) - LN(L128+Q128+Q135+V135+V142+AA128))/$E$34</f>
        <v>-3.8178115061986262E-2</v>
      </c>
      <c r="I137" s="154">
        <v>3</v>
      </c>
      <c r="J137" s="155" t="s">
        <v>131</v>
      </c>
      <c r="K137" s="152">
        <v>0</v>
      </c>
      <c r="L137" s="153">
        <v>1</v>
      </c>
      <c r="N137" s="154">
        <v>7</v>
      </c>
      <c r="O137" s="155" t="s">
        <v>131</v>
      </c>
      <c r="P137" s="152">
        <v>0</v>
      </c>
      <c r="Q137" s="153">
        <v>1</v>
      </c>
      <c r="S137" s="154">
        <v>11</v>
      </c>
      <c r="T137" s="155" t="s">
        <v>131</v>
      </c>
      <c r="U137" s="152">
        <v>0</v>
      </c>
      <c r="V137" s="153">
        <v>1</v>
      </c>
      <c r="Y137" s="119">
        <v>4</v>
      </c>
      <c r="Z137" s="113">
        <f t="shared" si="61"/>
        <v>0.10168018280336255</v>
      </c>
      <c r="AA137" s="113">
        <f t="shared" si="62"/>
        <v>-8.4301303791383619E-2</v>
      </c>
    </row>
    <row r="138" spans="1:27" ht="15.75" thickBot="1" x14ac:dyDescent="0.3">
      <c r="A138" s="119">
        <v>5</v>
      </c>
      <c r="B138" s="113">
        <f>LN(P128)</f>
        <v>-1.2558718634779602</v>
      </c>
      <c r="C138" s="113">
        <f>LN(Q128)</f>
        <v>-0.33523137985341023</v>
      </c>
      <c r="D138" t="str">
        <f t="shared" si="60"/>
        <v>[6,8,9,4]</v>
      </c>
      <c r="E138" s="119">
        <v>5</v>
      </c>
      <c r="F138" s="113">
        <v>0</v>
      </c>
      <c r="G138" s="113">
        <f>(LN($K$7) - LN(L135+Q135+V142+AA121))/$E$34</f>
        <v>9.8125600861302065E-2</v>
      </c>
      <c r="I138" s="115"/>
      <c r="J138" s="107" t="s">
        <v>132</v>
      </c>
      <c r="K138" s="113">
        <f>F123+F124+F119+F120</f>
        <v>-1.3681482617904805E-2</v>
      </c>
      <c r="L138" s="113">
        <f>G123+G124+G119+G120</f>
        <v>-3.3674648031255305E-2</v>
      </c>
      <c r="N138" s="115"/>
      <c r="O138" s="107" t="s">
        <v>132</v>
      </c>
      <c r="P138" s="113">
        <f>F117+F124+F119+F120</f>
        <v>2.6940630231241047E-2</v>
      </c>
      <c r="Q138" s="113">
        <f>G117+G124+G119+G120</f>
        <v>-9.8409130676208462E-2</v>
      </c>
      <c r="S138" s="115"/>
      <c r="T138" s="107" t="s">
        <v>132</v>
      </c>
      <c r="U138" s="113">
        <f>F122+F124+F119+F121</f>
        <v>7.9583149545886328E-2</v>
      </c>
      <c r="V138" s="113">
        <f>G122+G124+G119+G121</f>
        <v>2.1211335408493293E-2</v>
      </c>
      <c r="Y138" s="119">
        <v>5</v>
      </c>
      <c r="Z138" s="113">
        <f t="shared" si="61"/>
        <v>0</v>
      </c>
      <c r="AA138" s="113">
        <f t="shared" si="62"/>
        <v>0.3809076987063057</v>
      </c>
    </row>
    <row r="139" spans="1:27" ht="15.75" thickBot="1" x14ac:dyDescent="0.3">
      <c r="A139" s="119">
        <v>6</v>
      </c>
      <c r="B139" s="113">
        <f>LN(P135)</f>
        <v>-1.4450480486604207</v>
      </c>
      <c r="C139" s="113">
        <f>LN(Q135)</f>
        <v>-0.26884036361121855</v>
      </c>
      <c r="D139" t="str">
        <f t="shared" si="60"/>
        <v>[5,8,9,4]</v>
      </c>
      <c r="E139" s="119">
        <v>6</v>
      </c>
      <c r="F139" s="113">
        <f>(LN($L$8) - LN(K142+P121+P128+U128+Z128))/$E$34</f>
        <v>5.800995171421014E-2</v>
      </c>
      <c r="G139" s="113">
        <f>(LN($K$8) - LN(L142+Q121+Q128+V128+AA128))/$E$34</f>
        <v>-3.2330596904897257E-2</v>
      </c>
      <c r="I139" s="115"/>
      <c r="J139" s="107" t="s">
        <v>128</v>
      </c>
      <c r="K139" s="115">
        <f>B120</f>
        <v>-0.96006065770238957</v>
      </c>
      <c r="L139" s="115">
        <f>C120</f>
        <v>-0.48267503148127971</v>
      </c>
      <c r="N139" s="115"/>
      <c r="O139" s="107" t="s">
        <v>128</v>
      </c>
      <c r="P139" s="115">
        <f>B124</f>
        <v>-0.83987351643350061</v>
      </c>
      <c r="Q139" s="115">
        <f>C124</f>
        <v>-0.56522044426647322</v>
      </c>
      <c r="S139" s="115"/>
      <c r="T139" s="107" t="s">
        <v>128</v>
      </c>
      <c r="U139" s="115">
        <f>B128</f>
        <v>-0.83987351643350039</v>
      </c>
      <c r="V139" s="115">
        <f>C128</f>
        <v>-0.565220444266473</v>
      </c>
      <c r="Y139" s="119">
        <v>6</v>
      </c>
      <c r="Z139" s="113">
        <f t="shared" si="61"/>
        <v>4.9293904436452957E-2</v>
      </c>
      <c r="AA139" s="113">
        <f t="shared" si="62"/>
        <v>-1.3831747762302893E-2</v>
      </c>
    </row>
    <row r="140" spans="1:27" ht="15.75" thickBot="1" x14ac:dyDescent="0.3">
      <c r="A140" s="119">
        <v>7</v>
      </c>
      <c r="B140" s="113">
        <f>LN(P142)</f>
        <v>-0.77058268680045838</v>
      </c>
      <c r="C140" s="113">
        <f>LN(Q142)</f>
        <v>-0.62127937554088053</v>
      </c>
      <c r="D140" t="str">
        <f t="shared" si="60"/>
        <v>[0,7,2,3]</v>
      </c>
      <c r="E140" s="119">
        <v>7</v>
      </c>
      <c r="F140" s="113">
        <f>(LN($L$12) - LN(K142+P142+U128+U135+U142+Z128))/$E$34</f>
        <v>-4.4064638053124272E-2</v>
      </c>
      <c r="G140" s="113">
        <f>(LN($K$12) - LN(L142+Q142+V128+V135+V142+AA128))/$E$34</f>
        <v>2.5334709752989959E-2</v>
      </c>
      <c r="I140" s="115"/>
      <c r="J140" s="107" t="s">
        <v>133</v>
      </c>
      <c r="K140" s="115">
        <f>K139+K138</f>
        <v>-0.97374214032029438</v>
      </c>
      <c r="L140" s="115">
        <f>L139+L138</f>
        <v>-0.51634967951253508</v>
      </c>
      <c r="N140" s="115"/>
      <c r="O140" s="107" t="s">
        <v>133</v>
      </c>
      <c r="P140" s="115">
        <f>P139+P138</f>
        <v>-0.81293288620225956</v>
      </c>
      <c r="Q140" s="115">
        <f>Q139+Q138</f>
        <v>-0.66362957494268171</v>
      </c>
      <c r="S140" s="115"/>
      <c r="T140" s="107" t="s">
        <v>133</v>
      </c>
      <c r="U140" s="115">
        <f>U139+U138</f>
        <v>-0.76029036688761409</v>
      </c>
      <c r="V140" s="115">
        <f>V139+V138</f>
        <v>-0.54400910885797971</v>
      </c>
      <c r="Y140" s="119">
        <v>7</v>
      </c>
      <c r="Z140" s="113">
        <f t="shared" si="61"/>
        <v>-0.18449564834039467</v>
      </c>
      <c r="AA140" s="113">
        <f t="shared" si="62"/>
        <v>0.11934405550906685</v>
      </c>
    </row>
    <row r="141" spans="1:27" ht="15.75" thickBot="1" x14ac:dyDescent="0.3">
      <c r="A141" s="119">
        <v>8</v>
      </c>
      <c r="B141" s="113">
        <f>LN(U121)</f>
        <v>-1.3942679980738555</v>
      </c>
      <c r="C141" s="113">
        <f>LN(V121)</f>
        <v>-0.28503825979470965</v>
      </c>
      <c r="D141" t="str">
        <f t="shared" si="60"/>
        <v>[0,8,9,3]</v>
      </c>
      <c r="E141" s="119">
        <v>8</v>
      </c>
      <c r="F141" s="113">
        <f>(LN($L$13) - LN(P121+P128+P135+U121))/$E$34</f>
        <v>9.2544667707541266E-3</v>
      </c>
      <c r="G141" s="113">
        <f>(LN($K$13) - LN(Q121+Q128+Q135+V121))/$E$34</f>
        <v>-3.010227648831354E-3</v>
      </c>
      <c r="I141" s="115"/>
      <c r="J141" s="107" t="s">
        <v>134</v>
      </c>
      <c r="K141" s="115">
        <f>EXP(K140)</f>
        <v>0.37766710714029184</v>
      </c>
      <c r="L141" s="56">
        <f>EXP(L140)</f>
        <v>0.59669470427613225</v>
      </c>
      <c r="M141">
        <f>K141+L141</f>
        <v>0.97436181141642408</v>
      </c>
      <c r="N141" s="115"/>
      <c r="O141" s="107" t="s">
        <v>134</v>
      </c>
      <c r="P141" s="115">
        <f>EXP(P140)</f>
        <v>0.44355525956426445</v>
      </c>
      <c r="Q141" s="56">
        <f>EXP(Q140)</f>
        <v>0.51497878417550857</v>
      </c>
      <c r="R141">
        <f>P141+Q141</f>
        <v>0.95853404373977302</v>
      </c>
      <c r="S141" s="115"/>
      <c r="T141" s="107" t="s">
        <v>134</v>
      </c>
      <c r="U141" s="115">
        <f>EXP(U140)</f>
        <v>0.46753065187831194</v>
      </c>
      <c r="V141" s="56">
        <f>EXP(V140)</f>
        <v>0.58041662818402817</v>
      </c>
      <c r="W141">
        <f>U141+V141</f>
        <v>1.0479472800623402</v>
      </c>
      <c r="Y141" s="119">
        <v>8</v>
      </c>
      <c r="Z141" s="113">
        <f t="shared" si="61"/>
        <v>-0.19562875928439261</v>
      </c>
      <c r="AA141" s="113">
        <f t="shared" si="62"/>
        <v>0.10984258250692883</v>
      </c>
    </row>
    <row r="142" spans="1:27" ht="15.75" thickBot="1" x14ac:dyDescent="0.3">
      <c r="A142" s="119">
        <v>9</v>
      </c>
      <c r="B142" s="113">
        <f>LN(U128)</f>
        <v>-1.5678418583503737</v>
      </c>
      <c r="C142" s="113">
        <f>LN(V128)</f>
        <v>-0.23381865069060623</v>
      </c>
      <c r="D142" t="str">
        <f t="shared" si="60"/>
        <v>[6,7,9,3]</v>
      </c>
      <c r="E142" s="120">
        <v>9</v>
      </c>
      <c r="F142" s="64">
        <f>(LN($L$17) - LN(P121+P128+P135+U121+U128+U135+Z121))/$E$34</f>
        <v>-0.1413027903141171</v>
      </c>
      <c r="G142" s="64">
        <f>(LN($K$17) - LN(Q121+Q128+Q135+V121+V128+V135+AA121))/$E$34</f>
        <v>3.3850874034323297E-2</v>
      </c>
      <c r="I142" s="116"/>
      <c r="J142" s="108" t="s">
        <v>135</v>
      </c>
      <c r="K142" s="116">
        <f>K141/M141</f>
        <v>0.38760458662812264</v>
      </c>
      <c r="L142" s="58">
        <f>L141/M141</f>
        <v>0.61239541337187742</v>
      </c>
      <c r="N142" s="116"/>
      <c r="O142" s="108" t="s">
        <v>135</v>
      </c>
      <c r="P142" s="116">
        <f>P141/R141</f>
        <v>0.46274335529462191</v>
      </c>
      <c r="Q142" s="58">
        <f>Q141/R141</f>
        <v>0.53725664470537804</v>
      </c>
      <c r="S142" s="116"/>
      <c r="T142" s="108" t="s">
        <v>135</v>
      </c>
      <c r="U142" s="116">
        <f>U141/W141</f>
        <v>0.44613947740815696</v>
      </c>
      <c r="V142" s="58">
        <f>V141/W141</f>
        <v>0.55386052259184304</v>
      </c>
      <c r="Y142" s="120">
        <v>9</v>
      </c>
      <c r="Z142" s="113">
        <f t="shared" si="61"/>
        <v>-0.63601638929074777</v>
      </c>
      <c r="AA142" s="113">
        <f t="shared" si="62"/>
        <v>0.21755231805777714</v>
      </c>
    </row>
    <row r="143" spans="1:27" ht="15.75" thickBot="1" x14ac:dyDescent="0.3">
      <c r="A143" s="119">
        <v>10</v>
      </c>
      <c r="B143" s="113">
        <f>LN(U135)</f>
        <v>-0.99238776487248304</v>
      </c>
      <c r="C143" s="113">
        <f>LN(V135)</f>
        <v>-0.46313211096367374</v>
      </c>
      <c r="D143" t="str">
        <f t="shared" si="60"/>
        <v>[0,7,9,4]</v>
      </c>
    </row>
    <row r="144" spans="1:27" ht="15.75" thickBot="1" x14ac:dyDescent="0.3">
      <c r="A144" s="119">
        <v>11</v>
      </c>
      <c r="B144" s="113">
        <f>LN(U142)</f>
        <v>-0.80712364623708466</v>
      </c>
      <c r="C144" s="113">
        <f>LN(V142)</f>
        <v>-0.59084238820745016</v>
      </c>
      <c r="D144" t="str">
        <f>D128</f>
        <v>[5,7,2,4]</v>
      </c>
    </row>
    <row r="145" spans="1:28" ht="15.75" thickBot="1" x14ac:dyDescent="0.3">
      <c r="A145" s="119">
        <v>12</v>
      </c>
      <c r="B145" s="113">
        <f>LN(Z121)</f>
        <v>-1.5279719324234855</v>
      </c>
      <c r="C145" s="113">
        <f>LN(AA121)</f>
        <v>-0.24459098948675206</v>
      </c>
      <c r="D145" t="str">
        <f t="shared" si="60"/>
        <v>[5,1,9,3]</v>
      </c>
    </row>
    <row r="146" spans="1:28" ht="15.75" thickBot="1" x14ac:dyDescent="0.3">
      <c r="A146" s="120">
        <v>13</v>
      </c>
      <c r="B146" s="113">
        <f>LN(Z128)</f>
        <v>-0.67369711962581769</v>
      </c>
      <c r="C146" s="113">
        <f>LN(AA128)</f>
        <v>-0.71298306302083558</v>
      </c>
      <c r="D146" t="str">
        <f t="shared" si="60"/>
        <v>[6,7,2,4]</v>
      </c>
    </row>
    <row r="147" spans="1:28" ht="15.75" thickBot="1" x14ac:dyDescent="0.3"/>
    <row r="148" spans="1:28" ht="15.75" thickBot="1" x14ac:dyDescent="0.3">
      <c r="A148" s="75">
        <v>4</v>
      </c>
      <c r="B148" s="121"/>
      <c r="C148" s="139"/>
      <c r="D148" s="121"/>
      <c r="E148" s="37"/>
      <c r="F148" s="139"/>
      <c r="G148" s="121"/>
      <c r="H148" s="37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37"/>
    </row>
    <row r="150" spans="1:28" x14ac:dyDescent="0.25">
      <c r="C150" t="s">
        <v>141</v>
      </c>
    </row>
    <row r="152" spans="1:28" x14ac:dyDescent="0.25">
      <c r="L152" s="141"/>
    </row>
    <row r="153" spans="1:28" ht="15.75" thickBot="1" x14ac:dyDescent="0.3">
      <c r="M153" s="141"/>
    </row>
    <row r="154" spans="1:28" ht="15.75" thickBot="1" x14ac:dyDescent="0.3">
      <c r="A154" s="75"/>
      <c r="B154" s="121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37"/>
    </row>
    <row r="155" spans="1:28" ht="15.75" thickBot="1" x14ac:dyDescent="0.3"/>
    <row r="156" spans="1:28" ht="15.75" thickBot="1" x14ac:dyDescent="0.3">
      <c r="A156" s="117" t="s">
        <v>128</v>
      </c>
      <c r="B156" s="110">
        <v>0</v>
      </c>
      <c r="C156" s="109">
        <v>1</v>
      </c>
      <c r="E156" s="117" t="s">
        <v>130</v>
      </c>
      <c r="F156" s="110">
        <v>0</v>
      </c>
      <c r="G156" s="109">
        <v>1</v>
      </c>
      <c r="I156" s="154">
        <v>0</v>
      </c>
      <c r="J156" s="155" t="s">
        <v>131</v>
      </c>
      <c r="K156" s="152">
        <v>0</v>
      </c>
      <c r="L156" s="153">
        <v>1</v>
      </c>
      <c r="N156" s="154">
        <v>4</v>
      </c>
      <c r="O156" s="155" t="s">
        <v>131</v>
      </c>
      <c r="P156" s="152">
        <v>0</v>
      </c>
      <c r="Q156" s="153">
        <v>1</v>
      </c>
      <c r="S156" s="154">
        <v>8</v>
      </c>
      <c r="T156" s="155" t="s">
        <v>131</v>
      </c>
      <c r="U156" s="152">
        <v>0</v>
      </c>
      <c r="V156" s="153">
        <v>1</v>
      </c>
      <c r="X156" s="154">
        <v>12</v>
      </c>
      <c r="Y156" s="155" t="s">
        <v>131</v>
      </c>
      <c r="Z156" s="152">
        <v>0</v>
      </c>
      <c r="AA156" s="153">
        <v>1</v>
      </c>
    </row>
    <row r="157" spans="1:28" ht="15.75" thickBot="1" x14ac:dyDescent="0.3">
      <c r="A157" s="118">
        <v>0</v>
      </c>
      <c r="B157" s="113">
        <f>B133</f>
        <v>-0.6177683940833707</v>
      </c>
      <c r="C157" s="113">
        <f>C133</f>
        <v>-0.7746745489714788</v>
      </c>
      <c r="D157" s="113" t="str">
        <f>D133</f>
        <v>[0,1,2,3]</v>
      </c>
      <c r="E157" s="157">
        <v>0</v>
      </c>
      <c r="F157" s="113">
        <f>F133</f>
        <v>6.8783348624402774E-2</v>
      </c>
      <c r="G157" s="113">
        <f>G133</f>
        <v>-7.7017049491032358E-2</v>
      </c>
      <c r="I157" s="115"/>
      <c r="J157" s="107" t="s">
        <v>132</v>
      </c>
      <c r="K157" s="113">
        <f>F157+F158+F159+F160</f>
        <v>6.2565949634701051E-2</v>
      </c>
      <c r="L157" s="113">
        <f>G157+G158+G159+G160</f>
        <v>-0.11563707176204979</v>
      </c>
      <c r="N157" s="115"/>
      <c r="O157" s="107" t="s">
        <v>132</v>
      </c>
      <c r="P157" s="113">
        <f>F163+F165+F166+F160</f>
        <v>-0.14512178663199554</v>
      </c>
      <c r="Q157" s="113">
        <f>G163+G165+G166+G160</f>
        <v>2.7538305511581651E-2</v>
      </c>
      <c r="S157" s="115"/>
      <c r="T157" s="107" t="s">
        <v>132</v>
      </c>
      <c r="U157" s="113">
        <f>F157+F165+F166+F160</f>
        <v>-0.13434838972180291</v>
      </c>
      <c r="V157" s="113">
        <f>G157+G165+G166+G160</f>
        <v>-1.7148147074553449E-2</v>
      </c>
      <c r="X157" s="115"/>
      <c r="Y157" s="107" t="s">
        <v>132</v>
      </c>
      <c r="Z157" s="113">
        <f>F162+F158+F166+F160</f>
        <v>-0.18793212698241463</v>
      </c>
      <c r="AA157" s="113">
        <f>G162+G158+G166+G160</f>
        <v>0.13873097246687202</v>
      </c>
    </row>
    <row r="158" spans="1:28" ht="15.75" thickBot="1" x14ac:dyDescent="0.3">
      <c r="A158" s="119">
        <v>1</v>
      </c>
      <c r="B158" s="113">
        <f t="shared" ref="B158:D158" si="63">B134</f>
        <v>-0.41882731664844758</v>
      </c>
      <c r="C158" s="113">
        <f t="shared" si="63"/>
        <v>-1.0724118757393322</v>
      </c>
      <c r="D158" s="113" t="str">
        <f t="shared" si="63"/>
        <v>[0,1,2,4]</v>
      </c>
      <c r="E158" s="119">
        <v>1</v>
      </c>
      <c r="F158" s="113">
        <f t="shared" ref="F158:G158" si="64">F134</f>
        <v>2.4454078134545199E-2</v>
      </c>
      <c r="G158" s="113">
        <f t="shared" si="64"/>
        <v>-2.2273758459740306E-2</v>
      </c>
      <c r="I158" s="115"/>
      <c r="J158" s="107" t="s">
        <v>128</v>
      </c>
      <c r="K158" s="115">
        <f>B157</f>
        <v>-0.6177683940833707</v>
      </c>
      <c r="L158" s="115">
        <f>C157</f>
        <v>-0.7746745489714788</v>
      </c>
      <c r="N158" s="115"/>
      <c r="O158" s="107" t="s">
        <v>128</v>
      </c>
      <c r="P158" s="115">
        <f>B161</f>
        <v>-1.6343340579804422</v>
      </c>
      <c r="Q158" s="115">
        <f>C161</f>
        <v>-0.21701517015311536</v>
      </c>
      <c r="S158" s="115"/>
      <c r="T158" s="107" t="s">
        <v>128</v>
      </c>
      <c r="U158" s="115">
        <f>B165</f>
        <v>-1.3942679980738555</v>
      </c>
      <c r="V158" s="115">
        <f>C165</f>
        <v>-0.28503825979470965</v>
      </c>
      <c r="X158" s="115"/>
      <c r="Y158" s="107" t="s">
        <v>128</v>
      </c>
      <c r="Z158" s="115">
        <f>B169</f>
        <v>-1.5279719324234855</v>
      </c>
      <c r="AA158" s="115">
        <f>C169</f>
        <v>-0.24459098948675206</v>
      </c>
    </row>
    <row r="159" spans="1:28" ht="15.75" thickBot="1" x14ac:dyDescent="0.3">
      <c r="A159" s="119">
        <v>2</v>
      </c>
      <c r="B159" s="113">
        <f t="shared" ref="B159:D159" si="65">B135</f>
        <v>-0.91706198281723439</v>
      </c>
      <c r="C159" s="113">
        <f t="shared" si="65"/>
        <v>-0.51031178673250932</v>
      </c>
      <c r="D159" s="113" t="str">
        <f t="shared" si="65"/>
        <v>[5,1,2,3]</v>
      </c>
      <c r="E159" s="119">
        <v>2</v>
      </c>
      <c r="F159" s="113">
        <f t="shared" ref="F159:G159" si="66">F135</f>
        <v>4.04119376785958E-2</v>
      </c>
      <c r="G159" s="113">
        <f t="shared" si="66"/>
        <v>-4.5374519842264094E-2</v>
      </c>
      <c r="I159" s="115"/>
      <c r="J159" s="107" t="s">
        <v>133</v>
      </c>
      <c r="K159" s="115">
        <f>K158+K157</f>
        <v>-0.55520244444866962</v>
      </c>
      <c r="L159" s="115">
        <f>L158+L157</f>
        <v>-0.89031162073352865</v>
      </c>
      <c r="N159" s="115"/>
      <c r="O159" s="107" t="s">
        <v>133</v>
      </c>
      <c r="P159" s="115">
        <f>P158+P157</f>
        <v>-1.7794558446124378</v>
      </c>
      <c r="Q159" s="115">
        <f>Q158+Q157</f>
        <v>-0.18947686464153371</v>
      </c>
      <c r="S159" s="115"/>
      <c r="T159" s="107" t="s">
        <v>133</v>
      </c>
      <c r="U159" s="115">
        <f>U158+U157</f>
        <v>-1.5286163877956584</v>
      </c>
      <c r="V159" s="115">
        <f>V158+V157</f>
        <v>-0.30218640686926312</v>
      </c>
      <c r="X159" s="115"/>
      <c r="Y159" s="107" t="s">
        <v>133</v>
      </c>
      <c r="Z159" s="115">
        <f>Z158+Z157</f>
        <v>-1.7159040594059001</v>
      </c>
      <c r="AA159" s="115">
        <f>AA158+AA157</f>
        <v>-0.10586001701988004</v>
      </c>
    </row>
    <row r="160" spans="1:28" ht="15.75" thickBot="1" x14ac:dyDescent="0.3">
      <c r="A160" s="119">
        <v>3</v>
      </c>
      <c r="B160" s="113">
        <f t="shared" ref="B160:D160" si="67">B136</f>
        <v>-0.94776956562965087</v>
      </c>
      <c r="C160" s="113">
        <f t="shared" si="67"/>
        <v>-0.49037710482189162</v>
      </c>
      <c r="D160" s="113" t="str">
        <f t="shared" si="67"/>
        <v>[6,7,2,3]</v>
      </c>
      <c r="E160" s="119">
        <v>3</v>
      </c>
      <c r="F160" s="113">
        <f t="shared" ref="F160:G160" si="68">F136</f>
        <v>-7.108341480284272E-2</v>
      </c>
      <c r="G160" s="113">
        <f t="shared" si="68"/>
        <v>2.9028256030986965E-2</v>
      </c>
      <c r="I160" s="115"/>
      <c r="J160" s="107" t="s">
        <v>134</v>
      </c>
      <c r="K160" s="115">
        <f>EXP(K159)</f>
        <v>0.57395605521704618</v>
      </c>
      <c r="L160" s="115">
        <f>EXP(L159)</f>
        <v>0.41052780384224707</v>
      </c>
      <c r="M160">
        <f>K160+L160</f>
        <v>0.98448385905929325</v>
      </c>
      <c r="N160" s="115"/>
      <c r="O160" s="107" t="s">
        <v>134</v>
      </c>
      <c r="P160" s="115">
        <f>EXP(P159)</f>
        <v>0.16872993759681607</v>
      </c>
      <c r="Q160" s="115">
        <f>EXP(Q159)</f>
        <v>0.82739185868327203</v>
      </c>
      <c r="R160">
        <f>P160+Q160</f>
        <v>0.99612179628008812</v>
      </c>
      <c r="S160" s="115"/>
      <c r="T160" s="107" t="s">
        <v>134</v>
      </c>
      <c r="U160" s="115">
        <f>EXP(U159)</f>
        <v>0.21683547606967696</v>
      </c>
      <c r="V160" s="115">
        <f>EXP(V159)</f>
        <v>0.7392002600398131</v>
      </c>
      <c r="W160">
        <f>U160+V160</f>
        <v>0.95603573610949</v>
      </c>
      <c r="X160" s="115"/>
      <c r="Y160" s="107" t="s">
        <v>134</v>
      </c>
      <c r="Z160" s="115">
        <f>EXP(Z159)</f>
        <v>0.17980109634080382</v>
      </c>
      <c r="AA160" s="115">
        <f>EXP(AA159)</f>
        <v>0.8995505610311848</v>
      </c>
      <c r="AB160">
        <f>Z160+AA160</f>
        <v>1.0793516573719886</v>
      </c>
    </row>
    <row r="161" spans="1:28" ht="15.75" thickBot="1" x14ac:dyDescent="0.3">
      <c r="A161" s="119">
        <v>4</v>
      </c>
      <c r="B161" s="113">
        <f t="shared" ref="B161:D161" si="69">B137</f>
        <v>-1.6343340579804422</v>
      </c>
      <c r="C161" s="113">
        <f t="shared" si="69"/>
        <v>-0.21701517015311536</v>
      </c>
      <c r="D161" s="113" t="str">
        <f t="shared" si="69"/>
        <v>[6,8,9,3]</v>
      </c>
      <c r="E161" s="119">
        <v>4</v>
      </c>
      <c r="F161" s="113">
        <f t="shared" ref="F161:G161" si="70">F137</f>
        <v>4.507787952596698E-2</v>
      </c>
      <c r="G161" s="113">
        <f t="shared" si="70"/>
        <v>-3.8178115061986262E-2</v>
      </c>
      <c r="I161" s="116"/>
      <c r="J161" s="108" t="s">
        <v>135</v>
      </c>
      <c r="K161" s="116">
        <f>K160/M160</f>
        <v>0.58300199636130157</v>
      </c>
      <c r="L161" s="58">
        <f>L160/M160</f>
        <v>0.41699800363869849</v>
      </c>
      <c r="N161" s="116"/>
      <c r="O161" s="108" t="s">
        <v>135</v>
      </c>
      <c r="P161" s="116">
        <f>P160/R160</f>
        <v>0.16938685432536488</v>
      </c>
      <c r="Q161" s="58">
        <f>Q160/R160</f>
        <v>0.83061314567463507</v>
      </c>
      <c r="S161" s="116"/>
      <c r="T161" s="108" t="s">
        <v>135</v>
      </c>
      <c r="U161" s="116">
        <f>U160/W160</f>
        <v>0.22680687329960214</v>
      </c>
      <c r="V161" s="58">
        <f>V160/W160</f>
        <v>0.77319312670039797</v>
      </c>
      <c r="X161" s="116"/>
      <c r="Y161" s="108" t="s">
        <v>135</v>
      </c>
      <c r="Z161" s="116">
        <f>Z160/AB160</f>
        <v>0.166582498959222</v>
      </c>
      <c r="AA161" s="58">
        <f>AA160/AB160</f>
        <v>0.83341750104077805</v>
      </c>
    </row>
    <row r="162" spans="1:28" ht="15.75" thickBot="1" x14ac:dyDescent="0.3">
      <c r="A162" s="119">
        <v>5</v>
      </c>
      <c r="B162" s="113">
        <f t="shared" ref="B162:D162" si="71">B138</f>
        <v>-1.2558718634779602</v>
      </c>
      <c r="C162" s="113">
        <f t="shared" si="71"/>
        <v>-0.33523137985341023</v>
      </c>
      <c r="D162" s="113" t="str">
        <f t="shared" si="71"/>
        <v>[6,8,9,4]</v>
      </c>
      <c r="E162" s="119">
        <v>5</v>
      </c>
      <c r="F162" s="113">
        <f t="shared" ref="F162:G162" si="72">F138</f>
        <v>0</v>
      </c>
      <c r="G162" s="113">
        <f t="shared" si="72"/>
        <v>9.8125600861302065E-2</v>
      </c>
    </row>
    <row r="163" spans="1:28" ht="15.75" thickBot="1" x14ac:dyDescent="0.3">
      <c r="A163" s="119">
        <v>6</v>
      </c>
      <c r="B163" s="113">
        <f t="shared" ref="B163:D163" si="73">B139</f>
        <v>-1.4450480486604207</v>
      </c>
      <c r="C163" s="113">
        <f t="shared" si="73"/>
        <v>-0.26884036361121855</v>
      </c>
      <c r="D163" s="113" t="str">
        <f t="shared" si="73"/>
        <v>[5,8,9,4]</v>
      </c>
      <c r="E163" s="119">
        <v>6</v>
      </c>
      <c r="F163" s="113">
        <f t="shared" ref="F163:G163" si="74">F139</f>
        <v>5.800995171421014E-2</v>
      </c>
      <c r="G163" s="113">
        <f t="shared" si="74"/>
        <v>-3.2330596904897257E-2</v>
      </c>
      <c r="I163" s="154">
        <v>1</v>
      </c>
      <c r="J163" s="155" t="s">
        <v>131</v>
      </c>
      <c r="K163" s="152">
        <v>0</v>
      </c>
      <c r="L163" s="153">
        <v>1</v>
      </c>
      <c r="N163" s="154">
        <v>5</v>
      </c>
      <c r="O163" s="155" t="s">
        <v>131</v>
      </c>
      <c r="P163" s="152">
        <v>0</v>
      </c>
      <c r="Q163" s="153">
        <v>1</v>
      </c>
      <c r="S163" s="154">
        <v>9</v>
      </c>
      <c r="T163" s="155" t="s">
        <v>131</v>
      </c>
      <c r="U163" s="152">
        <v>0</v>
      </c>
      <c r="V163" s="153">
        <v>1</v>
      </c>
      <c r="X163" s="154">
        <v>13</v>
      </c>
      <c r="Y163" s="155" t="s">
        <v>131</v>
      </c>
      <c r="Z163" s="152">
        <v>0</v>
      </c>
      <c r="AA163" s="153">
        <v>1</v>
      </c>
    </row>
    <row r="164" spans="1:28" ht="15.75" thickBot="1" x14ac:dyDescent="0.3">
      <c r="A164" s="119">
        <v>7</v>
      </c>
      <c r="B164" s="113">
        <f t="shared" ref="B164:D164" si="75">B140</f>
        <v>-0.77058268680045838</v>
      </c>
      <c r="C164" s="113">
        <f t="shared" si="75"/>
        <v>-0.62127937554088053</v>
      </c>
      <c r="D164" s="113" t="str">
        <f t="shared" si="75"/>
        <v>[0,7,2,3]</v>
      </c>
      <c r="E164" s="119">
        <v>7</v>
      </c>
      <c r="F164" s="113">
        <f t="shared" ref="F164:G164" si="76">F140</f>
        <v>-4.4064638053124272E-2</v>
      </c>
      <c r="G164" s="113">
        <f t="shared" si="76"/>
        <v>2.5334709752989959E-2</v>
      </c>
      <c r="I164" s="115"/>
      <c r="J164" s="107" t="s">
        <v>132</v>
      </c>
      <c r="K164" s="113">
        <f>F157+F158+F159+F161</f>
        <v>0.17872724396351075</v>
      </c>
      <c r="L164" s="113">
        <f>G157+G158+G159+G161</f>
        <v>-0.18284344285502302</v>
      </c>
      <c r="N164" s="115"/>
      <c r="O164" s="107" t="s">
        <v>132</v>
      </c>
      <c r="P164" s="113">
        <f>F163+F165+F166+F161</f>
        <v>-2.8960492303185856E-2</v>
      </c>
      <c r="Q164" s="113">
        <f>G163+G165+G166+G161</f>
        <v>-3.9668065581391576E-2</v>
      </c>
      <c r="S164" s="115"/>
      <c r="T164" s="107" t="s">
        <v>132</v>
      </c>
      <c r="U164" s="113">
        <f>F163+F164+F166+F160</f>
        <v>-0.19844089145587396</v>
      </c>
      <c r="V164" s="113">
        <f>G163+G164+G166+G160</f>
        <v>5.5883242913402964E-2</v>
      </c>
      <c r="X164" s="115"/>
      <c r="Y164" s="107" t="s">
        <v>132</v>
      </c>
      <c r="Z164" s="113">
        <f>F163+F164+F159+F161</f>
        <v>9.9435130865648647E-2</v>
      </c>
      <c r="AA164" s="113">
        <f>G163+G164+G159+G161</f>
        <v>-9.0548522056157654E-2</v>
      </c>
    </row>
    <row r="165" spans="1:28" ht="15.75" thickBot="1" x14ac:dyDescent="0.3">
      <c r="A165" s="119">
        <v>8</v>
      </c>
      <c r="B165" s="113">
        <f t="shared" ref="B165:D165" si="77">B141</f>
        <v>-1.3942679980738555</v>
      </c>
      <c r="C165" s="113">
        <f t="shared" si="77"/>
        <v>-0.28503825979470965</v>
      </c>
      <c r="D165" s="113" t="str">
        <f t="shared" si="77"/>
        <v>[0,8,9,3]</v>
      </c>
      <c r="E165" s="119">
        <v>8</v>
      </c>
      <c r="F165" s="113">
        <f t="shared" ref="F165:G165" si="78">F141</f>
        <v>9.2544667707541266E-3</v>
      </c>
      <c r="G165" s="113">
        <f t="shared" si="78"/>
        <v>-3.010227648831354E-3</v>
      </c>
      <c r="I165" s="115"/>
      <c r="J165" s="107" t="s">
        <v>128</v>
      </c>
      <c r="K165" s="115">
        <f>B158</f>
        <v>-0.41882731664844758</v>
      </c>
      <c r="L165" s="115">
        <f>C158</f>
        <v>-1.0724118757393322</v>
      </c>
      <c r="N165" s="115"/>
      <c r="O165" s="107" t="s">
        <v>128</v>
      </c>
      <c r="P165" s="115">
        <f>B162</f>
        <v>-1.2558718634779602</v>
      </c>
      <c r="Q165" s="115">
        <f>C162</f>
        <v>-0.33523137985341023</v>
      </c>
      <c r="S165" s="115"/>
      <c r="T165" s="107" t="s">
        <v>128</v>
      </c>
      <c r="U165" s="115">
        <f>B166</f>
        <v>-1.5678418583503737</v>
      </c>
      <c r="V165" s="115">
        <f>C166</f>
        <v>-0.23381865069060623</v>
      </c>
      <c r="X165" s="115"/>
      <c r="Y165" s="107" t="s">
        <v>128</v>
      </c>
      <c r="Z165" s="115">
        <f>B170</f>
        <v>-0.67369711962581769</v>
      </c>
      <c r="AA165" s="115">
        <f>C170</f>
        <v>-0.71298306302083558</v>
      </c>
    </row>
    <row r="166" spans="1:28" ht="15.75" thickBot="1" x14ac:dyDescent="0.3">
      <c r="A166" s="119">
        <v>9</v>
      </c>
      <c r="B166" s="113">
        <f t="shared" ref="B166:D166" si="79">B142</f>
        <v>-1.5678418583503737</v>
      </c>
      <c r="C166" s="113">
        <f t="shared" si="79"/>
        <v>-0.23381865069060623</v>
      </c>
      <c r="D166" s="113" t="str">
        <f t="shared" si="79"/>
        <v>[6,7,9,3]</v>
      </c>
      <c r="E166" s="120">
        <v>9</v>
      </c>
      <c r="F166" s="113">
        <f t="shared" ref="F166:G166" si="80">F142</f>
        <v>-0.1413027903141171</v>
      </c>
      <c r="G166" s="113">
        <f t="shared" si="80"/>
        <v>3.3850874034323297E-2</v>
      </c>
      <c r="I166" s="115"/>
      <c r="J166" s="107" t="s">
        <v>133</v>
      </c>
      <c r="K166" s="115">
        <f>K165+K164</f>
        <v>-0.24010007268493683</v>
      </c>
      <c r="L166" s="115">
        <f>L165+L164</f>
        <v>-1.2552553185943551</v>
      </c>
      <c r="N166" s="115"/>
      <c r="O166" s="107" t="s">
        <v>133</v>
      </c>
      <c r="P166" s="115">
        <f>P165+P164</f>
        <v>-1.2848323557811461</v>
      </c>
      <c r="Q166" s="115">
        <f>Q165+Q164</f>
        <v>-0.3748994454348018</v>
      </c>
      <c r="S166" s="115"/>
      <c r="T166" s="107" t="s">
        <v>133</v>
      </c>
      <c r="U166" s="115">
        <f>U165+U164</f>
        <v>-1.7662827498062477</v>
      </c>
      <c r="V166" s="115">
        <f>V165+V164</f>
        <v>-0.17793540777720326</v>
      </c>
      <c r="X166" s="115"/>
      <c r="Y166" s="107" t="s">
        <v>133</v>
      </c>
      <c r="Z166" s="115">
        <f>Z165+Z164</f>
        <v>-0.57426198876016898</v>
      </c>
      <c r="AA166" s="56">
        <f>AA165+AA164</f>
        <v>-0.80353158507699329</v>
      </c>
    </row>
    <row r="167" spans="1:28" ht="15.75" thickBot="1" x14ac:dyDescent="0.3">
      <c r="A167" s="119">
        <v>10</v>
      </c>
      <c r="B167" s="113">
        <f t="shared" ref="B167:D167" si="81">B143</f>
        <v>-0.99238776487248304</v>
      </c>
      <c r="C167" s="113">
        <f t="shared" si="81"/>
        <v>-0.46313211096367374</v>
      </c>
      <c r="D167" s="113" t="str">
        <f t="shared" si="81"/>
        <v>[0,7,9,4]</v>
      </c>
      <c r="I167" s="115"/>
      <c r="J167" s="107" t="s">
        <v>134</v>
      </c>
      <c r="K167" s="115">
        <f>EXP(K166)</f>
        <v>0.78654914504317797</v>
      </c>
      <c r="L167" s="56">
        <f>EXP(L166)</f>
        <v>0.28500307235051259</v>
      </c>
      <c r="M167">
        <f>K167+L167</f>
        <v>1.0715522173936907</v>
      </c>
      <c r="N167" s="115"/>
      <c r="O167" s="107" t="s">
        <v>134</v>
      </c>
      <c r="P167" s="115">
        <f>EXP(P166)</f>
        <v>0.27669696639075392</v>
      </c>
      <c r="Q167" s="56">
        <f>EXP(Q166)</f>
        <v>0.68735839234034968</v>
      </c>
      <c r="R167">
        <f>P167+Q167</f>
        <v>0.9640553587311036</v>
      </c>
      <c r="S167" s="115"/>
      <c r="T167" s="107" t="s">
        <v>134</v>
      </c>
      <c r="U167" s="115">
        <f>EXP(U166)</f>
        <v>0.17096733744694168</v>
      </c>
      <c r="V167" s="56">
        <f>EXP(V166)</f>
        <v>0.8369964852062185</v>
      </c>
      <c r="W167">
        <f>U167+V167</f>
        <v>1.0079638226531602</v>
      </c>
      <c r="X167" s="115"/>
      <c r="Y167" s="107" t="s">
        <v>134</v>
      </c>
      <c r="Z167" s="115">
        <f>EXP(Z166)</f>
        <v>0.56312030460413076</v>
      </c>
      <c r="AA167" s="56">
        <f>EXP(AA166)</f>
        <v>0.44774491939360039</v>
      </c>
      <c r="AB167">
        <f>Z167+AA167</f>
        <v>1.0108652239977312</v>
      </c>
    </row>
    <row r="168" spans="1:28" ht="15.75" thickBot="1" x14ac:dyDescent="0.3">
      <c r="A168" s="119">
        <v>11</v>
      </c>
      <c r="B168" s="113">
        <f t="shared" ref="B168:D168" si="82">B144</f>
        <v>-0.80712364623708466</v>
      </c>
      <c r="C168" s="113">
        <f t="shared" si="82"/>
        <v>-0.59084238820745016</v>
      </c>
      <c r="D168" s="113" t="str">
        <f t="shared" si="82"/>
        <v>[5,7,2,4]</v>
      </c>
      <c r="E168" t="s">
        <v>136</v>
      </c>
      <c r="G168">
        <f>LN(K161)+LN(K168)+LN(L175)+LN(L182)+LN(Q161)+LN(P168)+LN(Q175)+LN(P182)+LN(V161)+LN(V168)+LN(V175)+LN(V182)+LN(AA161)+LN(Z168)</f>
        <v>-6.486818947290268</v>
      </c>
      <c r="I168" s="116"/>
      <c r="J168" s="108" t="s">
        <v>135</v>
      </c>
      <c r="K168" s="116">
        <f>K167/M167</f>
        <v>0.73402782643321063</v>
      </c>
      <c r="L168" s="58">
        <f>L167/M167</f>
        <v>0.26597217356678926</v>
      </c>
      <c r="N168" s="116"/>
      <c r="O168" s="108" t="s">
        <v>135</v>
      </c>
      <c r="P168" s="116">
        <f>P167/R167</f>
        <v>0.28701356606216516</v>
      </c>
      <c r="Q168" s="58">
        <f>Q167/R167</f>
        <v>0.7129864339378349</v>
      </c>
      <c r="S168" s="116"/>
      <c r="T168" s="108" t="s">
        <v>135</v>
      </c>
      <c r="U168" s="116">
        <f>U167/W167</f>
        <v>0.16961654139225138</v>
      </c>
      <c r="V168" s="58">
        <f>V167/W167</f>
        <v>0.83038345860774865</v>
      </c>
      <c r="X168" s="116"/>
      <c r="Y168" s="108" t="s">
        <v>135</v>
      </c>
      <c r="Z168" s="116">
        <f>Z167/AB167</f>
        <v>0.55706763991457153</v>
      </c>
      <c r="AA168" s="58">
        <f>AA167/AB167</f>
        <v>0.44293236008542852</v>
      </c>
    </row>
    <row r="169" spans="1:28" ht="15.75" thickBot="1" x14ac:dyDescent="0.3">
      <c r="A169" s="119">
        <v>12</v>
      </c>
      <c r="B169" s="113">
        <f t="shared" ref="B169:D169" si="83">B145</f>
        <v>-1.5279719324234855</v>
      </c>
      <c r="C169" s="113">
        <f t="shared" si="83"/>
        <v>-0.24459098948675206</v>
      </c>
      <c r="D169" s="113" t="str">
        <f t="shared" si="83"/>
        <v>[5,1,9,3]</v>
      </c>
      <c r="E169" t="s">
        <v>138</v>
      </c>
      <c r="G169">
        <f>12/14</f>
        <v>0.8571428571428571</v>
      </c>
    </row>
    <row r="170" spans="1:28" ht="15.75" thickBot="1" x14ac:dyDescent="0.3">
      <c r="A170" s="120">
        <v>13</v>
      </c>
      <c r="B170" s="113">
        <f t="shared" ref="B170:D170" si="84">B146</f>
        <v>-0.67369711962581769</v>
      </c>
      <c r="C170" s="113">
        <f t="shared" si="84"/>
        <v>-0.71298306302083558</v>
      </c>
      <c r="D170" s="113" t="str">
        <f t="shared" si="84"/>
        <v>[6,7,2,4]</v>
      </c>
      <c r="E170" t="s">
        <v>140</v>
      </c>
      <c r="I170" s="154">
        <v>2</v>
      </c>
      <c r="J170" s="155" t="s">
        <v>131</v>
      </c>
      <c r="K170" s="152">
        <v>0</v>
      </c>
      <c r="L170" s="153">
        <v>1</v>
      </c>
      <c r="N170" s="154">
        <v>6</v>
      </c>
      <c r="O170" s="155" t="s">
        <v>131</v>
      </c>
      <c r="P170" s="152">
        <v>0</v>
      </c>
      <c r="Q170" s="153">
        <v>1</v>
      </c>
      <c r="S170" s="154">
        <v>10</v>
      </c>
      <c r="T170" s="155" t="s">
        <v>131</v>
      </c>
      <c r="U170" s="152">
        <v>0</v>
      </c>
      <c r="V170" s="153">
        <v>1</v>
      </c>
    </row>
    <row r="171" spans="1:28" ht="15.75" thickBot="1" x14ac:dyDescent="0.3">
      <c r="I171" s="115"/>
      <c r="J171" s="107" t="s">
        <v>132</v>
      </c>
      <c r="K171" s="113">
        <f>F162+F158+F159+F160</f>
        <v>-6.2173989897017223E-3</v>
      </c>
      <c r="L171" s="113">
        <f>G162+G158+G159+G160</f>
        <v>5.950557859028463E-2</v>
      </c>
      <c r="N171" s="115"/>
      <c r="O171" s="107" t="s">
        <v>132</v>
      </c>
      <c r="P171" s="113">
        <f>F162+F165+F166+F161</f>
        <v>-8.6970444017396009E-2</v>
      </c>
      <c r="Q171" s="113">
        <f>G162+G165+G166+G161</f>
        <v>9.0788132184807746E-2</v>
      </c>
      <c r="S171" s="115"/>
      <c r="T171" s="107" t="s">
        <v>132</v>
      </c>
      <c r="U171" s="113">
        <f>F157+F164+F166+F161</f>
        <v>-7.1506200216871624E-2</v>
      </c>
      <c r="V171" s="113">
        <f>G157+G164+G166+G161</f>
        <v>-5.6009580765705363E-2</v>
      </c>
    </row>
    <row r="172" spans="1:28" ht="15.75" thickBot="1" x14ac:dyDescent="0.3">
      <c r="A172" s="117" t="s">
        <v>128</v>
      </c>
      <c r="B172" s="110">
        <v>0</v>
      </c>
      <c r="C172" s="109">
        <v>1</v>
      </c>
      <c r="E172" s="117" t="s">
        <v>130</v>
      </c>
      <c r="F172" s="110">
        <v>0</v>
      </c>
      <c r="G172" s="109">
        <v>1</v>
      </c>
      <c r="I172" s="115"/>
      <c r="J172" s="107" t="s">
        <v>128</v>
      </c>
      <c r="K172" s="115">
        <f>B159</f>
        <v>-0.91706198281723439</v>
      </c>
      <c r="L172" s="115">
        <f>C159</f>
        <v>-0.51031178673250932</v>
      </c>
      <c r="N172" s="115"/>
      <c r="O172" s="107" t="s">
        <v>128</v>
      </c>
      <c r="P172" s="115">
        <f>B163</f>
        <v>-1.4450480486604207</v>
      </c>
      <c r="Q172" s="115">
        <f>C163</f>
        <v>-0.26884036361121855</v>
      </c>
      <c r="S172" s="115"/>
      <c r="T172" s="107" t="s">
        <v>128</v>
      </c>
      <c r="U172" s="115">
        <f>B167</f>
        <v>-0.99238776487248304</v>
      </c>
      <c r="V172" s="115">
        <f>C167</f>
        <v>-0.46313211096367374</v>
      </c>
      <c r="Y172" s="117" t="s">
        <v>142</v>
      </c>
      <c r="Z172" s="110">
        <v>0</v>
      </c>
      <c r="AA172" s="109">
        <v>1</v>
      </c>
    </row>
    <row r="173" spans="1:28" ht="15.75" thickBot="1" x14ac:dyDescent="0.3">
      <c r="A173" s="118">
        <v>0</v>
      </c>
      <c r="B173" s="113">
        <f>LN(K161)</f>
        <v>-0.53956466834711037</v>
      </c>
      <c r="C173" s="113">
        <f>LN(L161)</f>
        <v>-0.87467384463196929</v>
      </c>
      <c r="D173" t="str">
        <f>D157</f>
        <v>[0,1,2,3]</v>
      </c>
      <c r="E173" s="157">
        <v>0</v>
      </c>
      <c r="F173" s="113">
        <f>(LN($L$6) - LN(K161+K168+P182+U161+U175))/$E$34</f>
        <v>5.6921126023391944E-2</v>
      </c>
      <c r="G173" s="113">
        <f>(LN($K$6) - LN(L161+L168+Q182+V161+V175))/$E$34</f>
        <v>-6.6634422417470696E-2</v>
      </c>
      <c r="I173" s="115"/>
      <c r="J173" s="107" t="s">
        <v>133</v>
      </c>
      <c r="K173" s="115">
        <f>K172+K171</f>
        <v>-0.92327938180693614</v>
      </c>
      <c r="L173" s="115">
        <f>L172+L171</f>
        <v>-0.45080620814222472</v>
      </c>
      <c r="N173" s="115"/>
      <c r="O173" s="107" t="s">
        <v>133</v>
      </c>
      <c r="P173" s="115">
        <f>P172+P171</f>
        <v>-1.5320184926778166</v>
      </c>
      <c r="Q173" s="115">
        <f>Q172+Q171</f>
        <v>-0.1780522314264108</v>
      </c>
      <c r="S173" s="115"/>
      <c r="T173" s="107" t="s">
        <v>133</v>
      </c>
      <c r="U173" s="115">
        <f>U172+U171</f>
        <v>-1.0638939650893546</v>
      </c>
      <c r="V173" s="115">
        <f>V172+V171</f>
        <v>-0.51914169172937907</v>
      </c>
      <c r="Y173" s="157">
        <v>0</v>
      </c>
      <c r="Z173" s="113">
        <f>Z133+F173</f>
        <v>0.25897681724622451</v>
      </c>
      <c r="AA173" s="113">
        <f>AA133+G173</f>
        <v>-0.291253382437903</v>
      </c>
    </row>
    <row r="174" spans="1:28" ht="15.75" thickBot="1" x14ac:dyDescent="0.3">
      <c r="A174" s="119">
        <v>1</v>
      </c>
      <c r="B174" s="113">
        <f>LN(K168)</f>
        <v>-0.30920834041426376</v>
      </c>
      <c r="C174" s="113">
        <f>LN(L168)</f>
        <v>-1.324363586323682</v>
      </c>
      <c r="D174" t="str">
        <f t="shared" ref="D174:D186" si="85">D158</f>
        <v>[0,1,2,4]</v>
      </c>
      <c r="E174" s="119">
        <v>1</v>
      </c>
      <c r="F174" s="113">
        <f>(LN($L$11) - LN(K161+K168+K175+Z161))/$E$34</f>
        <v>1.7117444185988234E-2</v>
      </c>
      <c r="G174" s="113">
        <f>(LN($K$11) - LN(L161+L168+L175+AA161))/$E$34</f>
        <v>-1.6020147167300797E-2</v>
      </c>
      <c r="I174" s="115"/>
      <c r="J174" s="107" t="s">
        <v>134</v>
      </c>
      <c r="K174" s="115">
        <f>EXP(K173)</f>
        <v>0.39721428555655014</v>
      </c>
      <c r="L174" s="56">
        <f>EXP(L173)</f>
        <v>0.63711429777863282</v>
      </c>
      <c r="M174">
        <f>K174+L174</f>
        <v>1.034328583335183</v>
      </c>
      <c r="N174" s="115"/>
      <c r="O174" s="107" t="s">
        <v>134</v>
      </c>
      <c r="P174" s="115">
        <f>EXP(P173)</f>
        <v>0.21609903247740475</v>
      </c>
      <c r="Q174" s="56">
        <f>EXP(Q173)</f>
        <v>0.83689870993378612</v>
      </c>
      <c r="R174">
        <f>P174+Q174</f>
        <v>1.0529977424111909</v>
      </c>
      <c r="S174" s="115"/>
      <c r="T174" s="107" t="s">
        <v>134</v>
      </c>
      <c r="U174" s="115">
        <f>EXP(U173)</f>
        <v>0.34510934674209542</v>
      </c>
      <c r="V174" s="56">
        <f>EXP(V173)</f>
        <v>0.59503104892582726</v>
      </c>
      <c r="W174">
        <f>U174+V174</f>
        <v>0.94014039566792262</v>
      </c>
      <c r="Y174" s="119">
        <v>1</v>
      </c>
      <c r="Z174" s="113">
        <f t="shared" ref="Z174:Z182" si="86">Z134+F174</f>
        <v>8.0022684643881042E-2</v>
      </c>
      <c r="AA174" s="113">
        <f t="shared" ref="AA174:AA182" si="87">AA134+G174</f>
        <v>-7.1611853408032222E-2</v>
      </c>
    </row>
    <row r="175" spans="1:28" ht="15.75" thickBot="1" x14ac:dyDescent="0.3">
      <c r="A175" s="119">
        <v>2</v>
      </c>
      <c r="B175" s="113">
        <f>LN(K175)</f>
        <v>-0.95703188626630986</v>
      </c>
      <c r="C175" s="113">
        <f>LN(L175)</f>
        <v>-0.48455871260159833</v>
      </c>
      <c r="D175" t="str">
        <f t="shared" si="85"/>
        <v>[5,1,2,3]</v>
      </c>
      <c r="E175" s="119">
        <v>2</v>
      </c>
      <c r="F175" s="113">
        <f>(LN($L$16) - LN(K161+K168+K175+K182+P182+U182+Z168))/$E$34</f>
        <v>2.8290347526669979E-2</v>
      </c>
      <c r="G175" s="113">
        <f>(LN($K$16) - LN(L161+L168+L175+L182+Q182+V182+AA168))/$E$34</f>
        <v>-3.3339274256131313E-2</v>
      </c>
      <c r="I175" s="116"/>
      <c r="J175" s="108" t="s">
        <v>135</v>
      </c>
      <c r="K175" s="116">
        <f>K174/M174</f>
        <v>0.38403104386396858</v>
      </c>
      <c r="L175" s="58">
        <f>L174/M174</f>
        <v>0.61596895613603142</v>
      </c>
      <c r="N175" s="116"/>
      <c r="O175" s="108" t="s">
        <v>135</v>
      </c>
      <c r="P175" s="116">
        <f>P174/R174</f>
        <v>0.20522269305399807</v>
      </c>
      <c r="Q175" s="58">
        <f>Q174/R174</f>
        <v>0.7947773069460019</v>
      </c>
      <c r="S175" s="116"/>
      <c r="T175" s="108" t="s">
        <v>135</v>
      </c>
      <c r="U175" s="116">
        <f>U174/W174</f>
        <v>0.367082776500538</v>
      </c>
      <c r="V175" s="58">
        <f>V174/W174</f>
        <v>0.632917223499462</v>
      </c>
      <c r="Y175" s="119">
        <v>2</v>
      </c>
      <c r="Z175" s="113">
        <f t="shared" si="86"/>
        <v>0.16413071289011644</v>
      </c>
      <c r="AA175" s="113">
        <f t="shared" si="87"/>
        <v>-0.1815010702654683</v>
      </c>
    </row>
    <row r="176" spans="1:28" ht="15.75" thickBot="1" x14ac:dyDescent="0.3">
      <c r="A176" s="119">
        <v>3</v>
      </c>
      <c r="B176" s="113">
        <f>LN(K182)</f>
        <v>-0.94372316273288825</v>
      </c>
      <c r="C176" s="113">
        <f>LN(L182)</f>
        <v>-0.49294668942515257</v>
      </c>
      <c r="D176" t="str">
        <f t="shared" si="85"/>
        <v>[6,7,2,3]</v>
      </c>
      <c r="E176" s="119">
        <v>3</v>
      </c>
      <c r="F176" s="113">
        <f>(LN($L$20) - LN(K161+K175+K182+P161+P182+U161+U168+Z161))/$E$34</f>
        <v>-6.2379070783000506E-2</v>
      </c>
      <c r="G176" s="113">
        <f>(LN($K$20) - LN(L161+L175+L182+Q161+Q182+V161+V168+AA161))/$E$34</f>
        <v>2.4808208201334336E-2</v>
      </c>
      <c r="Y176" s="119">
        <v>3</v>
      </c>
      <c r="Z176" s="113">
        <f t="shared" si="86"/>
        <v>-0.39048145016302038</v>
      </c>
      <c r="AA176" s="113">
        <f t="shared" si="87"/>
        <v>0.19077041185112803</v>
      </c>
    </row>
    <row r="177" spans="1:27" ht="15.75" thickBot="1" x14ac:dyDescent="0.3">
      <c r="A177" s="119">
        <v>4</v>
      </c>
      <c r="B177" s="113">
        <f>LN(P161)</f>
        <v>-1.7755701011604215</v>
      </c>
      <c r="C177" s="113">
        <f>LN(Q161)</f>
        <v>-0.18559112118951748</v>
      </c>
      <c r="D177" t="str">
        <f t="shared" si="85"/>
        <v>[6,8,9,3]</v>
      </c>
      <c r="E177" s="119">
        <v>4</v>
      </c>
      <c r="F177" s="113">
        <f>(LN($L$21) - LN(K168+P168+P175+U175+U182+Z168))/$E$34</f>
        <v>3.6070675478403008E-2</v>
      </c>
      <c r="G177" s="113">
        <f>(LN($K$21) - LN(L168+Q168+Q175+V175+V182+AA168))/$E$34</f>
        <v>-3.1516493848875893E-2</v>
      </c>
      <c r="I177" s="154">
        <v>3</v>
      </c>
      <c r="J177" s="155" t="s">
        <v>131</v>
      </c>
      <c r="K177" s="152">
        <v>0</v>
      </c>
      <c r="L177" s="153">
        <v>1</v>
      </c>
      <c r="N177" s="154">
        <v>7</v>
      </c>
      <c r="O177" s="155" t="s">
        <v>131</v>
      </c>
      <c r="P177" s="152">
        <v>0</v>
      </c>
      <c r="Q177" s="153">
        <v>1</v>
      </c>
      <c r="S177" s="154">
        <v>11</v>
      </c>
      <c r="T177" s="155" t="s">
        <v>131</v>
      </c>
      <c r="U177" s="152">
        <v>0</v>
      </c>
      <c r="V177" s="153">
        <v>1</v>
      </c>
      <c r="Y177" s="119">
        <v>4</v>
      </c>
      <c r="Z177" s="113">
        <f t="shared" si="86"/>
        <v>0.13775085828176556</v>
      </c>
      <c r="AA177" s="113">
        <f t="shared" si="87"/>
        <v>-0.11581779764025951</v>
      </c>
    </row>
    <row r="178" spans="1:27" ht="15.75" thickBot="1" x14ac:dyDescent="0.3">
      <c r="A178" s="119">
        <v>5</v>
      </c>
      <c r="B178" s="113">
        <f>LN(P168)</f>
        <v>-1.2482257958303504</v>
      </c>
      <c r="C178" s="113">
        <f>LN(Q168)</f>
        <v>-0.33829288548400616</v>
      </c>
      <c r="D178" t="str">
        <f t="shared" si="85"/>
        <v>[6,8,9,4]</v>
      </c>
      <c r="E178" s="119">
        <v>5</v>
      </c>
      <c r="F178" s="113">
        <v>0</v>
      </c>
      <c r="G178" s="113">
        <f>(LN($K$7) - LN(L175+Q175+V182+AA161))/$E$34</f>
        <v>8.9378709630150655E-2</v>
      </c>
      <c r="I178" s="115"/>
      <c r="J178" s="107" t="s">
        <v>132</v>
      </c>
      <c r="K178" s="113">
        <f>F163+F164+F159+F160</f>
        <v>-1.6726163463161053E-2</v>
      </c>
      <c r="L178" s="113">
        <f>G163+G164+G159+G160</f>
        <v>-2.3342150963184427E-2</v>
      </c>
      <c r="N178" s="115"/>
      <c r="O178" s="107" t="s">
        <v>132</v>
      </c>
      <c r="P178" s="113">
        <f>F157+F164+F159+F160</f>
        <v>-5.9527665529684193E-3</v>
      </c>
      <c r="Q178" s="113">
        <f>G157+G164+G159+G160</f>
        <v>-6.8028603549319527E-2</v>
      </c>
      <c r="S178" s="115"/>
      <c r="T178" s="107" t="s">
        <v>132</v>
      </c>
      <c r="U178" s="113">
        <f>F162+F164+F159+F161</f>
        <v>4.1425179151438507E-2</v>
      </c>
      <c r="V178" s="113">
        <f>G162+G164+G159+G161</f>
        <v>3.9907675710041668E-2</v>
      </c>
      <c r="Y178" s="119">
        <v>5</v>
      </c>
      <c r="Z178" s="113">
        <f t="shared" si="86"/>
        <v>0</v>
      </c>
      <c r="AA178" s="113">
        <f t="shared" si="87"/>
        <v>0.47028640833645635</v>
      </c>
    </row>
    <row r="179" spans="1:27" ht="15.75" thickBot="1" x14ac:dyDescent="0.3">
      <c r="A179" s="119">
        <v>6</v>
      </c>
      <c r="B179" s="113">
        <f>LN(P175)</f>
        <v>-1.5836595818683739</v>
      </c>
      <c r="C179" s="113">
        <f>LN(Q175)</f>
        <v>-0.22969332061696801</v>
      </c>
      <c r="D179" t="str">
        <f t="shared" si="85"/>
        <v>[5,8,9,4]</v>
      </c>
      <c r="E179" s="119">
        <v>6</v>
      </c>
      <c r="F179" s="113">
        <f>(LN($L$8) - LN(K182+P161+P168+U168+Z168))/$E$34</f>
        <v>6.0158154001399941E-2</v>
      </c>
      <c r="G179" s="113">
        <f>(LN($K$8) - LN(L182+Q161+Q168+V168+AA168))/$E$34</f>
        <v>-3.3322159635450876E-2</v>
      </c>
      <c r="I179" s="115"/>
      <c r="J179" s="107" t="s">
        <v>128</v>
      </c>
      <c r="K179" s="115">
        <f>B160</f>
        <v>-0.94776956562965087</v>
      </c>
      <c r="L179" s="115">
        <f>C160</f>
        <v>-0.49037710482189162</v>
      </c>
      <c r="N179" s="115"/>
      <c r="O179" s="107" t="s">
        <v>128</v>
      </c>
      <c r="P179" s="115">
        <f>B164</f>
        <v>-0.77058268680045838</v>
      </c>
      <c r="Q179" s="115">
        <f>C164</f>
        <v>-0.62127937554088053</v>
      </c>
      <c r="S179" s="115"/>
      <c r="T179" s="107" t="s">
        <v>128</v>
      </c>
      <c r="U179" s="115">
        <f>B168</f>
        <v>-0.80712364623708466</v>
      </c>
      <c r="V179" s="115">
        <f>C168</f>
        <v>-0.59084238820745016</v>
      </c>
      <c r="Y179" s="119">
        <v>6</v>
      </c>
      <c r="Z179" s="113">
        <f t="shared" si="86"/>
        <v>0.1094520584378529</v>
      </c>
      <c r="AA179" s="113">
        <f t="shared" si="87"/>
        <v>-4.7153907397753769E-2</v>
      </c>
    </row>
    <row r="180" spans="1:27" ht="15.75" thickBot="1" x14ac:dyDescent="0.3">
      <c r="A180" s="119">
        <v>7</v>
      </c>
      <c r="B180" s="113">
        <f>LN(P182)</f>
        <v>-0.73771169536059611</v>
      </c>
      <c r="C180" s="113">
        <f>LN(Q182)</f>
        <v>-0.65048422109736936</v>
      </c>
      <c r="D180" t="str">
        <f t="shared" si="85"/>
        <v>[0,7,2,3]</v>
      </c>
      <c r="E180" s="119">
        <v>7</v>
      </c>
      <c r="F180" s="113">
        <f>(LN($L$12) - LN(K182+P182+U168+U175+U182+Z168))/$E$34</f>
        <v>-4.6377508247341354E-2</v>
      </c>
      <c r="G180" s="113">
        <f>(LN($K$12) - LN(L182+Q182+V168+V175+V182+AA168))/$E$34</f>
        <v>2.6872957121821639E-2</v>
      </c>
      <c r="I180" s="115"/>
      <c r="J180" s="107" t="s">
        <v>133</v>
      </c>
      <c r="K180" s="115">
        <f>K179+K178</f>
        <v>-0.96449572909281189</v>
      </c>
      <c r="L180" s="115">
        <f>L179+L178</f>
        <v>-0.51371925578507605</v>
      </c>
      <c r="N180" s="115"/>
      <c r="O180" s="107" t="s">
        <v>133</v>
      </c>
      <c r="P180" s="115">
        <f>P179+P178</f>
        <v>-0.77653545335342677</v>
      </c>
      <c r="Q180" s="115">
        <f>Q179+Q178</f>
        <v>-0.68930797909020003</v>
      </c>
      <c r="S180" s="115"/>
      <c r="T180" s="107" t="s">
        <v>133</v>
      </c>
      <c r="U180" s="115">
        <f>U179+U178</f>
        <v>-0.76569846708564615</v>
      </c>
      <c r="V180" s="115">
        <f>V179+V178</f>
        <v>-0.55093471249740844</v>
      </c>
      <c r="Y180" s="119">
        <v>7</v>
      </c>
      <c r="Z180" s="113">
        <f t="shared" si="86"/>
        <v>-0.23087315658773602</v>
      </c>
      <c r="AA180" s="113">
        <f t="shared" si="87"/>
        <v>0.14621701263088849</v>
      </c>
    </row>
    <row r="181" spans="1:27" ht="15.75" thickBot="1" x14ac:dyDescent="0.3">
      <c r="A181" s="119">
        <v>8</v>
      </c>
      <c r="B181" s="113">
        <f>LN(U161)</f>
        <v>-1.4836564020339427</v>
      </c>
      <c r="C181" s="113">
        <f>LN(V161)</f>
        <v>-0.2572264211075474</v>
      </c>
      <c r="D181" t="str">
        <f t="shared" si="85"/>
        <v>[0,8,9,3]</v>
      </c>
      <c r="E181" s="119">
        <v>8</v>
      </c>
      <c r="F181" s="113">
        <f>(LN($L$13) - LN(P161+P168+P175+U161))/$E$34</f>
        <v>2.9574858470807035E-2</v>
      </c>
      <c r="G181" s="113">
        <f>(LN($K$13) - LN(Q161+Q168+Q175+V161))/$E$34</f>
        <v>-9.1287843887425946E-3</v>
      </c>
      <c r="I181" s="115"/>
      <c r="J181" s="107" t="s">
        <v>134</v>
      </c>
      <c r="K181" s="115">
        <f>EXP(K180)</f>
        <v>0.38117536693118315</v>
      </c>
      <c r="L181" s="56">
        <f>EXP(L180)</f>
        <v>0.5982663302993102</v>
      </c>
      <c r="M181">
        <f>K181+L181</f>
        <v>0.97944169723049335</v>
      </c>
      <c r="N181" s="115"/>
      <c r="O181" s="107" t="s">
        <v>134</v>
      </c>
      <c r="P181" s="115">
        <f>EXP(P180)</f>
        <v>0.45999693463717561</v>
      </c>
      <c r="Q181" s="56">
        <f>EXP(Q180)</f>
        <v>0.50192329032203242</v>
      </c>
      <c r="R181">
        <f>P181+Q181</f>
        <v>0.96192022495920804</v>
      </c>
      <c r="S181" s="115"/>
      <c r="T181" s="107" t="s">
        <v>134</v>
      </c>
      <c r="U181" s="115">
        <f>EXP(U180)</f>
        <v>0.46500902402130878</v>
      </c>
      <c r="V181" s="56">
        <f>EXP(V180)</f>
        <v>0.57641078014074276</v>
      </c>
      <c r="W181">
        <f>U181+V181</f>
        <v>1.0414198041620515</v>
      </c>
      <c r="Y181" s="119">
        <v>8</v>
      </c>
      <c r="Z181" s="113">
        <f t="shared" si="86"/>
        <v>-0.16605390081358556</v>
      </c>
      <c r="AA181" s="113">
        <f t="shared" si="87"/>
        <v>0.10071379811818623</v>
      </c>
    </row>
    <row r="182" spans="1:27" ht="15.75" thickBot="1" x14ac:dyDescent="0.3">
      <c r="A182" s="119">
        <v>9</v>
      </c>
      <c r="B182" s="113">
        <f>LN(U168)</f>
        <v>-1.7742150285863154</v>
      </c>
      <c r="C182" s="113">
        <f>LN(V168)</f>
        <v>-0.18586768655727112</v>
      </c>
      <c r="D182" t="str">
        <f t="shared" si="85"/>
        <v>[6,7,9,3]</v>
      </c>
      <c r="E182" s="120">
        <v>9</v>
      </c>
      <c r="F182" s="64">
        <f>(LN($L$17) - LN(P161+P168+P175+U161+U168+U175+Z161))/$E$34</f>
        <v>-0.11620251078522728</v>
      </c>
      <c r="G182" s="64">
        <f>(LN($K$17) - LN(Q161+Q168+Q175+V161+V168+V175+AA161))/$E$34</f>
        <v>2.5956710287896978E-2</v>
      </c>
      <c r="I182" s="116"/>
      <c r="J182" s="108" t="s">
        <v>135</v>
      </c>
      <c r="K182" s="116">
        <f>K181/M181</f>
        <v>0.38917616843249492</v>
      </c>
      <c r="L182" s="58">
        <f>L181/M181</f>
        <v>0.61082383156750508</v>
      </c>
      <c r="N182" s="116"/>
      <c r="O182" s="108" t="s">
        <v>135</v>
      </c>
      <c r="P182" s="116">
        <f>P181/R181</f>
        <v>0.47820694762570631</v>
      </c>
      <c r="Q182" s="58">
        <f>Q181/R181</f>
        <v>0.52179305237429374</v>
      </c>
      <c r="S182" s="116"/>
      <c r="T182" s="108" t="s">
        <v>135</v>
      </c>
      <c r="U182" s="116">
        <f>U181/W181</f>
        <v>0.44651448163640878</v>
      </c>
      <c r="V182" s="58">
        <f>V181/W181</f>
        <v>0.55348551836359128</v>
      </c>
      <c r="Y182" s="120">
        <v>9</v>
      </c>
      <c r="Z182" s="113">
        <f t="shared" si="86"/>
        <v>-0.75221890007597503</v>
      </c>
      <c r="AA182" s="113">
        <f t="shared" si="87"/>
        <v>0.24350902834567412</v>
      </c>
    </row>
    <row r="183" spans="1:27" ht="15.75" thickBot="1" x14ac:dyDescent="0.3">
      <c r="A183" s="119">
        <v>10</v>
      </c>
      <c r="B183" s="113">
        <f>LN(U175)</f>
        <v>-1.0021679073121417</v>
      </c>
      <c r="C183" s="113">
        <f>LN(V175)</f>
        <v>-0.45741563395216611</v>
      </c>
      <c r="D183" t="str">
        <f t="shared" si="85"/>
        <v>[0,7,9,4]</v>
      </c>
    </row>
    <row r="184" spans="1:27" ht="15.75" thickBot="1" x14ac:dyDescent="0.3">
      <c r="A184" s="119">
        <v>11</v>
      </c>
      <c r="B184" s="113">
        <f>LN(U182)</f>
        <v>-0.80628344551537612</v>
      </c>
      <c r="C184" s="113">
        <f>LN(V182)</f>
        <v>-0.5915196909271383</v>
      </c>
      <c r="D184" t="str">
        <f>D168</f>
        <v>[5,7,2,4]</v>
      </c>
    </row>
    <row r="185" spans="1:27" ht="15.75" thickBot="1" x14ac:dyDescent="0.3">
      <c r="A185" s="119">
        <v>12</v>
      </c>
      <c r="B185" s="113">
        <f>LN(Z161)</f>
        <v>-1.7922646030313236</v>
      </c>
      <c r="C185" s="113">
        <f>LN(AA161)</f>
        <v>-0.18222056064530368</v>
      </c>
      <c r="D185" t="str">
        <f t="shared" si="85"/>
        <v>[5,1,9,3]</v>
      </c>
    </row>
    <row r="186" spans="1:27" ht="15.75" thickBot="1" x14ac:dyDescent="0.3">
      <c r="A186" s="120">
        <v>13</v>
      </c>
      <c r="B186" s="113">
        <f>LN(Z168)</f>
        <v>-0.58506861031528412</v>
      </c>
      <c r="C186" s="113">
        <f>LN(AA168)</f>
        <v>-0.81433820663210843</v>
      </c>
      <c r="D186" t="str">
        <f t="shared" si="85"/>
        <v>[6,7,2,4]</v>
      </c>
    </row>
    <row r="187" spans="1:27" ht="15.75" thickBot="1" x14ac:dyDescent="0.3"/>
    <row r="188" spans="1:27" ht="15.75" thickBot="1" x14ac:dyDescent="0.3">
      <c r="A188" s="75">
        <v>5</v>
      </c>
      <c r="B188" s="121"/>
      <c r="C188" s="139"/>
      <c r="D188" s="121"/>
      <c r="E188" s="37"/>
      <c r="F188" s="139"/>
      <c r="G188" s="121"/>
      <c r="H188" s="37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37"/>
    </row>
    <row r="190" spans="1:27" x14ac:dyDescent="0.25">
      <c r="C190" t="s">
        <v>141</v>
      </c>
    </row>
    <row r="192" spans="1:27" x14ac:dyDescent="0.25">
      <c r="L192" s="141"/>
    </row>
    <row r="193" spans="1:28" ht="15.75" thickBot="1" x14ac:dyDescent="0.3">
      <c r="M193" s="141"/>
    </row>
    <row r="194" spans="1:28" ht="15.75" thickBot="1" x14ac:dyDescent="0.3">
      <c r="A194" s="75"/>
      <c r="B194" s="121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37"/>
    </row>
    <row r="195" spans="1:28" ht="15.75" thickBot="1" x14ac:dyDescent="0.3"/>
    <row r="196" spans="1:28" ht="15.75" thickBot="1" x14ac:dyDescent="0.3">
      <c r="A196" s="117" t="s">
        <v>128</v>
      </c>
      <c r="B196" s="110">
        <v>0</v>
      </c>
      <c r="C196" s="109">
        <v>1</v>
      </c>
      <c r="E196" s="117" t="s">
        <v>130</v>
      </c>
      <c r="F196" s="110">
        <v>0</v>
      </c>
      <c r="G196" s="109">
        <v>1</v>
      </c>
      <c r="I196" s="154">
        <v>0</v>
      </c>
      <c r="J196" s="155" t="s">
        <v>131</v>
      </c>
      <c r="K196" s="152">
        <v>0</v>
      </c>
      <c r="L196" s="153">
        <v>1</v>
      </c>
      <c r="N196" s="154">
        <v>4</v>
      </c>
      <c r="O196" s="155" t="s">
        <v>131</v>
      </c>
      <c r="P196" s="152">
        <v>0</v>
      </c>
      <c r="Q196" s="153">
        <v>1</v>
      </c>
      <c r="S196" s="154">
        <v>8</v>
      </c>
      <c r="T196" s="155" t="s">
        <v>131</v>
      </c>
      <c r="U196" s="152">
        <v>0</v>
      </c>
      <c r="V196" s="153">
        <v>1</v>
      </c>
      <c r="X196" s="154">
        <v>12</v>
      </c>
      <c r="Y196" s="155" t="s">
        <v>131</v>
      </c>
      <c r="Z196" s="152">
        <v>0</v>
      </c>
      <c r="AA196" s="153">
        <v>1</v>
      </c>
    </row>
    <row r="197" spans="1:28" ht="15.75" thickBot="1" x14ac:dyDescent="0.3">
      <c r="A197" s="118">
        <v>0</v>
      </c>
      <c r="B197" s="113">
        <f>B173</f>
        <v>-0.53956466834711037</v>
      </c>
      <c r="C197" s="113">
        <f>C173</f>
        <v>-0.87467384463196929</v>
      </c>
      <c r="D197" s="113" t="str">
        <f>D173</f>
        <v>[0,1,2,3]</v>
      </c>
      <c r="E197" s="157">
        <v>0</v>
      </c>
      <c r="F197" s="113">
        <f>F173</f>
        <v>5.6921126023391944E-2</v>
      </c>
      <c r="G197" s="113">
        <f>G173</f>
        <v>-6.6634422417470696E-2</v>
      </c>
      <c r="I197" s="115"/>
      <c r="J197" s="107" t="s">
        <v>132</v>
      </c>
      <c r="K197" s="113">
        <f>F197+F198+F199+F200</f>
        <v>3.994984695304965E-2</v>
      </c>
      <c r="L197" s="113">
        <f>G197+G198+G199+G200</f>
        <v>-9.1185635639568469E-2</v>
      </c>
      <c r="N197" s="115"/>
      <c r="O197" s="107" t="s">
        <v>132</v>
      </c>
      <c r="P197" s="113">
        <f>F203+F205+F206+F200</f>
        <v>-8.8848569096020819E-2</v>
      </c>
      <c r="Q197" s="113">
        <f>G203+G205+G206+G200</f>
        <v>8.3139744650378433E-3</v>
      </c>
      <c r="S197" s="115"/>
      <c r="T197" s="107" t="s">
        <v>132</v>
      </c>
      <c r="U197" s="113">
        <f>F197+F205+F206+F200</f>
        <v>-9.2085597074028802E-2</v>
      </c>
      <c r="V197" s="113">
        <f>G197+G205+G206+G200</f>
        <v>-2.4998288316981976E-2</v>
      </c>
      <c r="X197" s="115"/>
      <c r="Y197" s="107" t="s">
        <v>132</v>
      </c>
      <c r="Z197" s="113">
        <f>F202+F198+F206+F200</f>
        <v>-0.16146413738223955</v>
      </c>
      <c r="AA197" s="113">
        <f>G202+G198+G206+G200</f>
        <v>0.12412348095208117</v>
      </c>
    </row>
    <row r="198" spans="1:28" ht="15.75" thickBot="1" x14ac:dyDescent="0.3">
      <c r="A198" s="119">
        <v>1</v>
      </c>
      <c r="B198" s="113">
        <f t="shared" ref="B198:D198" si="88">B174</f>
        <v>-0.30920834041426376</v>
      </c>
      <c r="C198" s="113">
        <f t="shared" si="88"/>
        <v>-1.324363586323682</v>
      </c>
      <c r="D198" s="113" t="str">
        <f t="shared" si="88"/>
        <v>[0,1,2,4]</v>
      </c>
      <c r="E198" s="119">
        <v>1</v>
      </c>
      <c r="F198" s="113">
        <f t="shared" ref="F198:G198" si="89">F174</f>
        <v>1.7117444185988234E-2</v>
      </c>
      <c r="G198" s="113">
        <f t="shared" si="89"/>
        <v>-1.6020147167300797E-2</v>
      </c>
      <c r="I198" s="115"/>
      <c r="J198" s="107" t="s">
        <v>128</v>
      </c>
      <c r="K198" s="115">
        <f>B197</f>
        <v>-0.53956466834711037</v>
      </c>
      <c r="L198" s="115">
        <f>C197</f>
        <v>-0.87467384463196929</v>
      </c>
      <c r="N198" s="115"/>
      <c r="O198" s="107" t="s">
        <v>128</v>
      </c>
      <c r="P198" s="115">
        <f>B201</f>
        <v>-1.7755701011604215</v>
      </c>
      <c r="Q198" s="115">
        <f>C201</f>
        <v>-0.18559112118951748</v>
      </c>
      <c r="S198" s="115"/>
      <c r="T198" s="107" t="s">
        <v>128</v>
      </c>
      <c r="U198" s="115">
        <f>B205</f>
        <v>-1.4836564020339427</v>
      </c>
      <c r="V198" s="115">
        <f>C205</f>
        <v>-0.2572264211075474</v>
      </c>
      <c r="X198" s="115"/>
      <c r="Y198" s="107" t="s">
        <v>128</v>
      </c>
      <c r="Z198" s="115">
        <f>B209</f>
        <v>-1.7922646030313236</v>
      </c>
      <c r="AA198" s="115">
        <f>C209</f>
        <v>-0.18222056064530368</v>
      </c>
    </row>
    <row r="199" spans="1:28" ht="15.75" thickBot="1" x14ac:dyDescent="0.3">
      <c r="A199" s="119">
        <v>2</v>
      </c>
      <c r="B199" s="113">
        <f t="shared" ref="B199:D199" si="90">B175</f>
        <v>-0.95703188626630986</v>
      </c>
      <c r="C199" s="113">
        <f t="shared" si="90"/>
        <v>-0.48455871260159833</v>
      </c>
      <c r="D199" s="113" t="str">
        <f t="shared" si="90"/>
        <v>[5,1,2,3]</v>
      </c>
      <c r="E199" s="119">
        <v>2</v>
      </c>
      <c r="F199" s="113">
        <f t="shared" ref="F199:G199" si="91">F175</f>
        <v>2.8290347526669979E-2</v>
      </c>
      <c r="G199" s="113">
        <f t="shared" si="91"/>
        <v>-3.3339274256131313E-2</v>
      </c>
      <c r="I199" s="115"/>
      <c r="J199" s="107" t="s">
        <v>133</v>
      </c>
      <c r="K199" s="115">
        <f>K198+K197</f>
        <v>-0.49961482139406072</v>
      </c>
      <c r="L199" s="115">
        <f>L198+L197</f>
        <v>-0.96585948027153778</v>
      </c>
      <c r="N199" s="115"/>
      <c r="O199" s="107" t="s">
        <v>133</v>
      </c>
      <c r="P199" s="115">
        <f>P198+P197</f>
        <v>-1.8644186702564423</v>
      </c>
      <c r="Q199" s="115">
        <f>Q198+Q197</f>
        <v>-0.17727714672447964</v>
      </c>
      <c r="S199" s="115"/>
      <c r="T199" s="107" t="s">
        <v>133</v>
      </c>
      <c r="U199" s="115">
        <f>U198+U197</f>
        <v>-1.5757419991079715</v>
      </c>
      <c r="V199" s="115">
        <f>V198+V197</f>
        <v>-0.28222470942452937</v>
      </c>
      <c r="X199" s="115"/>
      <c r="Y199" s="107" t="s">
        <v>133</v>
      </c>
      <c r="Z199" s="115">
        <f>Z198+Z197</f>
        <v>-1.9537287404135633</v>
      </c>
      <c r="AA199" s="115">
        <f>AA198+AA197</f>
        <v>-5.8097079693222503E-2</v>
      </c>
    </row>
    <row r="200" spans="1:28" ht="15.75" thickBot="1" x14ac:dyDescent="0.3">
      <c r="A200" s="119">
        <v>3</v>
      </c>
      <c r="B200" s="113">
        <f t="shared" ref="B200:D200" si="92">B176</f>
        <v>-0.94372316273288825</v>
      </c>
      <c r="C200" s="113">
        <f t="shared" si="92"/>
        <v>-0.49294668942515257</v>
      </c>
      <c r="D200" s="113" t="str">
        <f t="shared" si="92"/>
        <v>[6,7,2,3]</v>
      </c>
      <c r="E200" s="119">
        <v>3</v>
      </c>
      <c r="F200" s="113">
        <f t="shared" ref="F200:G200" si="93">F176</f>
        <v>-6.2379070783000506E-2</v>
      </c>
      <c r="G200" s="113">
        <f t="shared" si="93"/>
        <v>2.4808208201334336E-2</v>
      </c>
      <c r="I200" s="115"/>
      <c r="J200" s="107" t="s">
        <v>134</v>
      </c>
      <c r="K200" s="115">
        <f>EXP(K199)</f>
        <v>0.6067643273455986</v>
      </c>
      <c r="L200" s="115">
        <f>EXP(L199)</f>
        <v>0.38065589287242002</v>
      </c>
      <c r="M200">
        <f>K200+L200</f>
        <v>0.98742022021801867</v>
      </c>
      <c r="N200" s="115"/>
      <c r="O200" s="107" t="s">
        <v>134</v>
      </c>
      <c r="P200" s="115">
        <f>EXP(P199)</f>
        <v>0.15498628183709334</v>
      </c>
      <c r="Q200" s="115">
        <f>EXP(Q199)</f>
        <v>0.83754762877196709</v>
      </c>
      <c r="R200">
        <f>P200+Q200</f>
        <v>0.99253391060906049</v>
      </c>
      <c r="S200" s="115"/>
      <c r="T200" s="107" t="s">
        <v>134</v>
      </c>
      <c r="U200" s="115">
        <f>EXP(U199)</f>
        <v>0.2068540102329442</v>
      </c>
      <c r="V200" s="115">
        <f>EXP(V199)</f>
        <v>0.75410421116934401</v>
      </c>
      <c r="W200">
        <f>U200+V200</f>
        <v>0.96095822140228826</v>
      </c>
      <c r="X200" s="115"/>
      <c r="Y200" s="107" t="s">
        <v>134</v>
      </c>
      <c r="Z200" s="115">
        <f>EXP(Z199)</f>
        <v>0.14174455633196106</v>
      </c>
      <c r="AA200" s="115">
        <f>EXP(AA199)</f>
        <v>0.94355834263594685</v>
      </c>
      <c r="AB200">
        <f>Z200+AA200</f>
        <v>1.0853028989679079</v>
      </c>
    </row>
    <row r="201" spans="1:28" ht="15.75" thickBot="1" x14ac:dyDescent="0.3">
      <c r="A201" s="119">
        <v>4</v>
      </c>
      <c r="B201" s="113">
        <f t="shared" ref="B201:D201" si="94">B177</f>
        <v>-1.7755701011604215</v>
      </c>
      <c r="C201" s="113">
        <f t="shared" si="94"/>
        <v>-0.18559112118951748</v>
      </c>
      <c r="D201" s="113" t="str">
        <f t="shared" si="94"/>
        <v>[6,8,9,3]</v>
      </c>
      <c r="E201" s="119">
        <v>4</v>
      </c>
      <c r="F201" s="113">
        <f t="shared" ref="F201:G201" si="95">F177</f>
        <v>3.6070675478403008E-2</v>
      </c>
      <c r="G201" s="113">
        <f t="shared" si="95"/>
        <v>-3.1516493848875893E-2</v>
      </c>
      <c r="I201" s="116"/>
      <c r="J201" s="108" t="s">
        <v>135</v>
      </c>
      <c r="K201" s="116">
        <f>K200/M200</f>
        <v>0.61449453325112924</v>
      </c>
      <c r="L201" s="58">
        <f>L200/M200</f>
        <v>0.38550546674887076</v>
      </c>
      <c r="N201" s="116"/>
      <c r="O201" s="108" t="s">
        <v>135</v>
      </c>
      <c r="P201" s="116">
        <f>P200/R200</f>
        <v>0.15615212758019245</v>
      </c>
      <c r="Q201" s="58">
        <f>Q200/R200</f>
        <v>0.84384787241980752</v>
      </c>
      <c r="S201" s="116"/>
      <c r="T201" s="108" t="s">
        <v>135</v>
      </c>
      <c r="U201" s="116">
        <f>U200/W200</f>
        <v>0.21525806806781916</v>
      </c>
      <c r="V201" s="58">
        <f>V200/W200</f>
        <v>0.78474193193218078</v>
      </c>
      <c r="X201" s="116"/>
      <c r="Y201" s="108" t="s">
        <v>135</v>
      </c>
      <c r="Z201" s="116">
        <f>Z200/AB200</f>
        <v>0.13060368351246099</v>
      </c>
      <c r="AA201" s="58">
        <f>AA200/AB200</f>
        <v>0.86939631648753901</v>
      </c>
    </row>
    <row r="202" spans="1:28" ht="15.75" thickBot="1" x14ac:dyDescent="0.3">
      <c r="A202" s="119">
        <v>5</v>
      </c>
      <c r="B202" s="113">
        <f t="shared" ref="B202:D202" si="96">B178</f>
        <v>-1.2482257958303504</v>
      </c>
      <c r="C202" s="113">
        <f t="shared" si="96"/>
        <v>-0.33829288548400616</v>
      </c>
      <c r="D202" s="113" t="str">
        <f t="shared" si="96"/>
        <v>[6,8,9,4]</v>
      </c>
      <c r="E202" s="119">
        <v>5</v>
      </c>
      <c r="F202" s="113">
        <f t="shared" ref="F202:G202" si="97">F178</f>
        <v>0</v>
      </c>
      <c r="G202" s="113">
        <f t="shared" si="97"/>
        <v>8.9378709630150655E-2</v>
      </c>
    </row>
    <row r="203" spans="1:28" ht="15.75" thickBot="1" x14ac:dyDescent="0.3">
      <c r="A203" s="119">
        <v>6</v>
      </c>
      <c r="B203" s="113">
        <f t="shared" ref="B203:D203" si="98">B179</f>
        <v>-1.5836595818683739</v>
      </c>
      <c r="C203" s="113">
        <f t="shared" si="98"/>
        <v>-0.22969332061696801</v>
      </c>
      <c r="D203" s="113" t="str">
        <f t="shared" si="98"/>
        <v>[5,8,9,4]</v>
      </c>
      <c r="E203" s="119">
        <v>6</v>
      </c>
      <c r="F203" s="113">
        <f t="shared" ref="F203:G203" si="99">F179</f>
        <v>6.0158154001399941E-2</v>
      </c>
      <c r="G203" s="113">
        <f t="shared" si="99"/>
        <v>-3.3322159635450876E-2</v>
      </c>
      <c r="I203" s="154">
        <v>1</v>
      </c>
      <c r="J203" s="155" t="s">
        <v>131</v>
      </c>
      <c r="K203" s="152">
        <v>0</v>
      </c>
      <c r="L203" s="153">
        <v>1</v>
      </c>
      <c r="N203" s="154">
        <v>5</v>
      </c>
      <c r="O203" s="155" t="s">
        <v>131</v>
      </c>
      <c r="P203" s="152">
        <v>0</v>
      </c>
      <c r="Q203" s="153">
        <v>1</v>
      </c>
      <c r="S203" s="154">
        <v>9</v>
      </c>
      <c r="T203" s="155" t="s">
        <v>131</v>
      </c>
      <c r="U203" s="152">
        <v>0</v>
      </c>
      <c r="V203" s="153">
        <v>1</v>
      </c>
      <c r="X203" s="154">
        <v>13</v>
      </c>
      <c r="Y203" s="155" t="s">
        <v>131</v>
      </c>
      <c r="Z203" s="152">
        <v>0</v>
      </c>
      <c r="AA203" s="153">
        <v>1</v>
      </c>
    </row>
    <row r="204" spans="1:28" ht="15.75" thickBot="1" x14ac:dyDescent="0.3">
      <c r="A204" s="119">
        <v>7</v>
      </c>
      <c r="B204" s="113">
        <f t="shared" ref="B204:D204" si="100">B180</f>
        <v>-0.73771169536059611</v>
      </c>
      <c r="C204" s="113">
        <f t="shared" si="100"/>
        <v>-0.65048422109736936</v>
      </c>
      <c r="D204" s="113" t="str">
        <f t="shared" si="100"/>
        <v>[0,7,2,3]</v>
      </c>
      <c r="E204" s="119">
        <v>7</v>
      </c>
      <c r="F204" s="113">
        <f t="shared" ref="F204:G204" si="101">F180</f>
        <v>-4.6377508247341354E-2</v>
      </c>
      <c r="G204" s="113">
        <f t="shared" si="101"/>
        <v>2.6872957121821639E-2</v>
      </c>
      <c r="I204" s="115"/>
      <c r="J204" s="107" t="s">
        <v>132</v>
      </c>
      <c r="K204" s="113">
        <f>F197+F198+F199+F201</f>
        <v>0.13839959321445316</v>
      </c>
      <c r="L204" s="113">
        <f>G197+G198+G199+G201</f>
        <v>-0.1475103376897787</v>
      </c>
      <c r="N204" s="115"/>
      <c r="O204" s="107" t="s">
        <v>132</v>
      </c>
      <c r="P204" s="113">
        <f>F203+F205+F206+F201</f>
        <v>9.6011771653826961E-3</v>
      </c>
      <c r="Q204" s="113">
        <f>G203+G205+G206+G201</f>
        <v>-4.8010727585172386E-2</v>
      </c>
      <c r="S204" s="115"/>
      <c r="T204" s="107" t="s">
        <v>132</v>
      </c>
      <c r="U204" s="113">
        <f>F203+F204+F206+F200</f>
        <v>-0.16480093581416921</v>
      </c>
      <c r="V204" s="113">
        <f>G203+G204+G206+G200</f>
        <v>4.4315715975602077E-2</v>
      </c>
      <c r="X204" s="115"/>
      <c r="Y204" s="107" t="s">
        <v>132</v>
      </c>
      <c r="Z204" s="113">
        <f>F203+F204+F199+F201</f>
        <v>7.8141668759131575E-2</v>
      </c>
      <c r="AA204" s="113">
        <f>G203+G204+G199+G201</f>
        <v>-7.1304970618636443E-2</v>
      </c>
    </row>
    <row r="205" spans="1:28" ht="15.75" thickBot="1" x14ac:dyDescent="0.3">
      <c r="A205" s="119">
        <v>8</v>
      </c>
      <c r="B205" s="113">
        <f t="shared" ref="B205:D205" si="102">B181</f>
        <v>-1.4836564020339427</v>
      </c>
      <c r="C205" s="113">
        <f t="shared" si="102"/>
        <v>-0.2572264211075474</v>
      </c>
      <c r="D205" s="113" t="str">
        <f t="shared" si="102"/>
        <v>[0,8,9,3]</v>
      </c>
      <c r="E205" s="119">
        <v>8</v>
      </c>
      <c r="F205" s="113">
        <f t="shared" ref="F205:G205" si="103">F181</f>
        <v>2.9574858470807035E-2</v>
      </c>
      <c r="G205" s="113">
        <f t="shared" si="103"/>
        <v>-9.1287843887425946E-3</v>
      </c>
      <c r="I205" s="115"/>
      <c r="J205" s="107" t="s">
        <v>128</v>
      </c>
      <c r="K205" s="115">
        <f>B198</f>
        <v>-0.30920834041426376</v>
      </c>
      <c r="L205" s="115">
        <f>C198</f>
        <v>-1.324363586323682</v>
      </c>
      <c r="N205" s="115"/>
      <c r="O205" s="107" t="s">
        <v>128</v>
      </c>
      <c r="P205" s="115">
        <f>B202</f>
        <v>-1.2482257958303504</v>
      </c>
      <c r="Q205" s="115">
        <f>C202</f>
        <v>-0.33829288548400616</v>
      </c>
      <c r="S205" s="115"/>
      <c r="T205" s="107" t="s">
        <v>128</v>
      </c>
      <c r="U205" s="115">
        <f>B206</f>
        <v>-1.7742150285863154</v>
      </c>
      <c r="V205" s="115">
        <f>C206</f>
        <v>-0.18586768655727112</v>
      </c>
      <c r="X205" s="115"/>
      <c r="Y205" s="107" t="s">
        <v>128</v>
      </c>
      <c r="Z205" s="115">
        <f>B210</f>
        <v>-0.58506861031528412</v>
      </c>
      <c r="AA205" s="115">
        <f>C210</f>
        <v>-0.81433820663210843</v>
      </c>
    </row>
    <row r="206" spans="1:28" ht="15.75" thickBot="1" x14ac:dyDescent="0.3">
      <c r="A206" s="119">
        <v>9</v>
      </c>
      <c r="B206" s="113">
        <f t="shared" ref="B206:D206" si="104">B182</f>
        <v>-1.7742150285863154</v>
      </c>
      <c r="C206" s="113">
        <f t="shared" si="104"/>
        <v>-0.18586768655727112</v>
      </c>
      <c r="D206" s="113" t="str">
        <f t="shared" si="104"/>
        <v>[6,7,9,3]</v>
      </c>
      <c r="E206" s="120">
        <v>9</v>
      </c>
      <c r="F206" s="113">
        <f t="shared" ref="F206:G206" si="105">F182</f>
        <v>-0.11620251078522728</v>
      </c>
      <c r="G206" s="113">
        <f t="shared" si="105"/>
        <v>2.5956710287896978E-2</v>
      </c>
      <c r="I206" s="115"/>
      <c r="J206" s="107" t="s">
        <v>133</v>
      </c>
      <c r="K206" s="115">
        <f>K205+K204</f>
        <v>-0.1708087471998106</v>
      </c>
      <c r="L206" s="115">
        <f>L205+L204</f>
        <v>-1.4718739240134606</v>
      </c>
      <c r="N206" s="115"/>
      <c r="O206" s="107" t="s">
        <v>133</v>
      </c>
      <c r="P206" s="115">
        <f>P205+P204</f>
        <v>-1.2386246186649676</v>
      </c>
      <c r="Q206" s="115">
        <f>Q205+Q204</f>
        <v>-0.38630361306917854</v>
      </c>
      <c r="S206" s="115"/>
      <c r="T206" s="107" t="s">
        <v>133</v>
      </c>
      <c r="U206" s="115">
        <f>U205+U204</f>
        <v>-1.9390159644004847</v>
      </c>
      <c r="V206" s="115">
        <f>V205+V204</f>
        <v>-0.14155197058166905</v>
      </c>
      <c r="X206" s="115"/>
      <c r="Y206" s="107" t="s">
        <v>133</v>
      </c>
      <c r="Z206" s="115">
        <f>Z205+Z204</f>
        <v>-0.50692694155615259</v>
      </c>
      <c r="AA206" s="56">
        <f>AA205+AA204</f>
        <v>-0.88564317725074493</v>
      </c>
    </row>
    <row r="207" spans="1:28" ht="15.75" thickBot="1" x14ac:dyDescent="0.3">
      <c r="A207" s="119">
        <v>10</v>
      </c>
      <c r="B207" s="113">
        <f t="shared" ref="B207:D207" si="106">B183</f>
        <v>-1.0021679073121417</v>
      </c>
      <c r="C207" s="113">
        <f t="shared" si="106"/>
        <v>-0.45741563395216611</v>
      </c>
      <c r="D207" s="113" t="str">
        <f t="shared" si="106"/>
        <v>[0,7,9,4]</v>
      </c>
      <c r="I207" s="115"/>
      <c r="J207" s="107" t="s">
        <v>134</v>
      </c>
      <c r="K207" s="115">
        <f>EXP(K206)</f>
        <v>0.84298278087279854</v>
      </c>
      <c r="L207" s="56">
        <f>EXP(L206)</f>
        <v>0.22949502574883104</v>
      </c>
      <c r="M207">
        <f>K207+L207</f>
        <v>1.0724778066216296</v>
      </c>
      <c r="N207" s="115"/>
      <c r="O207" s="107" t="s">
        <v>134</v>
      </c>
      <c r="P207" s="115">
        <f>EXP(P206)</f>
        <v>0.28978250542685946</v>
      </c>
      <c r="Q207" s="56">
        <f>EXP(Q206)</f>
        <v>0.6795641697924395</v>
      </c>
      <c r="R207">
        <f>P207+Q207</f>
        <v>0.96934667521929896</v>
      </c>
      <c r="S207" s="115"/>
      <c r="T207" s="107" t="s">
        <v>134</v>
      </c>
      <c r="U207" s="115">
        <f>EXP(U206)</f>
        <v>0.14384542917904239</v>
      </c>
      <c r="V207" s="56">
        <f>EXP(V206)</f>
        <v>0.8680100634247585</v>
      </c>
      <c r="W207">
        <f>U207+V207</f>
        <v>1.0118554926038008</v>
      </c>
      <c r="X207" s="115"/>
      <c r="Y207" s="107" t="s">
        <v>134</v>
      </c>
      <c r="Z207" s="115">
        <f>EXP(Z206)</f>
        <v>0.60234377517446414</v>
      </c>
      <c r="AA207" s="56">
        <f>EXP(AA206)</f>
        <v>0.41244881025861341</v>
      </c>
      <c r="AB207">
        <f>Z207+AA207</f>
        <v>1.0147925854330775</v>
      </c>
    </row>
    <row r="208" spans="1:28" ht="15.75" thickBot="1" x14ac:dyDescent="0.3">
      <c r="A208" s="119">
        <v>11</v>
      </c>
      <c r="B208" s="113">
        <f t="shared" ref="B208:D208" si="107">B184</f>
        <v>-0.80628344551537612</v>
      </c>
      <c r="C208" s="113">
        <f t="shared" si="107"/>
        <v>-0.5915196909271383</v>
      </c>
      <c r="D208" s="113" t="str">
        <f t="shared" si="107"/>
        <v>[5,7,2,4]</v>
      </c>
      <c r="E208" t="s">
        <v>136</v>
      </c>
      <c r="G208">
        <f>LN(K201)+LN(K208)+LN(L215)+LN(L222)+LN(Q201)+LN(P208)+LN(Q215)+LN(P222)+LN(V201)+LN(V208)+LN(V215)+LN(V222)+LN(AA201)+LN(Z208)</f>
        <v>-6.0625511178369322</v>
      </c>
      <c r="I208" s="116"/>
      <c r="J208" s="108" t="s">
        <v>135</v>
      </c>
      <c r="K208" s="116">
        <f>K207/M207</f>
        <v>0.78601419597506228</v>
      </c>
      <c r="L208" s="58">
        <f>L207/M207</f>
        <v>0.21398580402493769</v>
      </c>
      <c r="N208" s="116"/>
      <c r="O208" s="108" t="s">
        <v>135</v>
      </c>
      <c r="P208" s="116">
        <f>P207/R207</f>
        <v>0.29894620039966702</v>
      </c>
      <c r="Q208" s="58">
        <f>Q207/R207</f>
        <v>0.70105379960033298</v>
      </c>
      <c r="S208" s="116"/>
      <c r="T208" s="108" t="s">
        <v>135</v>
      </c>
      <c r="U208" s="116">
        <f>U207/W207</f>
        <v>0.14216005173711704</v>
      </c>
      <c r="V208" s="58">
        <f>V207/W207</f>
        <v>0.85783994826288301</v>
      </c>
      <c r="X208" s="116"/>
      <c r="Y208" s="108" t="s">
        <v>135</v>
      </c>
      <c r="Z208" s="116">
        <f>Z207/AB207</f>
        <v>0.59356343731798666</v>
      </c>
      <c r="AA208" s="58">
        <f>AA207/AB207</f>
        <v>0.40643656268201339</v>
      </c>
    </row>
    <row r="209" spans="1:27" ht="15.75" thickBot="1" x14ac:dyDescent="0.3">
      <c r="A209" s="119">
        <v>12</v>
      </c>
      <c r="B209" s="113">
        <f t="shared" ref="B209:D209" si="108">B185</f>
        <v>-1.7922646030313236</v>
      </c>
      <c r="C209" s="113">
        <f t="shared" si="108"/>
        <v>-0.18222056064530368</v>
      </c>
      <c r="D209" s="113" t="str">
        <f t="shared" si="108"/>
        <v>[5,1,9,3]</v>
      </c>
      <c r="E209" t="s">
        <v>138</v>
      </c>
      <c r="G209">
        <f>12/14</f>
        <v>0.8571428571428571</v>
      </c>
    </row>
    <row r="210" spans="1:27" ht="15.75" thickBot="1" x14ac:dyDescent="0.3">
      <c r="A210" s="120">
        <v>13</v>
      </c>
      <c r="B210" s="113">
        <f t="shared" ref="B210:D210" si="109">B186</f>
        <v>-0.58506861031528412</v>
      </c>
      <c r="C210" s="113">
        <f t="shared" si="109"/>
        <v>-0.81433820663210843</v>
      </c>
      <c r="D210" s="113" t="str">
        <f t="shared" si="109"/>
        <v>[6,7,2,4]</v>
      </c>
      <c r="E210" t="s">
        <v>140</v>
      </c>
      <c r="I210" s="154">
        <v>2</v>
      </c>
      <c r="J210" s="155" t="s">
        <v>131</v>
      </c>
      <c r="K210" s="152">
        <v>0</v>
      </c>
      <c r="L210" s="153">
        <v>1</v>
      </c>
      <c r="N210" s="154">
        <v>6</v>
      </c>
      <c r="O210" s="155" t="s">
        <v>131</v>
      </c>
      <c r="P210" s="152">
        <v>0</v>
      </c>
      <c r="Q210" s="153">
        <v>1</v>
      </c>
      <c r="S210" s="154">
        <v>10</v>
      </c>
      <c r="T210" s="155" t="s">
        <v>131</v>
      </c>
      <c r="U210" s="152">
        <v>0</v>
      </c>
      <c r="V210" s="153">
        <v>1</v>
      </c>
    </row>
    <row r="211" spans="1:27" ht="15.75" thickBot="1" x14ac:dyDescent="0.3">
      <c r="I211" s="115"/>
      <c r="J211" s="107" t="s">
        <v>132</v>
      </c>
      <c r="K211" s="113">
        <f>F202+F198+F199+F200</f>
        <v>-1.6971279070342293E-2</v>
      </c>
      <c r="L211" s="113">
        <f>G202+G198+G199+G200</f>
        <v>6.4827496408052881E-2</v>
      </c>
      <c r="N211" s="115"/>
      <c r="O211" s="107" t="s">
        <v>132</v>
      </c>
      <c r="P211" s="113">
        <f>F202+F205+F206+F201</f>
        <v>-5.0556976836017231E-2</v>
      </c>
      <c r="Q211" s="113">
        <f>G202+G205+G206+G201</f>
        <v>7.4690141680429145E-2</v>
      </c>
      <c r="S211" s="115"/>
      <c r="T211" s="107" t="s">
        <v>132</v>
      </c>
      <c r="U211" s="113">
        <f>F197+F204+F206+F201</f>
        <v>-6.9588217530773683E-2</v>
      </c>
      <c r="V211" s="113">
        <f>G197+G204+G206+G201</f>
        <v>-4.5321248856627971E-2</v>
      </c>
    </row>
    <row r="212" spans="1:27" ht="15.75" thickBot="1" x14ac:dyDescent="0.3">
      <c r="A212" s="117" t="s">
        <v>128</v>
      </c>
      <c r="B212" s="110">
        <v>0</v>
      </c>
      <c r="C212" s="109">
        <v>1</v>
      </c>
      <c r="E212" s="117" t="s">
        <v>130</v>
      </c>
      <c r="F212" s="110">
        <v>0</v>
      </c>
      <c r="G212" s="109">
        <v>1</v>
      </c>
      <c r="I212" s="115"/>
      <c r="J212" s="107" t="s">
        <v>128</v>
      </c>
      <c r="K212" s="115">
        <f>B199</f>
        <v>-0.95703188626630986</v>
      </c>
      <c r="L212" s="115">
        <f>C199</f>
        <v>-0.48455871260159833</v>
      </c>
      <c r="N212" s="115"/>
      <c r="O212" s="107" t="s">
        <v>128</v>
      </c>
      <c r="P212" s="115">
        <f>B203</f>
        <v>-1.5836595818683739</v>
      </c>
      <c r="Q212" s="115">
        <f>C203</f>
        <v>-0.22969332061696801</v>
      </c>
      <c r="S212" s="115"/>
      <c r="T212" s="107" t="s">
        <v>128</v>
      </c>
      <c r="U212" s="115">
        <f>B207</f>
        <v>-1.0021679073121417</v>
      </c>
      <c r="V212" s="115">
        <f>C207</f>
        <v>-0.45741563395216611</v>
      </c>
      <c r="Y212" s="117" t="s">
        <v>142</v>
      </c>
      <c r="Z212" s="110">
        <v>0</v>
      </c>
      <c r="AA212" s="109">
        <v>1</v>
      </c>
    </row>
    <row r="213" spans="1:27" ht="15.75" thickBot="1" x14ac:dyDescent="0.3">
      <c r="A213" s="118">
        <v>0</v>
      </c>
      <c r="B213" s="113">
        <f>LN(K201)</f>
        <v>-0.48695524627090142</v>
      </c>
      <c r="C213" s="113">
        <f>LN(L201)</f>
        <v>-0.95319990514837849</v>
      </c>
      <c r="D213" t="str">
        <f>D197</f>
        <v>[0,1,2,3]</v>
      </c>
      <c r="E213" s="157">
        <v>0</v>
      </c>
      <c r="F213" s="113">
        <f>(LN($L$6) - LN(K201+K208+P222+U201+U215))/$E$34</f>
        <v>4.9448659974363929E-2</v>
      </c>
      <c r="G213" s="113">
        <f>(LN($K$6) - LN(L201+L208+Q222+V201+V215))/$E$34</f>
        <v>-5.9595215404217083E-2</v>
      </c>
      <c r="I213" s="115"/>
      <c r="J213" s="107" t="s">
        <v>133</v>
      </c>
      <c r="K213" s="115">
        <f>K212+K211</f>
        <v>-0.9740031653366521</v>
      </c>
      <c r="L213" s="115">
        <f>L212+L211</f>
        <v>-0.41973121619354548</v>
      </c>
      <c r="N213" s="115"/>
      <c r="O213" s="107" t="s">
        <v>133</v>
      </c>
      <c r="P213" s="115">
        <f>P212+P211</f>
        <v>-1.6342165587043911</v>
      </c>
      <c r="Q213" s="115">
        <f>Q212+Q211</f>
        <v>-0.15500317893653887</v>
      </c>
      <c r="S213" s="115"/>
      <c r="T213" s="107" t="s">
        <v>133</v>
      </c>
      <c r="U213" s="115">
        <f>U212+U211</f>
        <v>-1.0717561248429153</v>
      </c>
      <c r="V213" s="115">
        <f>V212+V211</f>
        <v>-0.50273688280879414</v>
      </c>
      <c r="Y213" s="157">
        <v>0</v>
      </c>
      <c r="Z213" s="113">
        <f>Z173+F213</f>
        <v>0.30842547722058844</v>
      </c>
      <c r="AA213" s="113">
        <f>AA173+G213</f>
        <v>-0.35084859784212008</v>
      </c>
    </row>
    <row r="214" spans="1:27" ht="15.75" thickBot="1" x14ac:dyDescent="0.3">
      <c r="A214" s="119">
        <v>1</v>
      </c>
      <c r="B214" s="113">
        <f>LN(K208)</f>
        <v>-0.24078042567905417</v>
      </c>
      <c r="C214" s="113">
        <f>LN(L208)</f>
        <v>-1.5418456024927043</v>
      </c>
      <c r="D214" t="str">
        <f t="shared" ref="D214:D226" si="110">D198</f>
        <v>[0,1,2,4]</v>
      </c>
      <c r="E214" s="119">
        <v>1</v>
      </c>
      <c r="F214" s="113">
        <f>(LN($L$11) - LN(K201+K208+K215+Z201))/$E$34</f>
        <v>1.3352005107340026E-2</v>
      </c>
      <c r="G214" s="113">
        <f>(LN($K$11) - LN(L201+L208+L215+AA201))/$E$34</f>
        <v>-1.2674910466342559E-2</v>
      </c>
      <c r="I214" s="115"/>
      <c r="J214" s="107" t="s">
        <v>134</v>
      </c>
      <c r="K214" s="115">
        <f>EXP(K213)</f>
        <v>0.37756853944234992</v>
      </c>
      <c r="L214" s="56">
        <f>EXP(L213)</f>
        <v>0.6572234470965187</v>
      </c>
      <c r="M214">
        <f>K214+L214</f>
        <v>1.0347919865388686</v>
      </c>
      <c r="N214" s="115"/>
      <c r="O214" s="107" t="s">
        <v>134</v>
      </c>
      <c r="P214" s="115">
        <f>EXP(P213)</f>
        <v>0.19510516488212132</v>
      </c>
      <c r="Q214" s="56">
        <f>EXP(Q213)</f>
        <v>0.85641245499844065</v>
      </c>
      <c r="R214">
        <f>P214+Q214</f>
        <v>1.051517619880562</v>
      </c>
      <c r="S214" s="115"/>
      <c r="T214" s="107" t="s">
        <v>134</v>
      </c>
      <c r="U214" s="115">
        <f>EXP(U213)</f>
        <v>0.34240668024521287</v>
      </c>
      <c r="V214" s="56">
        <f>EXP(V213)</f>
        <v>0.60487292592338893</v>
      </c>
      <c r="W214">
        <f>U214+V214</f>
        <v>0.94727960616860174</v>
      </c>
      <c r="Y214" s="119">
        <v>1</v>
      </c>
      <c r="Z214" s="113">
        <f t="shared" ref="Z214:Z222" si="111">Z174+F214</f>
        <v>9.3374689751221068E-2</v>
      </c>
      <c r="AA214" s="113">
        <f t="shared" ref="AA214:AA222" si="112">AA174+G214</f>
        <v>-8.4286763874374782E-2</v>
      </c>
    </row>
    <row r="215" spans="1:27" ht="15.75" thickBot="1" x14ac:dyDescent="0.3">
      <c r="A215" s="119">
        <v>2</v>
      </c>
      <c r="B215" s="113">
        <f>LN(K215)</f>
        <v>-1.0082035926654618</v>
      </c>
      <c r="C215" s="113">
        <f>LN(L215)</f>
        <v>-0.4539316435223551</v>
      </c>
      <c r="D215" t="str">
        <f t="shared" si="110"/>
        <v>[5,1,2,3]</v>
      </c>
      <c r="E215" s="119">
        <v>2</v>
      </c>
      <c r="F215" s="113">
        <f>(LN($L$16) - LN(K201+K208+K215+K222+P222+U222+Z208))/$E$34</f>
        <v>2.155878637096581E-2</v>
      </c>
      <c r="G215" s="113">
        <f>(LN($K$16) - LN(L201+L208+L215+L222+Q222+V222+AA208))/$E$34</f>
        <v>-2.61264911241047E-2</v>
      </c>
      <c r="I215" s="116"/>
      <c r="J215" s="108" t="s">
        <v>135</v>
      </c>
      <c r="K215" s="116">
        <f>K214/M214</f>
        <v>0.36487385325163396</v>
      </c>
      <c r="L215" s="58">
        <f>L214/M214</f>
        <v>0.63512614674836609</v>
      </c>
      <c r="N215" s="116"/>
      <c r="O215" s="108" t="s">
        <v>135</v>
      </c>
      <c r="P215" s="116">
        <f>P214/R214</f>
        <v>0.18554626303293195</v>
      </c>
      <c r="Q215" s="58">
        <f>Q214/R214</f>
        <v>0.81445373696706802</v>
      </c>
      <c r="S215" s="116"/>
      <c r="T215" s="108" t="s">
        <v>135</v>
      </c>
      <c r="U215" s="116">
        <f>U214/W214</f>
        <v>0.36146316041799126</v>
      </c>
      <c r="V215" s="58">
        <f>V214/W214</f>
        <v>0.6385368395820088</v>
      </c>
      <c r="Y215" s="119">
        <v>2</v>
      </c>
      <c r="Z215" s="113">
        <f t="shared" si="111"/>
        <v>0.18568949926108225</v>
      </c>
      <c r="AA215" s="113">
        <f t="shared" si="112"/>
        <v>-0.207627561389573</v>
      </c>
    </row>
    <row r="216" spans="1:27" ht="15.75" thickBot="1" x14ac:dyDescent="0.3">
      <c r="A216" s="119">
        <v>3</v>
      </c>
      <c r="B216" s="113">
        <f>LN(K222)</f>
        <v>-0.94698088794721968</v>
      </c>
      <c r="C216" s="113">
        <f>LN(L222)</f>
        <v>-0.49087660570563829</v>
      </c>
      <c r="D216" t="str">
        <f t="shared" si="110"/>
        <v>[6,7,2,3]</v>
      </c>
      <c r="E216" s="119">
        <v>3</v>
      </c>
      <c r="F216" s="113">
        <f>(LN($L$20) - LN(K201+K215+K222+P201+P222+U201+U208+Z201))/$E$34</f>
        <v>-5.5369319663879424E-2</v>
      </c>
      <c r="G216" s="113">
        <f>(LN($K$20) - LN(L201+L215+L222+Q201+Q222+V201+V208+AA201))/$E$34</f>
        <v>2.1563724298483467E-2</v>
      </c>
      <c r="Y216" s="119">
        <v>3</v>
      </c>
      <c r="Z216" s="113">
        <f t="shared" si="111"/>
        <v>-0.44585076982689981</v>
      </c>
      <c r="AA216" s="113">
        <f t="shared" si="112"/>
        <v>0.2123341361496115</v>
      </c>
    </row>
    <row r="217" spans="1:27" ht="15.75" thickBot="1" x14ac:dyDescent="0.3">
      <c r="A217" s="119">
        <v>4</v>
      </c>
      <c r="B217" s="113">
        <f>LN(P201)</f>
        <v>-1.856924570112491</v>
      </c>
      <c r="C217" s="113">
        <f>LN(Q201)</f>
        <v>-0.16978304658052842</v>
      </c>
      <c r="D217" t="str">
        <f t="shared" si="110"/>
        <v>[6,8,9,3]</v>
      </c>
      <c r="E217" s="119">
        <v>4</v>
      </c>
      <c r="F217" s="113">
        <f>(LN($L$21) - LN(K208+P208+P215+U215+U222+Z208))/$E$34</f>
        <v>2.9714116500768883E-2</v>
      </c>
      <c r="G217" s="113">
        <f>(LN($K$21) - LN(L208+Q208+Q215+V215+V222+AA208))/$E$34</f>
        <v>-2.6554607771066108E-2</v>
      </c>
      <c r="I217" s="154">
        <v>3</v>
      </c>
      <c r="J217" s="155" t="s">
        <v>131</v>
      </c>
      <c r="K217" s="152">
        <v>0</v>
      </c>
      <c r="L217" s="153">
        <v>1</v>
      </c>
      <c r="N217" s="154">
        <v>7</v>
      </c>
      <c r="O217" s="155" t="s">
        <v>131</v>
      </c>
      <c r="P217" s="152">
        <v>0</v>
      </c>
      <c r="Q217" s="153">
        <v>1</v>
      </c>
      <c r="S217" s="154">
        <v>11</v>
      </c>
      <c r="T217" s="155" t="s">
        <v>131</v>
      </c>
      <c r="U217" s="152">
        <v>0</v>
      </c>
      <c r="V217" s="153">
        <v>1</v>
      </c>
      <c r="Y217" s="119">
        <v>4</v>
      </c>
      <c r="Z217" s="113">
        <f t="shared" si="111"/>
        <v>0.16746497478253444</v>
      </c>
      <c r="AA217" s="113">
        <f t="shared" si="112"/>
        <v>-0.14237240541132562</v>
      </c>
    </row>
    <row r="218" spans="1:27" ht="15.75" thickBot="1" x14ac:dyDescent="0.3">
      <c r="A218" s="119">
        <v>5</v>
      </c>
      <c r="B218" s="113">
        <f>LN(P208)</f>
        <v>-1.2074916535548033</v>
      </c>
      <c r="C218" s="113">
        <f>LN(Q208)</f>
        <v>-0.35517064795901426</v>
      </c>
      <c r="D218" t="str">
        <f t="shared" si="110"/>
        <v>[6,8,9,4]</v>
      </c>
      <c r="E218" s="119">
        <v>5</v>
      </c>
      <c r="F218" s="113">
        <v>0</v>
      </c>
      <c r="G218" s="113">
        <f>(LN($K$7) - LN(L215+Q215+V222+AA201))/$E$34</f>
        <v>8.2064936026758462E-2</v>
      </c>
      <c r="I218" s="115"/>
      <c r="J218" s="107" t="s">
        <v>132</v>
      </c>
      <c r="K218" s="113">
        <f>F203+F204+F199+F200</f>
        <v>-2.030807750227194E-2</v>
      </c>
      <c r="L218" s="113">
        <f>G203+G204+G199+G200</f>
        <v>-1.4980268568426214E-2</v>
      </c>
      <c r="N218" s="115"/>
      <c r="O218" s="107" t="s">
        <v>132</v>
      </c>
      <c r="P218" s="113">
        <f>F197+F204+F199+F200</f>
        <v>-2.3545105480279938E-2</v>
      </c>
      <c r="Q218" s="113">
        <f>G197+G204+G199+G200</f>
        <v>-4.8292531350446033E-2</v>
      </c>
      <c r="S218" s="115"/>
      <c r="T218" s="107" t="s">
        <v>132</v>
      </c>
      <c r="U218" s="113">
        <f>F202+F204+F199+F201</f>
        <v>1.7983514757731633E-2</v>
      </c>
      <c r="V218" s="113">
        <f>G202+G204+G199+G201</f>
        <v>5.1395898646965088E-2</v>
      </c>
      <c r="Y218" s="119">
        <v>5</v>
      </c>
      <c r="Z218" s="113">
        <f t="shared" si="111"/>
        <v>0</v>
      </c>
      <c r="AA218" s="113">
        <f t="shared" si="112"/>
        <v>0.55235134436321487</v>
      </c>
    </row>
    <row r="219" spans="1:27" ht="15.75" thickBot="1" x14ac:dyDescent="0.3">
      <c r="A219" s="119">
        <v>6</v>
      </c>
      <c r="B219" s="113">
        <f>LN(P215)</f>
        <v>-1.6844510316248149</v>
      </c>
      <c r="C219" s="113">
        <f>LN(Q215)</f>
        <v>-0.20523765185696266</v>
      </c>
      <c r="D219" t="str">
        <f t="shared" si="110"/>
        <v>[5,8,9,4]</v>
      </c>
      <c r="E219" s="119">
        <v>6</v>
      </c>
      <c r="F219" s="113">
        <f>(LN($L$8) - LN(K222+P201+P208+U208+Z208))/$E$34</f>
        <v>5.9131262110013141E-2</v>
      </c>
      <c r="G219" s="113">
        <f>(LN($K$8) - LN(L222+Q201+Q208+V208+AA208))/$E$34</f>
        <v>-3.2849722454529884E-2</v>
      </c>
      <c r="I219" s="115"/>
      <c r="J219" s="107" t="s">
        <v>128</v>
      </c>
      <c r="K219" s="115">
        <f>B200</f>
        <v>-0.94372316273288825</v>
      </c>
      <c r="L219" s="115">
        <f>C200</f>
        <v>-0.49294668942515257</v>
      </c>
      <c r="N219" s="115"/>
      <c r="O219" s="107" t="s">
        <v>128</v>
      </c>
      <c r="P219" s="115">
        <f>B204</f>
        <v>-0.73771169536059611</v>
      </c>
      <c r="Q219" s="115">
        <f>C204</f>
        <v>-0.65048422109736936</v>
      </c>
      <c r="S219" s="115"/>
      <c r="T219" s="107" t="s">
        <v>128</v>
      </c>
      <c r="U219" s="115">
        <f>B208</f>
        <v>-0.80628344551537612</v>
      </c>
      <c r="V219" s="115">
        <f>C208</f>
        <v>-0.5915196909271383</v>
      </c>
      <c r="Y219" s="119">
        <v>6</v>
      </c>
      <c r="Z219" s="113">
        <f t="shared" si="111"/>
        <v>0.16858332054786604</v>
      </c>
      <c r="AA219" s="113">
        <f t="shared" si="112"/>
        <v>-8.0003629852283653E-2</v>
      </c>
    </row>
    <row r="220" spans="1:27" ht="15.75" thickBot="1" x14ac:dyDescent="0.3">
      <c r="A220" s="119">
        <v>7</v>
      </c>
      <c r="B220" s="113">
        <f>LN(P222)</f>
        <v>-0.72487509496159674</v>
      </c>
      <c r="C220" s="113">
        <f>LN(Q222)</f>
        <v>-0.66239504656853609</v>
      </c>
      <c r="D220" t="str">
        <f t="shared" si="110"/>
        <v>[0,7,2,3]</v>
      </c>
      <c r="E220" s="119">
        <v>7</v>
      </c>
      <c r="F220" s="113">
        <f>(LN($L$12) - LN(K222+P222+U208+U215+U222+Z208))/$E$34</f>
        <v>-4.6386856131836934E-2</v>
      </c>
      <c r="G220" s="113">
        <f>(LN($K$12) - LN(L222+Q222+V208+V215+V222+AA208))/$E$34</f>
        <v>2.6879222481315412E-2</v>
      </c>
      <c r="I220" s="115"/>
      <c r="J220" s="107" t="s">
        <v>133</v>
      </c>
      <c r="K220" s="115">
        <f>K219+K218</f>
        <v>-0.96403124023516018</v>
      </c>
      <c r="L220" s="115">
        <f>L219+L218</f>
        <v>-0.50792695799357879</v>
      </c>
      <c r="N220" s="115"/>
      <c r="O220" s="107" t="s">
        <v>133</v>
      </c>
      <c r="P220" s="115">
        <f>P219+P218</f>
        <v>-0.76125680084087599</v>
      </c>
      <c r="Q220" s="115">
        <f>Q219+Q218</f>
        <v>-0.69877675244781545</v>
      </c>
      <c r="S220" s="115"/>
      <c r="T220" s="107" t="s">
        <v>133</v>
      </c>
      <c r="U220" s="115">
        <f>U219+U218</f>
        <v>-0.78829993075764448</v>
      </c>
      <c r="V220" s="115">
        <f>V219+V218</f>
        <v>-0.54012379228017315</v>
      </c>
      <c r="Y220" s="119">
        <v>7</v>
      </c>
      <c r="Z220" s="113">
        <f t="shared" si="111"/>
        <v>-0.27726001271957296</v>
      </c>
      <c r="AA220" s="113">
        <f t="shared" si="112"/>
        <v>0.1730962351122039</v>
      </c>
    </row>
    <row r="221" spans="1:27" ht="15.75" thickBot="1" x14ac:dyDescent="0.3">
      <c r="A221" s="119">
        <v>8</v>
      </c>
      <c r="B221" s="113">
        <f>LN(U201)</f>
        <v>-1.5359176540639925</v>
      </c>
      <c r="C221" s="113">
        <f>LN(V201)</f>
        <v>-0.24240036438055029</v>
      </c>
      <c r="D221" t="str">
        <f t="shared" si="110"/>
        <v>[0,8,9,3]</v>
      </c>
      <c r="E221" s="119">
        <v>8</v>
      </c>
      <c r="F221" s="113">
        <f>(LN($L$13) - LN(P201+P208+P215+U201))/$E$34</f>
        <v>3.8899656333469139E-2</v>
      </c>
      <c r="G221" s="113">
        <f>(LN($K$13) - LN(Q201+Q208+Q215+V201))/$E$34</f>
        <v>-1.172863656794898E-2</v>
      </c>
      <c r="I221" s="115"/>
      <c r="J221" s="107" t="s">
        <v>134</v>
      </c>
      <c r="K221" s="115">
        <f>EXP(K220)</f>
        <v>0.38135245976757465</v>
      </c>
      <c r="L221" s="56">
        <f>EXP(L220)</f>
        <v>0.60174172257972647</v>
      </c>
      <c r="M221">
        <f>K221+L221</f>
        <v>0.98309418234730117</v>
      </c>
      <c r="N221" s="115"/>
      <c r="O221" s="107" t="s">
        <v>134</v>
      </c>
      <c r="P221" s="115">
        <f>EXP(P220)</f>
        <v>0.46707903264737621</v>
      </c>
      <c r="Q221" s="56">
        <f>EXP(Q220)</f>
        <v>0.49719312222913958</v>
      </c>
      <c r="R221">
        <f>P221+Q221</f>
        <v>0.96427215487651585</v>
      </c>
      <c r="S221" s="115"/>
      <c r="T221" s="107" t="s">
        <v>134</v>
      </c>
      <c r="U221" s="115">
        <f>EXP(U220)</f>
        <v>0.45461701909059843</v>
      </c>
      <c r="V221" s="56">
        <f>EXP(V220)</f>
        <v>0.58267611710404821</v>
      </c>
      <c r="W221">
        <f>U221+V221</f>
        <v>1.0372931361946467</v>
      </c>
      <c r="Y221" s="119">
        <v>8</v>
      </c>
      <c r="Z221" s="113">
        <f t="shared" si="111"/>
        <v>-0.12715424448011642</v>
      </c>
      <c r="AA221" s="113">
        <f t="shared" si="112"/>
        <v>8.8985161550237252E-2</v>
      </c>
    </row>
    <row r="222" spans="1:27" ht="15.75" thickBot="1" x14ac:dyDescent="0.3">
      <c r="A222" s="119">
        <v>9</v>
      </c>
      <c r="B222" s="113">
        <f>LN(U208)</f>
        <v>-1.9508017311999812</v>
      </c>
      <c r="C222" s="113">
        <f>LN(V208)</f>
        <v>-0.1533377373811656</v>
      </c>
      <c r="D222" t="str">
        <f t="shared" si="110"/>
        <v>[6,7,9,3]</v>
      </c>
      <c r="E222" s="120">
        <v>9</v>
      </c>
      <c r="F222" s="64">
        <f>(LN($L$17) - LN(P201+P208+P215+U201+U208+U215+Z201))/$E$34</f>
        <v>-9.9715766418225563E-2</v>
      </c>
      <c r="G222" s="64">
        <f>(LN($K$17) - LN(Q201+Q208+Q215+V201+V208+V215+AA201))/$E$34</f>
        <v>2.1304589749532643E-2</v>
      </c>
      <c r="I222" s="116"/>
      <c r="J222" s="108" t="s">
        <v>135</v>
      </c>
      <c r="K222" s="116">
        <f>K221/M221</f>
        <v>0.38791040229434792</v>
      </c>
      <c r="L222" s="58">
        <f>L221/M221</f>
        <v>0.61208959770565197</v>
      </c>
      <c r="N222" s="116"/>
      <c r="O222" s="108" t="s">
        <v>135</v>
      </c>
      <c r="P222" s="116">
        <f>P221/R221</f>
        <v>0.48438506731244363</v>
      </c>
      <c r="Q222" s="58">
        <f>Q221/R221</f>
        <v>0.51561493268755632</v>
      </c>
      <c r="S222" s="116"/>
      <c r="T222" s="108" t="s">
        <v>135</v>
      </c>
      <c r="U222" s="116">
        <f>U221/W221</f>
        <v>0.4382724643858919</v>
      </c>
      <c r="V222" s="58">
        <f>V221/W221</f>
        <v>0.56172753561410804</v>
      </c>
      <c r="Y222" s="120">
        <v>9</v>
      </c>
      <c r="Z222" s="113">
        <f t="shared" si="111"/>
        <v>-0.85193466649420058</v>
      </c>
      <c r="AA222" s="113">
        <f t="shared" si="112"/>
        <v>0.26481361809520676</v>
      </c>
    </row>
    <row r="223" spans="1:27" ht="15.75" thickBot="1" x14ac:dyDescent="0.3">
      <c r="A223" s="119">
        <v>10</v>
      </c>
      <c r="B223" s="113">
        <f>LN(U215)</f>
        <v>-1.0175951501336695</v>
      </c>
      <c r="C223" s="113">
        <f>LN(V215)</f>
        <v>-0.44857590809954834</v>
      </c>
      <c r="D223" t="str">
        <f t="shared" si="110"/>
        <v>[0,7,9,4]</v>
      </c>
    </row>
    <row r="224" spans="1:27" ht="15.75" thickBot="1" x14ac:dyDescent="0.3">
      <c r="A224" s="119">
        <v>11</v>
      </c>
      <c r="B224" s="113">
        <f>LN(U222)</f>
        <v>-0.82491449719982957</v>
      </c>
      <c r="C224" s="113">
        <f>LN(V222)</f>
        <v>-0.57673835872235835</v>
      </c>
      <c r="D224" t="str">
        <f>D208</f>
        <v>[5,7,2,4]</v>
      </c>
    </row>
    <row r="225" spans="1:28" ht="15.75" thickBot="1" x14ac:dyDescent="0.3">
      <c r="A225" s="119">
        <v>12</v>
      </c>
      <c r="B225" s="113">
        <f>LN(Z201)</f>
        <v>-2.035587858001092</v>
      </c>
      <c r="C225" s="113">
        <f>LN(AA201)</f>
        <v>-0.13995619728075137</v>
      </c>
      <c r="D225" t="str">
        <f t="shared" si="110"/>
        <v>[5,1,9,3]</v>
      </c>
    </row>
    <row r="226" spans="1:28" ht="15.75" thickBot="1" x14ac:dyDescent="0.3">
      <c r="A226" s="120">
        <v>13</v>
      </c>
      <c r="B226" s="113">
        <f>LN(Z208)</f>
        <v>-0.52161118384071736</v>
      </c>
      <c r="C226" s="113">
        <f>LN(AA208)</f>
        <v>-0.9003274195353097</v>
      </c>
      <c r="D226" t="str">
        <f t="shared" si="110"/>
        <v>[6,7,2,4]</v>
      </c>
    </row>
    <row r="227" spans="1:28" ht="15.75" thickBot="1" x14ac:dyDescent="0.3"/>
    <row r="228" spans="1:28" ht="15.75" thickBot="1" x14ac:dyDescent="0.3">
      <c r="A228" s="75">
        <v>6</v>
      </c>
      <c r="B228" s="121"/>
      <c r="C228" s="139"/>
      <c r="D228" s="121"/>
      <c r="E228" s="37"/>
      <c r="F228" s="139"/>
      <c r="G228" s="121"/>
      <c r="H228" s="37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37"/>
    </row>
    <row r="230" spans="1:28" x14ac:dyDescent="0.25">
      <c r="C230" t="s">
        <v>141</v>
      </c>
    </row>
    <row r="232" spans="1:28" x14ac:dyDescent="0.25">
      <c r="L232" s="141"/>
    </row>
    <row r="233" spans="1:28" ht="15.75" thickBot="1" x14ac:dyDescent="0.3">
      <c r="M233" s="141"/>
    </row>
    <row r="234" spans="1:28" ht="15.75" thickBot="1" x14ac:dyDescent="0.3">
      <c r="A234" s="75"/>
      <c r="B234" s="121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37"/>
    </row>
    <row r="235" spans="1:28" ht="15.75" thickBot="1" x14ac:dyDescent="0.3"/>
    <row r="236" spans="1:28" ht="15.75" thickBot="1" x14ac:dyDescent="0.3">
      <c r="A236" s="117" t="s">
        <v>128</v>
      </c>
      <c r="B236" s="110">
        <v>0</v>
      </c>
      <c r="C236" s="109">
        <v>1</v>
      </c>
      <c r="E236" s="117" t="s">
        <v>130</v>
      </c>
      <c r="F236" s="110">
        <v>0</v>
      </c>
      <c r="G236" s="109">
        <v>1</v>
      </c>
      <c r="I236" s="154">
        <v>0</v>
      </c>
      <c r="J236" s="155" t="s">
        <v>131</v>
      </c>
      <c r="K236" s="152">
        <v>0</v>
      </c>
      <c r="L236" s="153">
        <v>1</v>
      </c>
      <c r="N236" s="154">
        <v>4</v>
      </c>
      <c r="O236" s="155" t="s">
        <v>131</v>
      </c>
      <c r="P236" s="152">
        <v>0</v>
      </c>
      <c r="Q236" s="153">
        <v>1</v>
      </c>
      <c r="S236" s="154">
        <v>8</v>
      </c>
      <c r="T236" s="155" t="s">
        <v>131</v>
      </c>
      <c r="U236" s="152">
        <v>0</v>
      </c>
      <c r="V236" s="153">
        <v>1</v>
      </c>
      <c r="X236" s="154">
        <v>12</v>
      </c>
      <c r="Y236" s="155" t="s">
        <v>131</v>
      </c>
      <c r="Z236" s="152">
        <v>0</v>
      </c>
      <c r="AA236" s="153">
        <v>1</v>
      </c>
    </row>
    <row r="237" spans="1:28" ht="15.75" thickBot="1" x14ac:dyDescent="0.3">
      <c r="A237" s="118">
        <v>0</v>
      </c>
      <c r="B237" s="113">
        <f>B213</f>
        <v>-0.48695524627090142</v>
      </c>
      <c r="C237" s="113">
        <f>C213</f>
        <v>-0.95319990514837849</v>
      </c>
      <c r="D237" s="113" t="str">
        <f>D213</f>
        <v>[0,1,2,3]</v>
      </c>
      <c r="E237" s="157">
        <v>0</v>
      </c>
      <c r="F237" s="113">
        <f>F213</f>
        <v>4.9448659974363929E-2</v>
      </c>
      <c r="G237" s="113">
        <f>G213</f>
        <v>-5.9595215404217083E-2</v>
      </c>
      <c r="I237" s="115"/>
      <c r="J237" s="107" t="s">
        <v>132</v>
      </c>
      <c r="K237" s="113">
        <f>F237+F238+F239+F240</f>
        <v>2.8990131788790341E-2</v>
      </c>
      <c r="L237" s="113">
        <f>G237+G238+G239+G240</f>
        <v>-7.6832892696180877E-2</v>
      </c>
      <c r="N237" s="115"/>
      <c r="O237" s="107" t="s">
        <v>132</v>
      </c>
      <c r="P237" s="113">
        <f>F243+F245+F246+F240</f>
        <v>-5.7054167638622713E-2</v>
      </c>
      <c r="Q237" s="113">
        <f>G243+G245+G246+G240</f>
        <v>-1.7100449744627544E-3</v>
      </c>
      <c r="S237" s="115"/>
      <c r="T237" s="107" t="s">
        <v>132</v>
      </c>
      <c r="U237" s="113">
        <f>F237+F245+F246+F240</f>
        <v>-6.6736769774271912E-2</v>
      </c>
      <c r="V237" s="113">
        <f>G237+G245+G246+G240</f>
        <v>-2.8455537924149954E-2</v>
      </c>
      <c r="X237" s="115"/>
      <c r="Y237" s="107" t="s">
        <v>132</v>
      </c>
      <c r="Z237" s="113">
        <f>F242+F238+F246+F240</f>
        <v>-0.14173308097476495</v>
      </c>
      <c r="AA237" s="113">
        <f>G242+G238+G246+G240</f>
        <v>0.11225833960843201</v>
      </c>
    </row>
    <row r="238" spans="1:28" ht="15.75" thickBot="1" x14ac:dyDescent="0.3">
      <c r="A238" s="119">
        <v>1</v>
      </c>
      <c r="B238" s="113">
        <f t="shared" ref="B238:D238" si="113">B214</f>
        <v>-0.24078042567905417</v>
      </c>
      <c r="C238" s="113">
        <f t="shared" si="113"/>
        <v>-1.5418456024927043</v>
      </c>
      <c r="D238" s="113" t="str">
        <f t="shared" si="113"/>
        <v>[0,1,2,4]</v>
      </c>
      <c r="E238" s="119">
        <v>1</v>
      </c>
      <c r="F238" s="113">
        <f t="shared" ref="F238:G238" si="114">F214</f>
        <v>1.3352005107340026E-2</v>
      </c>
      <c r="G238" s="113">
        <f t="shared" si="114"/>
        <v>-1.2674910466342559E-2</v>
      </c>
      <c r="I238" s="115"/>
      <c r="J238" s="107" t="s">
        <v>128</v>
      </c>
      <c r="K238" s="115">
        <f>B237</f>
        <v>-0.48695524627090142</v>
      </c>
      <c r="L238" s="115">
        <f>C237</f>
        <v>-0.95319990514837849</v>
      </c>
      <c r="N238" s="115"/>
      <c r="O238" s="107" t="s">
        <v>128</v>
      </c>
      <c r="P238" s="115">
        <f>B241</f>
        <v>-1.856924570112491</v>
      </c>
      <c r="Q238" s="115">
        <f>C241</f>
        <v>-0.16978304658052842</v>
      </c>
      <c r="S238" s="115"/>
      <c r="T238" s="107" t="s">
        <v>128</v>
      </c>
      <c r="U238" s="115">
        <f>B245</f>
        <v>-1.5359176540639925</v>
      </c>
      <c r="V238" s="115">
        <f>C245</f>
        <v>-0.24240036438055029</v>
      </c>
      <c r="X238" s="115"/>
      <c r="Y238" s="107" t="s">
        <v>128</v>
      </c>
      <c r="Z238" s="115">
        <f>B249</f>
        <v>-2.035587858001092</v>
      </c>
      <c r="AA238" s="115">
        <f>C249</f>
        <v>-0.13995619728075137</v>
      </c>
    </row>
    <row r="239" spans="1:28" ht="15.75" thickBot="1" x14ac:dyDescent="0.3">
      <c r="A239" s="119">
        <v>2</v>
      </c>
      <c r="B239" s="113">
        <f t="shared" ref="B239:D239" si="115">B215</f>
        <v>-1.0082035926654618</v>
      </c>
      <c r="C239" s="113">
        <f t="shared" si="115"/>
        <v>-0.4539316435223551</v>
      </c>
      <c r="D239" s="113" t="str">
        <f t="shared" si="115"/>
        <v>[5,1,2,3]</v>
      </c>
      <c r="E239" s="119">
        <v>2</v>
      </c>
      <c r="F239" s="113">
        <f t="shared" ref="F239:G239" si="116">F215</f>
        <v>2.155878637096581E-2</v>
      </c>
      <c r="G239" s="113">
        <f t="shared" si="116"/>
        <v>-2.61264911241047E-2</v>
      </c>
      <c r="I239" s="115"/>
      <c r="J239" s="107" t="s">
        <v>133</v>
      </c>
      <c r="K239" s="115">
        <f>K238+K237</f>
        <v>-0.45796511448211108</v>
      </c>
      <c r="L239" s="115">
        <f>L238+L237</f>
        <v>-1.0300327978445594</v>
      </c>
      <c r="N239" s="115"/>
      <c r="O239" s="107" t="s">
        <v>133</v>
      </c>
      <c r="P239" s="115">
        <f>P238+P237</f>
        <v>-1.9139787377511137</v>
      </c>
      <c r="Q239" s="115">
        <f>Q238+Q237</f>
        <v>-0.17149309155499118</v>
      </c>
      <c r="S239" s="115"/>
      <c r="T239" s="107" t="s">
        <v>133</v>
      </c>
      <c r="U239" s="115">
        <f>U238+U237</f>
        <v>-1.6026544238382645</v>
      </c>
      <c r="V239" s="115">
        <f>V238+V237</f>
        <v>-0.27085590230470025</v>
      </c>
      <c r="X239" s="115"/>
      <c r="Y239" s="107" t="s">
        <v>133</v>
      </c>
      <c r="Z239" s="115">
        <f>Z238+Z237</f>
        <v>-2.177320938975857</v>
      </c>
      <c r="AA239" s="115">
        <f>AA238+AA237</f>
        <v>-2.7697857672319359E-2</v>
      </c>
    </row>
    <row r="240" spans="1:28" ht="15.75" thickBot="1" x14ac:dyDescent="0.3">
      <c r="A240" s="119">
        <v>3</v>
      </c>
      <c r="B240" s="113">
        <f t="shared" ref="B240:D240" si="117">B216</f>
        <v>-0.94698088794721968</v>
      </c>
      <c r="C240" s="113">
        <f t="shared" si="117"/>
        <v>-0.49087660570563829</v>
      </c>
      <c r="D240" s="113" t="str">
        <f t="shared" si="117"/>
        <v>[6,7,2,3]</v>
      </c>
      <c r="E240" s="119">
        <v>3</v>
      </c>
      <c r="F240" s="113">
        <f t="shared" ref="F240:G240" si="118">F216</f>
        <v>-5.5369319663879424E-2</v>
      </c>
      <c r="G240" s="113">
        <f t="shared" si="118"/>
        <v>2.1563724298483467E-2</v>
      </c>
      <c r="I240" s="115"/>
      <c r="J240" s="107" t="s">
        <v>134</v>
      </c>
      <c r="K240" s="115">
        <f>EXP(K239)</f>
        <v>0.63256954333856963</v>
      </c>
      <c r="L240" s="115">
        <f>EXP(L239)</f>
        <v>0.35699525170236185</v>
      </c>
      <c r="M240">
        <f>K240+L240</f>
        <v>0.98956479504093142</v>
      </c>
      <c r="N240" s="115"/>
      <c r="O240" s="107" t="s">
        <v>134</v>
      </c>
      <c r="P240" s="115">
        <f>EXP(P239)</f>
        <v>0.14749238410066789</v>
      </c>
      <c r="Q240" s="115">
        <f>EXP(Q239)</f>
        <v>0.84240608771605374</v>
      </c>
      <c r="R240">
        <f>P240+Q240</f>
        <v>0.98989847181672164</v>
      </c>
      <c r="S240" s="115"/>
      <c r="T240" s="107" t="s">
        <v>134</v>
      </c>
      <c r="U240" s="115">
        <f>EXP(U239)</f>
        <v>0.20136130971349267</v>
      </c>
      <c r="V240" s="115">
        <f>EXP(V239)</f>
        <v>0.76272639560251532</v>
      </c>
      <c r="W240">
        <f>U240+V240</f>
        <v>0.96408770531600796</v>
      </c>
      <c r="X240" s="115"/>
      <c r="Y240" s="107" t="s">
        <v>134</v>
      </c>
      <c r="Z240" s="115">
        <f>EXP(Z239)</f>
        <v>0.1133447818321435</v>
      </c>
      <c r="AA240" s="115">
        <f>EXP(AA239)</f>
        <v>0.97268221087493256</v>
      </c>
      <c r="AB240">
        <f>Z240+AA240</f>
        <v>1.086026992707076</v>
      </c>
    </row>
    <row r="241" spans="1:28" ht="15.75" thickBot="1" x14ac:dyDescent="0.3">
      <c r="A241" s="119">
        <v>4</v>
      </c>
      <c r="B241" s="113">
        <f t="shared" ref="B241:D241" si="119">B217</f>
        <v>-1.856924570112491</v>
      </c>
      <c r="C241" s="113">
        <f t="shared" si="119"/>
        <v>-0.16978304658052842</v>
      </c>
      <c r="D241" s="113" t="str">
        <f t="shared" si="119"/>
        <v>[6,8,9,3]</v>
      </c>
      <c r="E241" s="119">
        <v>4</v>
      </c>
      <c r="F241" s="113">
        <f t="shared" ref="F241:G241" si="120">F217</f>
        <v>2.9714116500768883E-2</v>
      </c>
      <c r="G241" s="113">
        <f t="shared" si="120"/>
        <v>-2.6554607771066108E-2</v>
      </c>
      <c r="I241" s="116"/>
      <c r="J241" s="108" t="s">
        <v>135</v>
      </c>
      <c r="K241" s="116">
        <f>K240/M240</f>
        <v>0.63924014527255346</v>
      </c>
      <c r="L241" s="58">
        <f>L240/M240</f>
        <v>0.36075985472744654</v>
      </c>
      <c r="N241" s="116"/>
      <c r="O241" s="108" t="s">
        <v>135</v>
      </c>
      <c r="P241" s="116">
        <f>P240/R240</f>
        <v>0.14899748640886468</v>
      </c>
      <c r="Q241" s="58">
        <f>Q240/R240</f>
        <v>0.85100251359113532</v>
      </c>
      <c r="S241" s="116"/>
      <c r="T241" s="108" t="s">
        <v>135</v>
      </c>
      <c r="U241" s="116">
        <f>U240/W240</f>
        <v>0.20886202427764661</v>
      </c>
      <c r="V241" s="58">
        <f>V240/W240</f>
        <v>0.79113797572235345</v>
      </c>
      <c r="X241" s="116"/>
      <c r="Y241" s="108" t="s">
        <v>135</v>
      </c>
      <c r="Z241" s="116">
        <f>Z240/AB240</f>
        <v>0.10436644999919899</v>
      </c>
      <c r="AA241" s="58">
        <f>AA240/AB240</f>
        <v>0.89563355000080103</v>
      </c>
    </row>
    <row r="242" spans="1:28" ht="15.75" thickBot="1" x14ac:dyDescent="0.3">
      <c r="A242" s="119">
        <v>5</v>
      </c>
      <c r="B242" s="113">
        <f t="shared" ref="B242:D242" si="121">B218</f>
        <v>-1.2074916535548033</v>
      </c>
      <c r="C242" s="113">
        <f t="shared" si="121"/>
        <v>-0.35517064795901426</v>
      </c>
      <c r="D242" s="113" t="str">
        <f t="shared" si="121"/>
        <v>[6,8,9,4]</v>
      </c>
      <c r="E242" s="119">
        <v>5</v>
      </c>
      <c r="F242" s="113">
        <f t="shared" ref="F242:G242" si="122">F218</f>
        <v>0</v>
      </c>
      <c r="G242" s="113">
        <f t="shared" si="122"/>
        <v>8.2064936026758462E-2</v>
      </c>
    </row>
    <row r="243" spans="1:28" ht="15.75" thickBot="1" x14ac:dyDescent="0.3">
      <c r="A243" s="119">
        <v>6</v>
      </c>
      <c r="B243" s="113">
        <f t="shared" ref="B243:D243" si="123">B219</f>
        <v>-1.6844510316248149</v>
      </c>
      <c r="C243" s="113">
        <f t="shared" si="123"/>
        <v>-0.20523765185696266</v>
      </c>
      <c r="D243" s="113" t="str">
        <f t="shared" si="123"/>
        <v>[5,8,9,4]</v>
      </c>
      <c r="E243" s="119">
        <v>6</v>
      </c>
      <c r="F243" s="113">
        <f t="shared" ref="F243:G243" si="124">F219</f>
        <v>5.9131262110013141E-2</v>
      </c>
      <c r="G243" s="113">
        <f t="shared" si="124"/>
        <v>-3.2849722454529884E-2</v>
      </c>
      <c r="I243" s="154">
        <v>1</v>
      </c>
      <c r="J243" s="155" t="s">
        <v>131</v>
      </c>
      <c r="K243" s="152">
        <v>0</v>
      </c>
      <c r="L243" s="153">
        <v>1</v>
      </c>
      <c r="N243" s="154">
        <v>5</v>
      </c>
      <c r="O243" s="155" t="s">
        <v>131</v>
      </c>
      <c r="P243" s="152">
        <v>0</v>
      </c>
      <c r="Q243" s="153">
        <v>1</v>
      </c>
      <c r="S243" s="154">
        <v>9</v>
      </c>
      <c r="T243" s="155" t="s">
        <v>131</v>
      </c>
      <c r="U243" s="152">
        <v>0</v>
      </c>
      <c r="V243" s="153">
        <v>1</v>
      </c>
      <c r="X243" s="154">
        <v>13</v>
      </c>
      <c r="Y243" s="155" t="s">
        <v>131</v>
      </c>
      <c r="Z243" s="152">
        <v>0</v>
      </c>
      <c r="AA243" s="153">
        <v>1</v>
      </c>
    </row>
    <row r="244" spans="1:28" ht="15.75" thickBot="1" x14ac:dyDescent="0.3">
      <c r="A244" s="119">
        <v>7</v>
      </c>
      <c r="B244" s="113">
        <f t="shared" ref="B244:D244" si="125">B220</f>
        <v>-0.72487509496159674</v>
      </c>
      <c r="C244" s="113">
        <f t="shared" si="125"/>
        <v>-0.66239504656853609</v>
      </c>
      <c r="D244" s="113" t="str">
        <f t="shared" si="125"/>
        <v>[0,7,2,3]</v>
      </c>
      <c r="E244" s="119">
        <v>7</v>
      </c>
      <c r="F244" s="113">
        <f t="shared" ref="F244:G244" si="126">F220</f>
        <v>-4.6386856131836934E-2</v>
      </c>
      <c r="G244" s="113">
        <f t="shared" si="126"/>
        <v>2.6879222481315412E-2</v>
      </c>
      <c r="I244" s="115"/>
      <c r="J244" s="107" t="s">
        <v>132</v>
      </c>
      <c r="K244" s="113">
        <f>F237+F238+F239+F241</f>
        <v>0.11407356795343865</v>
      </c>
      <c r="L244" s="113">
        <f>G237+G238+G239+G241</f>
        <v>-0.12495122476573045</v>
      </c>
      <c r="N244" s="115"/>
      <c r="O244" s="107" t="s">
        <v>132</v>
      </c>
      <c r="P244" s="113">
        <f>F243+F245+F246+F241</f>
        <v>2.8029268526025594E-2</v>
      </c>
      <c r="Q244" s="113">
        <f>G243+G245+G246+G241</f>
        <v>-4.9828377044012329E-2</v>
      </c>
      <c r="S244" s="115"/>
      <c r="T244" s="107" t="s">
        <v>132</v>
      </c>
      <c r="U244" s="113">
        <f>F243+F244+F246+F240</f>
        <v>-0.14234068010392878</v>
      </c>
      <c r="V244" s="113">
        <f>G243+G244+G246+G240</f>
        <v>3.6897814074801638E-2</v>
      </c>
      <c r="X244" s="115"/>
      <c r="Y244" s="107" t="s">
        <v>132</v>
      </c>
      <c r="Z244" s="113">
        <f>F243+F244+F239+F241</f>
        <v>6.4017308849910901E-2</v>
      </c>
      <c r="AA244" s="113">
        <f>G243+G244+G239+G241</f>
        <v>-5.865159886838528E-2</v>
      </c>
    </row>
    <row r="245" spans="1:28" ht="15.75" thickBot="1" x14ac:dyDescent="0.3">
      <c r="A245" s="119">
        <v>8</v>
      </c>
      <c r="B245" s="113">
        <f t="shared" ref="B245:D245" si="127">B221</f>
        <v>-1.5359176540639925</v>
      </c>
      <c r="C245" s="113">
        <f t="shared" si="127"/>
        <v>-0.24240036438055029</v>
      </c>
      <c r="D245" s="113" t="str">
        <f t="shared" si="127"/>
        <v>[0,8,9,3]</v>
      </c>
      <c r="E245" s="119">
        <v>8</v>
      </c>
      <c r="F245" s="113">
        <f t="shared" ref="F245:G245" si="128">F221</f>
        <v>3.8899656333469139E-2</v>
      </c>
      <c r="G245" s="113">
        <f t="shared" si="128"/>
        <v>-1.172863656794898E-2</v>
      </c>
      <c r="I245" s="115"/>
      <c r="J245" s="107" t="s">
        <v>128</v>
      </c>
      <c r="K245" s="115">
        <f>B238</f>
        <v>-0.24078042567905417</v>
      </c>
      <c r="L245" s="115">
        <f>C238</f>
        <v>-1.5418456024927043</v>
      </c>
      <c r="N245" s="115"/>
      <c r="O245" s="107" t="s">
        <v>128</v>
      </c>
      <c r="P245" s="115">
        <f>B242</f>
        <v>-1.2074916535548033</v>
      </c>
      <c r="Q245" s="115">
        <f>C242</f>
        <v>-0.35517064795901426</v>
      </c>
      <c r="S245" s="115"/>
      <c r="T245" s="107" t="s">
        <v>128</v>
      </c>
      <c r="U245" s="115">
        <f>B246</f>
        <v>-1.9508017311999812</v>
      </c>
      <c r="V245" s="115">
        <f>C246</f>
        <v>-0.1533377373811656</v>
      </c>
      <c r="X245" s="115"/>
      <c r="Y245" s="107" t="s">
        <v>128</v>
      </c>
      <c r="Z245" s="115">
        <f>B250</f>
        <v>-0.52161118384071736</v>
      </c>
      <c r="AA245" s="115">
        <f>C250</f>
        <v>-0.9003274195353097</v>
      </c>
    </row>
    <row r="246" spans="1:28" ht="15.75" thickBot="1" x14ac:dyDescent="0.3">
      <c r="A246" s="119">
        <v>9</v>
      </c>
      <c r="B246" s="113">
        <f t="shared" ref="B246:D246" si="129">B222</f>
        <v>-1.9508017311999812</v>
      </c>
      <c r="C246" s="113">
        <f t="shared" si="129"/>
        <v>-0.1533377373811656</v>
      </c>
      <c r="D246" s="113" t="str">
        <f t="shared" si="129"/>
        <v>[6,7,9,3]</v>
      </c>
      <c r="E246" s="120">
        <v>9</v>
      </c>
      <c r="F246" s="113">
        <f t="shared" ref="F246:G246" si="130">F222</f>
        <v>-9.9715766418225563E-2</v>
      </c>
      <c r="G246" s="113">
        <f t="shared" si="130"/>
        <v>2.1304589749532643E-2</v>
      </c>
      <c r="I246" s="115"/>
      <c r="J246" s="107" t="s">
        <v>133</v>
      </c>
      <c r="K246" s="115">
        <f>K245+K244</f>
        <v>-0.12670685772561552</v>
      </c>
      <c r="L246" s="115">
        <f>L245+L244</f>
        <v>-1.6667968272584348</v>
      </c>
      <c r="N246" s="115"/>
      <c r="O246" s="107" t="s">
        <v>133</v>
      </c>
      <c r="P246" s="115">
        <f>P245+P244</f>
        <v>-1.1794623850287778</v>
      </c>
      <c r="Q246" s="115">
        <f>Q245+Q244</f>
        <v>-0.40499902500302659</v>
      </c>
      <c r="S246" s="115"/>
      <c r="T246" s="107" t="s">
        <v>133</v>
      </c>
      <c r="U246" s="115">
        <f>U245+U244</f>
        <v>-2.0931424113039099</v>
      </c>
      <c r="V246" s="115">
        <f>V245+V244</f>
        <v>-0.11643992330636396</v>
      </c>
      <c r="X246" s="115"/>
      <c r="Y246" s="107" t="s">
        <v>133</v>
      </c>
      <c r="Z246" s="115">
        <f>Z245+Z244</f>
        <v>-0.45759387499080645</v>
      </c>
      <c r="AA246" s="56">
        <f>AA245+AA244</f>
        <v>-0.95897901840369504</v>
      </c>
    </row>
    <row r="247" spans="1:28" ht="15.75" thickBot="1" x14ac:dyDescent="0.3">
      <c r="A247" s="119">
        <v>10</v>
      </c>
      <c r="B247" s="113">
        <f t="shared" ref="B247:D247" si="131">B223</f>
        <v>-1.0175951501336695</v>
      </c>
      <c r="C247" s="113">
        <f t="shared" si="131"/>
        <v>-0.44857590809954834</v>
      </c>
      <c r="D247" s="113" t="str">
        <f t="shared" si="131"/>
        <v>[0,7,9,4]</v>
      </c>
      <c r="I247" s="115"/>
      <c r="J247" s="107" t="s">
        <v>134</v>
      </c>
      <c r="K247" s="115">
        <f>EXP(K246)</f>
        <v>0.88099189071454309</v>
      </c>
      <c r="L247" s="56">
        <f>EXP(L246)</f>
        <v>0.18885102027720094</v>
      </c>
      <c r="M247">
        <f>K247+L247</f>
        <v>1.069842910991744</v>
      </c>
      <c r="N247" s="115"/>
      <c r="O247" s="107" t="s">
        <v>134</v>
      </c>
      <c r="P247" s="115">
        <f>EXP(P246)</f>
        <v>0.30744398066566536</v>
      </c>
      <c r="Q247" s="56">
        <f>EXP(Q246)</f>
        <v>0.66697746115916334</v>
      </c>
      <c r="R247">
        <f>P247+Q247</f>
        <v>0.9744214418248287</v>
      </c>
      <c r="S247" s="115"/>
      <c r="T247" s="107" t="s">
        <v>134</v>
      </c>
      <c r="U247" s="115">
        <f>EXP(U246)</f>
        <v>0.1232990700142348</v>
      </c>
      <c r="V247" s="56">
        <f>EXP(V246)</f>
        <v>0.89008356864832494</v>
      </c>
      <c r="W247">
        <f>U247+V247</f>
        <v>1.0133826386625597</v>
      </c>
      <c r="X247" s="115"/>
      <c r="Y247" s="107" t="s">
        <v>134</v>
      </c>
      <c r="Z247" s="115">
        <f>EXP(Z246)</f>
        <v>0.63280442172942308</v>
      </c>
      <c r="AA247" s="56">
        <f>EXP(AA246)</f>
        <v>0.38328401219741015</v>
      </c>
      <c r="AB247">
        <f>Z247+AA247</f>
        <v>1.0160884339268332</v>
      </c>
    </row>
    <row r="248" spans="1:28" ht="15.75" thickBot="1" x14ac:dyDescent="0.3">
      <c r="A248" s="119">
        <v>11</v>
      </c>
      <c r="B248" s="113">
        <f t="shared" ref="B248:D248" si="132">B224</f>
        <v>-0.82491449719982957</v>
      </c>
      <c r="C248" s="113">
        <f t="shared" si="132"/>
        <v>-0.57673835872235835</v>
      </c>
      <c r="D248" s="113" t="str">
        <f t="shared" si="132"/>
        <v>[5,7,2,4]</v>
      </c>
      <c r="E248" t="s">
        <v>136</v>
      </c>
      <c r="G248">
        <f>LN(K241)+LN(K248)+LN(L255)+LN(L262)+LN(Q241)+LN(P248)+LN(Q255)+LN(P262)+LN(V241)+LN(V248)+LN(V255)+LN(V262)+LN(AA241)+LN(Z248)</f>
        <v>-5.717166791512251</v>
      </c>
      <c r="I248" s="116"/>
      <c r="J248" s="108" t="s">
        <v>135</v>
      </c>
      <c r="K248" s="116">
        <f>K247/M247</f>
        <v>0.8234778037626701</v>
      </c>
      <c r="L248" s="58">
        <f>L247/M247</f>
        <v>0.17652219623732993</v>
      </c>
      <c r="N248" s="116"/>
      <c r="O248" s="108" t="s">
        <v>135</v>
      </c>
      <c r="P248" s="116">
        <f>P247/R247</f>
        <v>0.31551438368382539</v>
      </c>
      <c r="Q248" s="58">
        <f>Q247/R247</f>
        <v>0.68448561631617455</v>
      </c>
      <c r="S248" s="116"/>
      <c r="T248" s="108" t="s">
        <v>135</v>
      </c>
      <c r="U248" s="116">
        <f>U247/W247</f>
        <v>0.12167079374574861</v>
      </c>
      <c r="V248" s="58">
        <f>V247/W247</f>
        <v>0.87832920625425137</v>
      </c>
      <c r="X248" s="116"/>
      <c r="Y248" s="108" t="s">
        <v>135</v>
      </c>
      <c r="Z248" s="116">
        <f>Z247/AB247</f>
        <v>0.62278478978827767</v>
      </c>
      <c r="AA248" s="58">
        <f>AA247/AB247</f>
        <v>0.37721521021172233</v>
      </c>
    </row>
    <row r="249" spans="1:28" ht="15.75" thickBot="1" x14ac:dyDescent="0.3">
      <c r="A249" s="119">
        <v>12</v>
      </c>
      <c r="B249" s="113">
        <f t="shared" ref="B249:D249" si="133">B225</f>
        <v>-2.035587858001092</v>
      </c>
      <c r="C249" s="113">
        <f t="shared" si="133"/>
        <v>-0.13995619728075137</v>
      </c>
      <c r="D249" s="113" t="str">
        <f t="shared" si="133"/>
        <v>[5,1,9,3]</v>
      </c>
      <c r="E249" t="s">
        <v>138</v>
      </c>
      <c r="G249">
        <f>12/14</f>
        <v>0.8571428571428571</v>
      </c>
    </row>
    <row r="250" spans="1:28" ht="15.75" thickBot="1" x14ac:dyDescent="0.3">
      <c r="A250" s="120">
        <v>13</v>
      </c>
      <c r="B250" s="113">
        <f t="shared" ref="B250:D250" si="134">B226</f>
        <v>-0.52161118384071736</v>
      </c>
      <c r="C250" s="113">
        <f t="shared" si="134"/>
        <v>-0.9003274195353097</v>
      </c>
      <c r="D250" s="113" t="str">
        <f t="shared" si="134"/>
        <v>[6,7,2,4]</v>
      </c>
      <c r="E250" t="s">
        <v>140</v>
      </c>
      <c r="I250" s="154">
        <v>2</v>
      </c>
      <c r="J250" s="155" t="s">
        <v>131</v>
      </c>
      <c r="K250" s="152">
        <v>0</v>
      </c>
      <c r="L250" s="153">
        <v>1</v>
      </c>
      <c r="N250" s="154">
        <v>6</v>
      </c>
      <c r="O250" s="155" t="s">
        <v>131</v>
      </c>
      <c r="P250" s="152">
        <v>0</v>
      </c>
      <c r="Q250" s="153">
        <v>1</v>
      </c>
      <c r="S250" s="154">
        <v>10</v>
      </c>
      <c r="T250" s="155" t="s">
        <v>131</v>
      </c>
      <c r="U250" s="152">
        <v>0</v>
      </c>
      <c r="V250" s="153">
        <v>1</v>
      </c>
    </row>
    <row r="251" spans="1:28" ht="15.75" thickBot="1" x14ac:dyDescent="0.3">
      <c r="I251" s="115"/>
      <c r="J251" s="107" t="s">
        <v>132</v>
      </c>
      <c r="K251" s="113">
        <f>F242+F238+F239+F240</f>
        <v>-2.0458528185573588E-2</v>
      </c>
      <c r="L251" s="113">
        <f>G242+G238+G239+G240</f>
        <v>6.4827258734794668E-2</v>
      </c>
      <c r="N251" s="115"/>
      <c r="O251" s="107" t="s">
        <v>132</v>
      </c>
      <c r="P251" s="113">
        <f>F242+F245+F246+F241</f>
        <v>-3.110199358398754E-2</v>
      </c>
      <c r="Q251" s="113">
        <f>G242+G245+G246+G241</f>
        <v>6.5086281437276017E-2</v>
      </c>
      <c r="S251" s="115"/>
      <c r="T251" s="107" t="s">
        <v>132</v>
      </c>
      <c r="U251" s="113">
        <f>F237+F244+F246+F241</f>
        <v>-6.6939846074929685E-2</v>
      </c>
      <c r="V251" s="113">
        <f>G237+G244+G246+G241</f>
        <v>-3.7966010944435136E-2</v>
      </c>
    </row>
    <row r="252" spans="1:28" ht="15.75" thickBot="1" x14ac:dyDescent="0.3">
      <c r="A252" s="117" t="s">
        <v>128</v>
      </c>
      <c r="B252" s="110">
        <v>0</v>
      </c>
      <c r="C252" s="109">
        <v>1</v>
      </c>
      <c r="E252" s="117" t="s">
        <v>130</v>
      </c>
      <c r="F252" s="110">
        <v>0</v>
      </c>
      <c r="G252" s="109">
        <v>1</v>
      </c>
      <c r="I252" s="115"/>
      <c r="J252" s="107" t="s">
        <v>128</v>
      </c>
      <c r="K252" s="115">
        <f>B239</f>
        <v>-1.0082035926654618</v>
      </c>
      <c r="L252" s="115">
        <f>C239</f>
        <v>-0.4539316435223551</v>
      </c>
      <c r="N252" s="115"/>
      <c r="O252" s="107" t="s">
        <v>128</v>
      </c>
      <c r="P252" s="115">
        <f>B243</f>
        <v>-1.6844510316248149</v>
      </c>
      <c r="Q252" s="115">
        <f>C243</f>
        <v>-0.20523765185696266</v>
      </c>
      <c r="S252" s="115"/>
      <c r="T252" s="107" t="s">
        <v>128</v>
      </c>
      <c r="U252" s="115">
        <f>B247</f>
        <v>-1.0175951501336695</v>
      </c>
      <c r="V252" s="115">
        <f>C247</f>
        <v>-0.44857590809954834</v>
      </c>
      <c r="Y252" s="117" t="s">
        <v>142</v>
      </c>
      <c r="Z252" s="110">
        <v>0</v>
      </c>
      <c r="AA252" s="109">
        <v>1</v>
      </c>
    </row>
    <row r="253" spans="1:28" ht="15.75" thickBot="1" x14ac:dyDescent="0.3">
      <c r="A253" s="118">
        <v>0</v>
      </c>
      <c r="B253" s="113">
        <f>LN(K241)</f>
        <v>-0.44747508100702088</v>
      </c>
      <c r="C253" s="113">
        <f>LN(L241)</f>
        <v>-1.0195427643694692</v>
      </c>
      <c r="D253" t="str">
        <f>D237</f>
        <v>[0,1,2,3]</v>
      </c>
      <c r="E253" s="157">
        <v>0</v>
      </c>
      <c r="F253" s="113">
        <f>(LN($L$6) - LN(K241+K248+P262+U241+U255))/$E$34</f>
        <v>4.4343544149521186E-2</v>
      </c>
      <c r="G253" s="113">
        <f>(LN($K$6) - LN(L241+L248+Q262+V241+V255))/$E$34</f>
        <v>-5.4542893199970244E-2</v>
      </c>
      <c r="I253" s="115"/>
      <c r="J253" s="107" t="s">
        <v>133</v>
      </c>
      <c r="K253" s="115">
        <f>K252+K251</f>
        <v>-1.0286621208510354</v>
      </c>
      <c r="L253" s="115">
        <f>L252+L251</f>
        <v>-0.38910438478756043</v>
      </c>
      <c r="N253" s="115"/>
      <c r="O253" s="107" t="s">
        <v>133</v>
      </c>
      <c r="P253" s="115">
        <f>P252+P251</f>
        <v>-1.7155530252088025</v>
      </c>
      <c r="Q253" s="115">
        <f>Q252+Q251</f>
        <v>-0.14015137041968664</v>
      </c>
      <c r="S253" s="115"/>
      <c r="T253" s="107" t="s">
        <v>133</v>
      </c>
      <c r="U253" s="115">
        <f>U252+U251</f>
        <v>-1.0845349962085993</v>
      </c>
      <c r="V253" s="115">
        <f>V252+V251</f>
        <v>-0.48654191904398347</v>
      </c>
      <c r="Y253" s="157">
        <v>0</v>
      </c>
      <c r="Z253" s="113">
        <f>Z213+F253</f>
        <v>0.35276902137010963</v>
      </c>
      <c r="AA253" s="113">
        <f>AA213+G253</f>
        <v>-0.40539149104209032</v>
      </c>
    </row>
    <row r="254" spans="1:28" ht="15.75" thickBot="1" x14ac:dyDescent="0.3">
      <c r="A254" s="119">
        <v>1</v>
      </c>
      <c r="B254" s="113">
        <f>LN(K248)</f>
        <v>-0.19421868326422204</v>
      </c>
      <c r="C254" s="113">
        <f>LN(L248)</f>
        <v>-1.7343086527970415</v>
      </c>
      <c r="D254" t="str">
        <f t="shared" ref="D254:D266" si="135">D238</f>
        <v>[0,1,2,4]</v>
      </c>
      <c r="E254" s="119">
        <v>1</v>
      </c>
      <c r="F254" s="113">
        <f>(LN($L$11) - LN(K241+K248+K255+Z241))/$E$34</f>
        <v>1.119300373630705E-2</v>
      </c>
      <c r="G254" s="113">
        <f>(LN($K$11) - LN(L241+L248+L255+AA241))/$E$34</f>
        <v>-1.071327225626606E-2</v>
      </c>
      <c r="I254" s="115"/>
      <c r="J254" s="107" t="s">
        <v>134</v>
      </c>
      <c r="K254" s="115">
        <f>EXP(K253)</f>
        <v>0.35748491238732261</v>
      </c>
      <c r="L254" s="56">
        <f>EXP(L253)</f>
        <v>0.67766352855840351</v>
      </c>
      <c r="M254">
        <f>K254+L254</f>
        <v>1.0351484409457261</v>
      </c>
      <c r="N254" s="115"/>
      <c r="O254" s="107" t="s">
        <v>134</v>
      </c>
      <c r="P254" s="115">
        <f>EXP(P253)</f>
        <v>0.17986422375358718</v>
      </c>
      <c r="Q254" s="56">
        <f>EXP(Q253)</f>
        <v>0.86922665023715728</v>
      </c>
      <c r="R254">
        <f>P254+Q254</f>
        <v>1.0490908739907445</v>
      </c>
      <c r="S254" s="115"/>
      <c r="T254" s="107" t="s">
        <v>134</v>
      </c>
      <c r="U254" s="115">
        <f>EXP(U253)</f>
        <v>0.33805894804394088</v>
      </c>
      <c r="V254" s="56">
        <f>EXP(V253)</f>
        <v>0.61474857306968433</v>
      </c>
      <c r="W254">
        <f>U254+V254</f>
        <v>0.95280752111362521</v>
      </c>
      <c r="Y254" s="119">
        <v>1</v>
      </c>
      <c r="Z254" s="113">
        <f t="shared" ref="Z254:Z262" si="136">Z214+F254</f>
        <v>0.10456769348752812</v>
      </c>
      <c r="AA254" s="113">
        <f t="shared" ref="AA254:AA262" si="137">AA214+G254</f>
        <v>-9.5000036130640841E-2</v>
      </c>
    </row>
    <row r="255" spans="1:28" ht="15.75" thickBot="1" x14ac:dyDescent="0.3">
      <c r="A255" s="119">
        <v>2</v>
      </c>
      <c r="B255" s="113">
        <f>LN(K255)</f>
        <v>-1.0632069584881303</v>
      </c>
      <c r="C255" s="113">
        <f>LN(L255)</f>
        <v>-0.4236492224246553</v>
      </c>
      <c r="D255" t="str">
        <f t="shared" si="135"/>
        <v>[5,1,2,3]</v>
      </c>
      <c r="E255" s="119">
        <v>2</v>
      </c>
      <c r="F255" s="113">
        <f>(LN($L$16) - LN(K241+K248+K255+K262+P262+U262+Z248))/$E$34</f>
        <v>1.760932986552538E-2</v>
      </c>
      <c r="G255" s="113">
        <f>(LN($K$16) - LN(L241+L248+L255+L262+Q262+V262+AA248))/$E$34</f>
        <v>-2.1701513812199147E-2</v>
      </c>
      <c r="I255" s="116"/>
      <c r="J255" s="108" t="s">
        <v>135</v>
      </c>
      <c r="K255" s="116">
        <f>K254/M254</f>
        <v>0.34534652060212678</v>
      </c>
      <c r="L255" s="58">
        <f>L254/M254</f>
        <v>0.65465347939787322</v>
      </c>
      <c r="N255" s="116"/>
      <c r="O255" s="108" t="s">
        <v>135</v>
      </c>
      <c r="P255" s="116">
        <f>P254/R254</f>
        <v>0.17144770602129364</v>
      </c>
      <c r="Q255" s="58">
        <f>Q254/R254</f>
        <v>0.82855229397870633</v>
      </c>
      <c r="S255" s="116"/>
      <c r="T255" s="108" t="s">
        <v>135</v>
      </c>
      <c r="U255" s="116">
        <f>U254/W254</f>
        <v>0.35480298019564677</v>
      </c>
      <c r="V255" s="58">
        <f>V254/W254</f>
        <v>0.64519701980435318</v>
      </c>
      <c r="Y255" s="119">
        <v>2</v>
      </c>
      <c r="Z255" s="113">
        <f t="shared" si="136"/>
        <v>0.20329882912660763</v>
      </c>
      <c r="AA255" s="113">
        <f t="shared" si="137"/>
        <v>-0.22932907520177215</v>
      </c>
    </row>
    <row r="256" spans="1:28" ht="15.75" thickBot="1" x14ac:dyDescent="0.3">
      <c r="A256" s="119">
        <v>3</v>
      </c>
      <c r="B256" s="113">
        <f>LN(K262)</f>
        <v>-0.95344110259225556</v>
      </c>
      <c r="C256" s="113">
        <f>LN(L262)</f>
        <v>-0.48680395983477248</v>
      </c>
      <c r="D256" t="str">
        <f t="shared" si="135"/>
        <v>[6,7,2,3]</v>
      </c>
      <c r="E256" s="119">
        <v>3</v>
      </c>
      <c r="F256" s="113">
        <f>(LN($L$20) - LN(K241+K255+K262+P241+P262+U241+U248+Z241))/$E$34</f>
        <v>-4.9703704129229448E-2</v>
      </c>
      <c r="G256" s="113">
        <f>(LN($K$20) - LN(L241+L255+L262+Q241+Q262+V241+V248+AA241))/$E$34</f>
        <v>1.9036386070678701E-2</v>
      </c>
      <c r="Y256" s="119">
        <v>3</v>
      </c>
      <c r="Z256" s="113">
        <f t="shared" si="136"/>
        <v>-0.49555447395612928</v>
      </c>
      <c r="AA256" s="113">
        <f t="shared" si="137"/>
        <v>0.2313705222202902</v>
      </c>
    </row>
    <row r="257" spans="1:27" ht="15.75" thickBot="1" x14ac:dyDescent="0.3">
      <c r="A257" s="119">
        <v>4</v>
      </c>
      <c r="B257" s="113">
        <f>LN(P241)</f>
        <v>-1.9038258429181367</v>
      </c>
      <c r="C257" s="113">
        <f>LN(Q241)</f>
        <v>-0.16134019672201422</v>
      </c>
      <c r="D257" t="str">
        <f t="shared" si="135"/>
        <v>[6,8,9,3]</v>
      </c>
      <c r="E257" s="119">
        <v>4</v>
      </c>
      <c r="F257" s="113">
        <f>(LN($L$21) - LN(K248+P248+P255+U255+U262+Z248))/$E$34</f>
        <v>2.5075335007470251E-2</v>
      </c>
      <c r="G257" s="113">
        <f>(LN($K$21) - LN(L248+Q248+Q255+V255+V262+AA248))/$E$34</f>
        <v>-2.2787932862321114E-2</v>
      </c>
      <c r="I257" s="154">
        <v>3</v>
      </c>
      <c r="J257" s="155" t="s">
        <v>131</v>
      </c>
      <c r="K257" s="152">
        <v>0</v>
      </c>
      <c r="L257" s="153">
        <v>1</v>
      </c>
      <c r="N257" s="154">
        <v>7</v>
      </c>
      <c r="O257" s="155" t="s">
        <v>131</v>
      </c>
      <c r="P257" s="152">
        <v>0</v>
      </c>
      <c r="Q257" s="153">
        <v>1</v>
      </c>
      <c r="S257" s="154">
        <v>11</v>
      </c>
      <c r="T257" s="155" t="s">
        <v>131</v>
      </c>
      <c r="U257" s="152">
        <v>0</v>
      </c>
      <c r="V257" s="153">
        <v>1</v>
      </c>
      <c r="Y257" s="119">
        <v>4</v>
      </c>
      <c r="Z257" s="113">
        <f t="shared" si="136"/>
        <v>0.19254030979000469</v>
      </c>
      <c r="AA257" s="113">
        <f t="shared" si="137"/>
        <v>-0.16516033827364673</v>
      </c>
    </row>
    <row r="258" spans="1:27" ht="15.75" thickBot="1" x14ac:dyDescent="0.3">
      <c r="A258" s="119">
        <v>5</v>
      </c>
      <c r="B258" s="113">
        <f>LN(P248)</f>
        <v>-1.1535510079170075</v>
      </c>
      <c r="C258" s="113">
        <f>LN(Q248)</f>
        <v>-0.37908764789125615</v>
      </c>
      <c r="D258" t="str">
        <f t="shared" si="135"/>
        <v>[6,8,9,4]</v>
      </c>
      <c r="E258" s="119">
        <v>5</v>
      </c>
      <c r="F258" s="113">
        <v>0</v>
      </c>
      <c r="G258" s="113">
        <f>(LN($K$7) - LN(L255+Q255+V262+AA241))/$E$34</f>
        <v>7.5853577699362296E-2</v>
      </c>
      <c r="I258" s="115"/>
      <c r="J258" s="107" t="s">
        <v>132</v>
      </c>
      <c r="K258" s="113">
        <f>F243+F244+F239+F240</f>
        <v>-2.1066127314737407E-2</v>
      </c>
      <c r="L258" s="113">
        <f>G243+G244+G239+G240</f>
        <v>-1.0533266798835705E-2</v>
      </c>
      <c r="N258" s="115"/>
      <c r="O258" s="107" t="s">
        <v>132</v>
      </c>
      <c r="P258" s="113">
        <f>F237+F244+F239+F240</f>
        <v>-3.0748729450386619E-2</v>
      </c>
      <c r="Q258" s="113">
        <f>G237+G244+G239+G240</f>
        <v>-3.7278759748522905E-2</v>
      </c>
      <c r="S258" s="115"/>
      <c r="T258" s="107" t="s">
        <v>132</v>
      </c>
      <c r="U258" s="113">
        <f>F242+F244+F239+F241</f>
        <v>4.8860467398977592E-3</v>
      </c>
      <c r="V258" s="113">
        <f>G242+G244+G239+G241</f>
        <v>5.6263059612903066E-2</v>
      </c>
      <c r="Y258" s="119">
        <v>5</v>
      </c>
      <c r="Z258" s="113">
        <f t="shared" si="136"/>
        <v>0</v>
      </c>
      <c r="AA258" s="113">
        <f t="shared" si="137"/>
        <v>0.62820492206257716</v>
      </c>
    </row>
    <row r="259" spans="1:27" ht="15.75" thickBot="1" x14ac:dyDescent="0.3">
      <c r="A259" s="119">
        <v>6</v>
      </c>
      <c r="B259" s="113">
        <f>LN(P255)</f>
        <v>-1.763476980032689</v>
      </c>
      <c r="C259" s="113">
        <f>LN(Q255)</f>
        <v>-0.18807532524357315</v>
      </c>
      <c r="D259" t="str">
        <f t="shared" si="135"/>
        <v>[5,8,9,4]</v>
      </c>
      <c r="E259" s="119">
        <v>6</v>
      </c>
      <c r="F259" s="113">
        <f>(LN($L$8) - LN(K262+P241+P248+U248+Z248))/$E$34</f>
        <v>5.6665566707374118E-2</v>
      </c>
      <c r="G259" s="113">
        <f>(LN($K$8) - LN(L262+Q241+Q248+V248+AA248))/$E$34</f>
        <v>-3.1703683650813774E-2</v>
      </c>
      <c r="I259" s="115"/>
      <c r="J259" s="107" t="s">
        <v>128</v>
      </c>
      <c r="K259" s="115">
        <f>B240</f>
        <v>-0.94698088794721968</v>
      </c>
      <c r="L259" s="115">
        <f>C240</f>
        <v>-0.49087660570563829</v>
      </c>
      <c r="N259" s="115"/>
      <c r="O259" s="107" t="s">
        <v>128</v>
      </c>
      <c r="P259" s="115">
        <f>B244</f>
        <v>-0.72487509496159674</v>
      </c>
      <c r="Q259" s="115">
        <f>C244</f>
        <v>-0.66239504656853609</v>
      </c>
      <c r="S259" s="115"/>
      <c r="T259" s="107" t="s">
        <v>128</v>
      </c>
      <c r="U259" s="115">
        <f>B248</f>
        <v>-0.82491449719982957</v>
      </c>
      <c r="V259" s="115">
        <f>C248</f>
        <v>-0.57673835872235835</v>
      </c>
      <c r="Y259" s="119">
        <v>6</v>
      </c>
      <c r="Z259" s="113">
        <f t="shared" si="136"/>
        <v>0.22524888725524017</v>
      </c>
      <c r="AA259" s="113">
        <f t="shared" si="137"/>
        <v>-0.11170731350309743</v>
      </c>
    </row>
    <row r="260" spans="1:27" ht="15.75" thickBot="1" x14ac:dyDescent="0.3">
      <c r="A260" s="119">
        <v>7</v>
      </c>
      <c r="B260" s="113">
        <f>LN(P262)</f>
        <v>-0.72151343914494837</v>
      </c>
      <c r="C260" s="113">
        <f>LN(Q262)</f>
        <v>-0.66556342105002386</v>
      </c>
      <c r="D260" t="str">
        <f t="shared" si="135"/>
        <v>[0,7,2,3]</v>
      </c>
      <c r="E260" s="119">
        <v>7</v>
      </c>
      <c r="F260" s="113">
        <f>(LN($L$12) - LN(K262+P262+U248+U255+U262+Z248))/$E$34</f>
        <v>-4.5200300895853057E-2</v>
      </c>
      <c r="G260" s="113">
        <f>(LN($K$12) - LN(L262+Q262+V248+V255+V262+AA248))/$E$34</f>
        <v>2.6087057371586009E-2</v>
      </c>
      <c r="I260" s="115"/>
      <c r="J260" s="107" t="s">
        <v>133</v>
      </c>
      <c r="K260" s="115">
        <f>K259+K258</f>
        <v>-0.96804701526195713</v>
      </c>
      <c r="L260" s="115">
        <f>L259+L258</f>
        <v>-0.501409872504474</v>
      </c>
      <c r="N260" s="115"/>
      <c r="O260" s="107" t="s">
        <v>133</v>
      </c>
      <c r="P260" s="115">
        <f>P259+P258</f>
        <v>-0.75562382441198339</v>
      </c>
      <c r="Q260" s="115">
        <f>Q259+Q258</f>
        <v>-0.699673806317059</v>
      </c>
      <c r="S260" s="115"/>
      <c r="T260" s="107" t="s">
        <v>133</v>
      </c>
      <c r="U260" s="115">
        <f>U259+U258</f>
        <v>-0.82002845045993178</v>
      </c>
      <c r="V260" s="115">
        <f>V259+V258</f>
        <v>-0.52047529910945523</v>
      </c>
      <c r="Y260" s="119">
        <v>7</v>
      </c>
      <c r="Z260" s="113">
        <f t="shared" si="136"/>
        <v>-0.32246031361542604</v>
      </c>
      <c r="AA260" s="113">
        <f t="shared" si="137"/>
        <v>0.19918329248378991</v>
      </c>
    </row>
    <row r="261" spans="1:27" ht="15.75" thickBot="1" x14ac:dyDescent="0.3">
      <c r="A261" s="119">
        <v>8</v>
      </c>
      <c r="B261" s="113">
        <f>LN(U241)</f>
        <v>-1.5660814159464533</v>
      </c>
      <c r="C261" s="113">
        <f>LN(V241)</f>
        <v>-0.23428289441288883</v>
      </c>
      <c r="D261" t="str">
        <f t="shared" si="135"/>
        <v>[0,8,9,3]</v>
      </c>
      <c r="E261" s="119">
        <v>8</v>
      </c>
      <c r="F261" s="113">
        <f>(LN($L$13) - LN(P241+P248+P255+U241))/$E$34</f>
        <v>4.2157449427904156E-2</v>
      </c>
      <c r="G261" s="113">
        <f>(LN($K$13) - LN(Q241+Q248+Q255+V241))/$E$34</f>
        <v>-1.2608187692182138E-2</v>
      </c>
      <c r="I261" s="115"/>
      <c r="J261" s="107" t="s">
        <v>134</v>
      </c>
      <c r="K261" s="115">
        <f>EXP(K260)</f>
        <v>0.3798241049017943</v>
      </c>
      <c r="L261" s="56">
        <f>EXP(L260)</f>
        <v>0.60567613134195952</v>
      </c>
      <c r="M261">
        <f>K261+L261</f>
        <v>0.98550023624375382</v>
      </c>
      <c r="N261" s="115"/>
      <c r="O261" s="107" t="s">
        <v>134</v>
      </c>
      <c r="P261" s="115">
        <f>EXP(P260)</f>
        <v>0.46971750207009982</v>
      </c>
      <c r="Q261" s="56">
        <f>EXP(Q260)</f>
        <v>0.49674731320233428</v>
      </c>
      <c r="R261">
        <f>P261+Q261</f>
        <v>0.96646481527243411</v>
      </c>
      <c r="S261" s="115"/>
      <c r="T261" s="107" t="s">
        <v>134</v>
      </c>
      <c r="U261" s="115">
        <f>EXP(U260)</f>
        <v>0.44041912420110735</v>
      </c>
      <c r="V261" s="56">
        <f>EXP(V260)</f>
        <v>0.5942380400263968</v>
      </c>
      <c r="W261">
        <f>U261+V261</f>
        <v>1.0346571642275042</v>
      </c>
      <c r="Y261" s="119">
        <v>8</v>
      </c>
      <c r="Z261" s="113">
        <f t="shared" si="136"/>
        <v>-8.4996795052212262E-2</v>
      </c>
      <c r="AA261" s="113">
        <f t="shared" si="137"/>
        <v>7.6376973858055114E-2</v>
      </c>
    </row>
    <row r="262" spans="1:27" ht="15.75" thickBot="1" x14ac:dyDescent="0.3">
      <c r="A262" s="119">
        <v>9</v>
      </c>
      <c r="B262" s="113">
        <f>LN(U248)</f>
        <v>-2.1064362934451322</v>
      </c>
      <c r="C262" s="113">
        <f>LN(V248)</f>
        <v>-0.12973380544758639</v>
      </c>
      <c r="D262" t="str">
        <f t="shared" si="135"/>
        <v>[6,7,9,3]</v>
      </c>
      <c r="E262" s="120">
        <v>9</v>
      </c>
      <c r="F262" s="64">
        <f>(LN($L$17) - LN(P241+P248+P255+U241+U248+U255+Z241))/$E$34</f>
        <v>-8.8659036007621331E-2</v>
      </c>
      <c r="G262" s="64">
        <f>(LN($K$17) - LN(Q241+Q248+Q255+V241+V248+V255+AA241))/$E$34</f>
        <v>1.8396467953377182E-2</v>
      </c>
      <c r="I262" s="116"/>
      <c r="J262" s="108" t="s">
        <v>135</v>
      </c>
      <c r="K262" s="116">
        <f>K261/M261</f>
        <v>0.38541249502841168</v>
      </c>
      <c r="L262" s="58">
        <f>L261/M261</f>
        <v>0.61458750497158832</v>
      </c>
      <c r="N262" s="116"/>
      <c r="O262" s="108" t="s">
        <v>135</v>
      </c>
      <c r="P262" s="116">
        <f>P261/R261</f>
        <v>0.48601614321333825</v>
      </c>
      <c r="Q262" s="58">
        <f>Q261/R261</f>
        <v>0.51398385678666181</v>
      </c>
      <c r="S262" s="116"/>
      <c r="T262" s="108" t="s">
        <v>135</v>
      </c>
      <c r="U262" s="116">
        <f>U261/W261</f>
        <v>0.42566672268676853</v>
      </c>
      <c r="V262" s="58">
        <f>V261/W261</f>
        <v>0.57433327731323147</v>
      </c>
      <c r="Y262" s="120">
        <v>9</v>
      </c>
      <c r="Z262" s="113">
        <f t="shared" si="136"/>
        <v>-0.94059370250182195</v>
      </c>
      <c r="AA262" s="113">
        <f t="shared" si="137"/>
        <v>0.28321008604858394</v>
      </c>
    </row>
    <row r="263" spans="1:27" ht="15.75" thickBot="1" x14ac:dyDescent="0.3">
      <c r="A263" s="119">
        <v>10</v>
      </c>
      <c r="B263" s="113">
        <f>LN(U255)</f>
        <v>-1.0361926289324777</v>
      </c>
      <c r="C263" s="113">
        <f>LN(V255)</f>
        <v>-0.43819955176786202</v>
      </c>
      <c r="D263" t="str">
        <f t="shared" si="135"/>
        <v>[0,7,9,4]</v>
      </c>
    </row>
    <row r="264" spans="1:27" ht="15.75" thickBot="1" x14ac:dyDescent="0.3">
      <c r="A264" s="119">
        <v>11</v>
      </c>
      <c r="B264" s="113">
        <f>LN(U262)</f>
        <v>-0.85409858001215189</v>
      </c>
      <c r="C264" s="113">
        <f>LN(V262)</f>
        <v>-0.55454542866167511</v>
      </c>
      <c r="D264" t="str">
        <f>D248</f>
        <v>[5,7,2,4]</v>
      </c>
    </row>
    <row r="265" spans="1:27" ht="15.75" thickBot="1" x14ac:dyDescent="0.3">
      <c r="A265" s="119">
        <v>12</v>
      </c>
      <c r="B265" s="113">
        <f>LN(Z241)</f>
        <v>-2.2598470153417698</v>
      </c>
      <c r="C265" s="113">
        <f>LN(AA241)</f>
        <v>-0.11022393403823207</v>
      </c>
      <c r="D265" t="str">
        <f t="shared" si="135"/>
        <v>[5,1,9,3]</v>
      </c>
    </row>
    <row r="266" spans="1:27" ht="15.75" thickBot="1" x14ac:dyDescent="0.3">
      <c r="A266" s="120">
        <v>13</v>
      </c>
      <c r="B266" s="113">
        <f>LN(Z248)</f>
        <v>-0.47355426162579339</v>
      </c>
      <c r="C266" s="113">
        <f>LN(AA248)</f>
        <v>-0.97493940503868215</v>
      </c>
      <c r="D266" t="str">
        <f t="shared" si="135"/>
        <v>[6,7,2,4]</v>
      </c>
    </row>
    <row r="267" spans="1:27" ht="15.75" thickBot="1" x14ac:dyDescent="0.3"/>
    <row r="268" spans="1:27" ht="15.75" thickBot="1" x14ac:dyDescent="0.3">
      <c r="A268" s="75">
        <v>7</v>
      </c>
      <c r="B268" s="121"/>
      <c r="C268" s="139"/>
      <c r="D268" s="121"/>
      <c r="E268" s="37"/>
      <c r="F268" s="139"/>
      <c r="G268" s="121"/>
      <c r="H268" s="37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37"/>
    </row>
    <row r="270" spans="1:27" x14ac:dyDescent="0.25">
      <c r="C270" t="s">
        <v>141</v>
      </c>
    </row>
    <row r="272" spans="1:27" x14ac:dyDescent="0.25">
      <c r="L272" s="141"/>
    </row>
    <row r="273" spans="1:28" ht="15.75" thickBot="1" x14ac:dyDescent="0.3">
      <c r="M273" s="141"/>
    </row>
    <row r="274" spans="1:28" ht="15.75" thickBot="1" x14ac:dyDescent="0.3">
      <c r="A274" s="75"/>
      <c r="B274" s="121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37"/>
    </row>
    <row r="275" spans="1:28" ht="15.75" thickBot="1" x14ac:dyDescent="0.3"/>
    <row r="276" spans="1:28" ht="15.75" thickBot="1" x14ac:dyDescent="0.3">
      <c r="A276" s="117" t="s">
        <v>128</v>
      </c>
      <c r="B276" s="110">
        <v>0</v>
      </c>
      <c r="C276" s="109">
        <v>1</v>
      </c>
      <c r="E276" s="117" t="s">
        <v>130</v>
      </c>
      <c r="F276" s="110">
        <v>0</v>
      </c>
      <c r="G276" s="109">
        <v>1</v>
      </c>
      <c r="I276" s="154">
        <v>0</v>
      </c>
      <c r="J276" s="155" t="s">
        <v>131</v>
      </c>
      <c r="K276" s="152">
        <v>0</v>
      </c>
      <c r="L276" s="153">
        <v>1</v>
      </c>
      <c r="N276" s="154">
        <v>4</v>
      </c>
      <c r="O276" s="155" t="s">
        <v>131</v>
      </c>
      <c r="P276" s="152">
        <v>0</v>
      </c>
      <c r="Q276" s="153">
        <v>1</v>
      </c>
      <c r="S276" s="154">
        <v>8</v>
      </c>
      <c r="T276" s="155" t="s">
        <v>131</v>
      </c>
      <c r="U276" s="152">
        <v>0</v>
      </c>
      <c r="V276" s="153">
        <v>1</v>
      </c>
      <c r="X276" s="154">
        <v>12</v>
      </c>
      <c r="Y276" s="155" t="s">
        <v>131</v>
      </c>
      <c r="Z276" s="152">
        <v>0</v>
      </c>
      <c r="AA276" s="153">
        <v>1</v>
      </c>
    </row>
    <row r="277" spans="1:28" ht="15.75" thickBot="1" x14ac:dyDescent="0.3">
      <c r="A277" s="118">
        <v>0</v>
      </c>
      <c r="B277" s="113">
        <f>B253</f>
        <v>-0.44747508100702088</v>
      </c>
      <c r="C277" s="113">
        <f>C253</f>
        <v>-1.0195427643694692</v>
      </c>
      <c r="D277" s="113" t="str">
        <f>D253</f>
        <v>[0,1,2,3]</v>
      </c>
      <c r="E277" s="157">
        <v>0</v>
      </c>
      <c r="F277" s="113">
        <f>F253</f>
        <v>4.4343544149521186E-2</v>
      </c>
      <c r="G277" s="113">
        <f>G253</f>
        <v>-5.4542893199970244E-2</v>
      </c>
      <c r="I277" s="115"/>
      <c r="J277" s="107" t="s">
        <v>132</v>
      </c>
      <c r="K277" s="113">
        <f>F277+F278+F279+F280</f>
        <v>2.3442173622124168E-2</v>
      </c>
      <c r="L277" s="113">
        <f>G277+G278+G279+G280</f>
        <v>-6.7921293197756749E-2</v>
      </c>
      <c r="N277" s="115"/>
      <c r="O277" s="107" t="s">
        <v>132</v>
      </c>
      <c r="P277" s="113">
        <f>F283+F285+F286+F280</f>
        <v>-3.9539724001572504E-2</v>
      </c>
      <c r="Q277" s="113">
        <f>G283+G285+G286+G280</f>
        <v>-6.8790173189400283E-3</v>
      </c>
      <c r="S277" s="115"/>
      <c r="T277" s="107" t="s">
        <v>132</v>
      </c>
      <c r="U277" s="113">
        <f>F277+F285+F286+F280</f>
        <v>-5.1861746559425437E-2</v>
      </c>
      <c r="V277" s="113">
        <f>G277+G285+G286+G280</f>
        <v>-2.9718226868096498E-2</v>
      </c>
      <c r="X277" s="115"/>
      <c r="Y277" s="107" t="s">
        <v>132</v>
      </c>
      <c r="Z277" s="113">
        <f>F282+F278+F286+F280</f>
        <v>-0.12716973640054374</v>
      </c>
      <c r="AA277" s="113">
        <f>G282+G278+G286+G280</f>
        <v>0.10257315946715212</v>
      </c>
    </row>
    <row r="278" spans="1:28" ht="15.75" thickBot="1" x14ac:dyDescent="0.3">
      <c r="A278" s="119">
        <v>1</v>
      </c>
      <c r="B278" s="113">
        <f t="shared" ref="B278:D278" si="138">B254</f>
        <v>-0.19421868326422204</v>
      </c>
      <c r="C278" s="113">
        <f t="shared" si="138"/>
        <v>-1.7343086527970415</v>
      </c>
      <c r="D278" s="113" t="str">
        <f t="shared" si="138"/>
        <v>[0,1,2,4]</v>
      </c>
      <c r="E278" s="119">
        <v>1</v>
      </c>
      <c r="F278" s="113">
        <f t="shared" ref="F278:G278" si="139">F254</f>
        <v>1.119300373630705E-2</v>
      </c>
      <c r="G278" s="113">
        <f t="shared" si="139"/>
        <v>-1.071327225626606E-2</v>
      </c>
      <c r="I278" s="115"/>
      <c r="J278" s="107" t="s">
        <v>128</v>
      </c>
      <c r="K278" s="115">
        <f>B277</f>
        <v>-0.44747508100702088</v>
      </c>
      <c r="L278" s="115">
        <f>C277</f>
        <v>-1.0195427643694692</v>
      </c>
      <c r="N278" s="115"/>
      <c r="O278" s="107" t="s">
        <v>128</v>
      </c>
      <c r="P278" s="115">
        <f>B281</f>
        <v>-1.9038258429181367</v>
      </c>
      <c r="Q278" s="115">
        <f>C281</f>
        <v>-0.16134019672201422</v>
      </c>
      <c r="S278" s="115"/>
      <c r="T278" s="107" t="s">
        <v>128</v>
      </c>
      <c r="U278" s="115">
        <f>B285</f>
        <v>-1.5660814159464533</v>
      </c>
      <c r="V278" s="115">
        <f>C285</f>
        <v>-0.23428289441288883</v>
      </c>
      <c r="X278" s="115"/>
      <c r="Y278" s="107" t="s">
        <v>128</v>
      </c>
      <c r="Z278" s="115">
        <f>B289</f>
        <v>-2.2598470153417698</v>
      </c>
      <c r="AA278" s="115">
        <f>C289</f>
        <v>-0.11022393403823207</v>
      </c>
    </row>
    <row r="279" spans="1:28" ht="15.75" thickBot="1" x14ac:dyDescent="0.3">
      <c r="A279" s="119">
        <v>2</v>
      </c>
      <c r="B279" s="113">
        <f t="shared" ref="B279:D279" si="140">B255</f>
        <v>-1.0632069584881303</v>
      </c>
      <c r="C279" s="113">
        <f t="shared" si="140"/>
        <v>-0.4236492224246553</v>
      </c>
      <c r="D279" s="113" t="str">
        <f t="shared" si="140"/>
        <v>[5,1,2,3]</v>
      </c>
      <c r="E279" s="119">
        <v>2</v>
      </c>
      <c r="F279" s="113">
        <f t="shared" ref="F279:G279" si="141">F255</f>
        <v>1.760932986552538E-2</v>
      </c>
      <c r="G279" s="113">
        <f t="shared" si="141"/>
        <v>-2.1701513812199147E-2</v>
      </c>
      <c r="I279" s="115"/>
      <c r="J279" s="107" t="s">
        <v>133</v>
      </c>
      <c r="K279" s="115">
        <f>K278+K277</f>
        <v>-0.42403290738489674</v>
      </c>
      <c r="L279" s="115">
        <f>L278+L277</f>
        <v>-1.0874640575672259</v>
      </c>
      <c r="N279" s="115"/>
      <c r="O279" s="107" t="s">
        <v>133</v>
      </c>
      <c r="P279" s="115">
        <f>P278+P277</f>
        <v>-1.9433655669197092</v>
      </c>
      <c r="Q279" s="115">
        <f>Q278+Q277</f>
        <v>-0.16821921404095425</v>
      </c>
      <c r="S279" s="115"/>
      <c r="T279" s="107" t="s">
        <v>133</v>
      </c>
      <c r="U279" s="115">
        <f>U278+U277</f>
        <v>-1.6179431625058789</v>
      </c>
      <c r="V279" s="115">
        <f>V278+V277</f>
        <v>-0.2640011212809853</v>
      </c>
      <c r="X279" s="115"/>
      <c r="Y279" s="107" t="s">
        <v>133</v>
      </c>
      <c r="Z279" s="115">
        <f>Z278+Z277</f>
        <v>-2.3870167517423138</v>
      </c>
      <c r="AA279" s="115">
        <f>AA278+AA277</f>
        <v>-7.6507745710799463E-3</v>
      </c>
    </row>
    <row r="280" spans="1:28" ht="15.75" thickBot="1" x14ac:dyDescent="0.3">
      <c r="A280" s="119">
        <v>3</v>
      </c>
      <c r="B280" s="113">
        <f t="shared" ref="B280:D280" si="142">B256</f>
        <v>-0.95344110259225556</v>
      </c>
      <c r="C280" s="113">
        <f t="shared" si="142"/>
        <v>-0.48680395983477248</v>
      </c>
      <c r="D280" s="113" t="str">
        <f t="shared" si="142"/>
        <v>[6,7,2,3]</v>
      </c>
      <c r="E280" s="119">
        <v>3</v>
      </c>
      <c r="F280" s="113">
        <f t="shared" ref="F280:G280" si="143">F256</f>
        <v>-4.9703704129229448E-2</v>
      </c>
      <c r="G280" s="113">
        <f t="shared" si="143"/>
        <v>1.9036386070678701E-2</v>
      </c>
      <c r="I280" s="115"/>
      <c r="J280" s="107" t="s">
        <v>134</v>
      </c>
      <c r="K280" s="115">
        <f>EXP(K279)</f>
        <v>0.65440234688462362</v>
      </c>
      <c r="L280" s="115">
        <f>EXP(L279)</f>
        <v>0.33707020139898736</v>
      </c>
      <c r="M280">
        <f>K280+L280</f>
        <v>0.99147254828361098</v>
      </c>
      <c r="N280" s="115"/>
      <c r="O280" s="107" t="s">
        <v>134</v>
      </c>
      <c r="P280" s="115">
        <f>EXP(P279)</f>
        <v>0.14322111747606561</v>
      </c>
      <c r="Q280" s="115">
        <f>EXP(Q279)</f>
        <v>0.84516854156469012</v>
      </c>
      <c r="R280">
        <f>P280+Q280</f>
        <v>0.98838965904075571</v>
      </c>
      <c r="S280" s="115"/>
      <c r="T280" s="107" t="s">
        <v>134</v>
      </c>
      <c r="U280" s="115">
        <f>EXP(U279)</f>
        <v>0.19830616344826812</v>
      </c>
      <c r="V280" s="115">
        <f>EXP(V279)</f>
        <v>0.76797267854306173</v>
      </c>
      <c r="W280">
        <f>U280+V280</f>
        <v>0.96627884199132985</v>
      </c>
      <c r="X280" s="115"/>
      <c r="Y280" s="107" t="s">
        <v>134</v>
      </c>
      <c r="Z280" s="115">
        <f>EXP(Z279)</f>
        <v>9.1903446119615609E-2</v>
      </c>
      <c r="AA280" s="115">
        <f>EXP(AA279)</f>
        <v>0.99237841810837712</v>
      </c>
      <c r="AB280">
        <f>Z280+AA280</f>
        <v>1.0842818642279928</v>
      </c>
    </row>
    <row r="281" spans="1:28" ht="15.75" thickBot="1" x14ac:dyDescent="0.3">
      <c r="A281" s="119">
        <v>4</v>
      </c>
      <c r="B281" s="113">
        <f t="shared" ref="B281:D281" si="144">B257</f>
        <v>-1.9038258429181367</v>
      </c>
      <c r="C281" s="113">
        <f t="shared" si="144"/>
        <v>-0.16134019672201422</v>
      </c>
      <c r="D281" s="113" t="str">
        <f t="shared" si="144"/>
        <v>[6,8,9,3]</v>
      </c>
      <c r="E281" s="119">
        <v>4</v>
      </c>
      <c r="F281" s="113">
        <f t="shared" ref="F281:G281" si="145">F257</f>
        <v>2.5075335007470251E-2</v>
      </c>
      <c r="G281" s="113">
        <f t="shared" si="145"/>
        <v>-2.2787932862321114E-2</v>
      </c>
      <c r="I281" s="116"/>
      <c r="J281" s="108" t="s">
        <v>135</v>
      </c>
      <c r="K281" s="116">
        <f>K280/M280</f>
        <v>0.66003072704079713</v>
      </c>
      <c r="L281" s="58">
        <f>L280/M280</f>
        <v>0.33996927295920282</v>
      </c>
      <c r="N281" s="116"/>
      <c r="O281" s="108" t="s">
        <v>135</v>
      </c>
      <c r="P281" s="116">
        <f>P280/R280</f>
        <v>0.1449034964763426</v>
      </c>
      <c r="Q281" s="58">
        <f>Q280/R280</f>
        <v>0.8550965035236574</v>
      </c>
      <c r="S281" s="116"/>
      <c r="T281" s="108" t="s">
        <v>135</v>
      </c>
      <c r="U281" s="116">
        <f>U280/W280</f>
        <v>0.20522664352206468</v>
      </c>
      <c r="V281" s="58">
        <f>V280/W280</f>
        <v>0.79477335647793534</v>
      </c>
      <c r="X281" s="116"/>
      <c r="Y281" s="108" t="s">
        <v>135</v>
      </c>
      <c r="Z281" s="116">
        <f>Z280/AB280</f>
        <v>8.4759737436953947E-2</v>
      </c>
      <c r="AA281" s="58">
        <f>AA280/AB280</f>
        <v>0.91524026256304603</v>
      </c>
    </row>
    <row r="282" spans="1:28" ht="15.75" thickBot="1" x14ac:dyDescent="0.3">
      <c r="A282" s="119">
        <v>5</v>
      </c>
      <c r="B282" s="113">
        <f t="shared" ref="B282:D282" si="146">B258</f>
        <v>-1.1535510079170075</v>
      </c>
      <c r="C282" s="113">
        <f t="shared" si="146"/>
        <v>-0.37908764789125615</v>
      </c>
      <c r="D282" s="113" t="str">
        <f t="shared" si="146"/>
        <v>[6,8,9,4]</v>
      </c>
      <c r="E282" s="119">
        <v>5</v>
      </c>
      <c r="F282" s="113">
        <f t="shared" ref="F282:G282" si="147">F258</f>
        <v>0</v>
      </c>
      <c r="G282" s="113">
        <f t="shared" si="147"/>
        <v>7.5853577699362296E-2</v>
      </c>
    </row>
    <row r="283" spans="1:28" ht="15.75" thickBot="1" x14ac:dyDescent="0.3">
      <c r="A283" s="119">
        <v>6</v>
      </c>
      <c r="B283" s="113">
        <f t="shared" ref="B283:D283" si="148">B259</f>
        <v>-1.763476980032689</v>
      </c>
      <c r="C283" s="113">
        <f t="shared" si="148"/>
        <v>-0.18807532524357315</v>
      </c>
      <c r="D283" s="113" t="str">
        <f t="shared" si="148"/>
        <v>[5,8,9,4]</v>
      </c>
      <c r="E283" s="119">
        <v>6</v>
      </c>
      <c r="F283" s="113">
        <f t="shared" ref="F283:G283" si="149">F259</f>
        <v>5.6665566707374118E-2</v>
      </c>
      <c r="G283" s="113">
        <f t="shared" si="149"/>
        <v>-3.1703683650813774E-2</v>
      </c>
      <c r="I283" s="154">
        <v>1</v>
      </c>
      <c r="J283" s="155" t="s">
        <v>131</v>
      </c>
      <c r="K283" s="152">
        <v>0</v>
      </c>
      <c r="L283" s="153">
        <v>1</v>
      </c>
      <c r="N283" s="154">
        <v>5</v>
      </c>
      <c r="O283" s="155" t="s">
        <v>131</v>
      </c>
      <c r="P283" s="152">
        <v>0</v>
      </c>
      <c r="Q283" s="153">
        <v>1</v>
      </c>
      <c r="S283" s="154">
        <v>9</v>
      </c>
      <c r="T283" s="155" t="s">
        <v>131</v>
      </c>
      <c r="U283" s="152">
        <v>0</v>
      </c>
      <c r="V283" s="153">
        <v>1</v>
      </c>
      <c r="X283" s="154">
        <v>13</v>
      </c>
      <c r="Y283" s="155" t="s">
        <v>131</v>
      </c>
      <c r="Z283" s="152">
        <v>0</v>
      </c>
      <c r="AA283" s="153">
        <v>1</v>
      </c>
    </row>
    <row r="284" spans="1:28" ht="15.75" thickBot="1" x14ac:dyDescent="0.3">
      <c r="A284" s="119">
        <v>7</v>
      </c>
      <c r="B284" s="113">
        <f t="shared" ref="B284:D284" si="150">B260</f>
        <v>-0.72151343914494837</v>
      </c>
      <c r="C284" s="113">
        <f t="shared" si="150"/>
        <v>-0.66556342105002386</v>
      </c>
      <c r="D284" s="113" t="str">
        <f t="shared" si="150"/>
        <v>[0,7,2,3]</v>
      </c>
      <c r="E284" s="119">
        <v>7</v>
      </c>
      <c r="F284" s="113">
        <f t="shared" ref="F284:G284" si="151">F260</f>
        <v>-4.5200300895853057E-2</v>
      </c>
      <c r="G284" s="113">
        <f t="shared" si="151"/>
        <v>2.6087057371586009E-2</v>
      </c>
      <c r="I284" s="115"/>
      <c r="J284" s="107" t="s">
        <v>132</v>
      </c>
      <c r="K284" s="113">
        <f>F277+F278+F279+F281</f>
        <v>9.8221212758823867E-2</v>
      </c>
      <c r="L284" s="113">
        <f>G277+G278+G279+G281</f>
        <v>-0.10974561213075656</v>
      </c>
      <c r="N284" s="115"/>
      <c r="O284" s="107" t="s">
        <v>132</v>
      </c>
      <c r="P284" s="113">
        <f>F283+F285+F286+F281</f>
        <v>3.5239315135127194E-2</v>
      </c>
      <c r="Q284" s="113">
        <f>G283+G285+G286+G281</f>
        <v>-4.8703336251939844E-2</v>
      </c>
      <c r="S284" s="115"/>
      <c r="T284" s="107" t="s">
        <v>132</v>
      </c>
      <c r="U284" s="113">
        <f>F283+F284+F286+F280</f>
        <v>-0.12689747432532972</v>
      </c>
      <c r="V284" s="113">
        <f>G283+G284+G286+G280</f>
        <v>3.1816227744828118E-2</v>
      </c>
      <c r="X284" s="115"/>
      <c r="Y284" s="107" t="s">
        <v>132</v>
      </c>
      <c r="Z284" s="113">
        <f>F283+F284+F279+F281</f>
        <v>5.4149930684516692E-2</v>
      </c>
      <c r="AA284" s="113">
        <f>G283+G284+G279+G281</f>
        <v>-5.0106072953748026E-2</v>
      </c>
    </row>
    <row r="285" spans="1:28" ht="15.75" thickBot="1" x14ac:dyDescent="0.3">
      <c r="A285" s="119">
        <v>8</v>
      </c>
      <c r="B285" s="113">
        <f t="shared" ref="B285:D285" si="152">B261</f>
        <v>-1.5660814159464533</v>
      </c>
      <c r="C285" s="113">
        <f t="shared" si="152"/>
        <v>-0.23428289441288883</v>
      </c>
      <c r="D285" s="113" t="str">
        <f t="shared" si="152"/>
        <v>[0,8,9,3]</v>
      </c>
      <c r="E285" s="119">
        <v>8</v>
      </c>
      <c r="F285" s="113">
        <f t="shared" ref="F285:G285" si="153">F261</f>
        <v>4.2157449427904156E-2</v>
      </c>
      <c r="G285" s="113">
        <f t="shared" si="153"/>
        <v>-1.2608187692182138E-2</v>
      </c>
      <c r="I285" s="115"/>
      <c r="J285" s="107" t="s">
        <v>128</v>
      </c>
      <c r="K285" s="115">
        <f>B278</f>
        <v>-0.19421868326422204</v>
      </c>
      <c r="L285" s="115">
        <f>C278</f>
        <v>-1.7343086527970415</v>
      </c>
      <c r="N285" s="115"/>
      <c r="O285" s="107" t="s">
        <v>128</v>
      </c>
      <c r="P285" s="115">
        <f>B282</f>
        <v>-1.1535510079170075</v>
      </c>
      <c r="Q285" s="115">
        <f>C282</f>
        <v>-0.37908764789125615</v>
      </c>
      <c r="S285" s="115"/>
      <c r="T285" s="107" t="s">
        <v>128</v>
      </c>
      <c r="U285" s="115">
        <f>B286</f>
        <v>-2.1064362934451322</v>
      </c>
      <c r="V285" s="115">
        <f>C286</f>
        <v>-0.12973380544758639</v>
      </c>
      <c r="X285" s="115"/>
      <c r="Y285" s="107" t="s">
        <v>128</v>
      </c>
      <c r="Z285" s="115">
        <f>B290</f>
        <v>-0.47355426162579339</v>
      </c>
      <c r="AA285" s="115">
        <f>C290</f>
        <v>-0.97493940503868215</v>
      </c>
    </row>
    <row r="286" spans="1:28" ht="15.75" thickBot="1" x14ac:dyDescent="0.3">
      <c r="A286" s="119">
        <v>9</v>
      </c>
      <c r="B286" s="113">
        <f t="shared" ref="B286:D286" si="154">B262</f>
        <v>-2.1064362934451322</v>
      </c>
      <c r="C286" s="113">
        <f t="shared" si="154"/>
        <v>-0.12973380544758639</v>
      </c>
      <c r="D286" s="113" t="str">
        <f t="shared" si="154"/>
        <v>[6,7,9,3]</v>
      </c>
      <c r="E286" s="120">
        <v>9</v>
      </c>
      <c r="F286" s="113">
        <f t="shared" ref="F286:G286" si="155">F262</f>
        <v>-8.8659036007621331E-2</v>
      </c>
      <c r="G286" s="113">
        <f t="shared" si="155"/>
        <v>1.8396467953377182E-2</v>
      </c>
      <c r="I286" s="115"/>
      <c r="J286" s="107" t="s">
        <v>133</v>
      </c>
      <c r="K286" s="115">
        <f>K285+K284</f>
        <v>-9.5997470505398169E-2</v>
      </c>
      <c r="L286" s="115">
        <f>L285+L284</f>
        <v>-1.844054264927798</v>
      </c>
      <c r="N286" s="115"/>
      <c r="O286" s="107" t="s">
        <v>133</v>
      </c>
      <c r="P286" s="115">
        <f>P285+P284</f>
        <v>-1.1183116927818804</v>
      </c>
      <c r="Q286" s="115">
        <f>Q285+Q284</f>
        <v>-0.427790984143196</v>
      </c>
      <c r="S286" s="115"/>
      <c r="T286" s="107" t="s">
        <v>133</v>
      </c>
      <c r="U286" s="115">
        <f>U285+U284</f>
        <v>-2.2333337677704619</v>
      </c>
      <c r="V286" s="115">
        <f>V285+V284</f>
        <v>-9.7917577702758274E-2</v>
      </c>
      <c r="X286" s="115"/>
      <c r="Y286" s="107" t="s">
        <v>133</v>
      </c>
      <c r="Z286" s="115">
        <f>Z285+Z284</f>
        <v>-0.41940433094127672</v>
      </c>
      <c r="AA286" s="56">
        <f>AA285+AA284</f>
        <v>-1.0250454779924301</v>
      </c>
    </row>
    <row r="287" spans="1:28" ht="15.75" thickBot="1" x14ac:dyDescent="0.3">
      <c r="A287" s="119">
        <v>10</v>
      </c>
      <c r="B287" s="113">
        <f t="shared" ref="B287:D287" si="156">B263</f>
        <v>-1.0361926289324777</v>
      </c>
      <c r="C287" s="113">
        <f t="shared" si="156"/>
        <v>-0.43819955176786202</v>
      </c>
      <c r="D287" s="113" t="str">
        <f t="shared" si="156"/>
        <v>[0,7,9,4]</v>
      </c>
      <c r="I287" s="115"/>
      <c r="J287" s="107" t="s">
        <v>134</v>
      </c>
      <c r="K287" s="115">
        <f>EXP(K286)</f>
        <v>0.90846631402643707</v>
      </c>
      <c r="L287" s="56">
        <f>EXP(L286)</f>
        <v>0.15817484167028778</v>
      </c>
      <c r="M287">
        <f>K287+L287</f>
        <v>1.0666411556967248</v>
      </c>
      <c r="N287" s="115"/>
      <c r="O287" s="107" t="s">
        <v>134</v>
      </c>
      <c r="P287" s="115">
        <f>EXP(P286)</f>
        <v>0.32683112042813889</v>
      </c>
      <c r="Q287" s="56">
        <f>EXP(Q286)</f>
        <v>0.65194766795911019</v>
      </c>
      <c r="R287">
        <f>P287+Q287</f>
        <v>0.97877878838724908</v>
      </c>
      <c r="S287" s="115"/>
      <c r="T287" s="107" t="s">
        <v>134</v>
      </c>
      <c r="U287" s="115">
        <f>EXP(U286)</f>
        <v>0.10717055219342966</v>
      </c>
      <c r="V287" s="56">
        <f>EXP(V286)</f>
        <v>0.90672363491907482</v>
      </c>
      <c r="W287">
        <f>U287+V287</f>
        <v>1.0138941871125045</v>
      </c>
      <c r="X287" s="115"/>
      <c r="Y287" s="107" t="s">
        <v>134</v>
      </c>
      <c r="Z287" s="115">
        <f>EXP(Z286)</f>
        <v>0.6574383188661127</v>
      </c>
      <c r="AA287" s="56">
        <f>EXP(AA286)</f>
        <v>0.35878014843404832</v>
      </c>
      <c r="AB287">
        <f>Z287+AA287</f>
        <v>1.0162184673001611</v>
      </c>
    </row>
    <row r="288" spans="1:28" ht="15.75" thickBot="1" x14ac:dyDescent="0.3">
      <c r="A288" s="119">
        <v>11</v>
      </c>
      <c r="B288" s="113">
        <f t="shared" ref="B288:D288" si="157">B264</f>
        <v>-0.85409858001215189</v>
      </c>
      <c r="C288" s="113">
        <f t="shared" si="157"/>
        <v>-0.55454542866167511</v>
      </c>
      <c r="D288" s="113" t="str">
        <f t="shared" si="157"/>
        <v>[5,7,2,4]</v>
      </c>
      <c r="E288" t="s">
        <v>136</v>
      </c>
      <c r="G288">
        <f>LN(K281)+LN(K288)+LN(L295)+LN(L302)+LN(Q281)+LN(P288)+LN(Q295)+LN(P302)+LN(V281)+LN(V288)+LN(V295)+LN(V302)+LN(AA281)+LN(Z288)</f>
        <v>-5.4263348570921348</v>
      </c>
      <c r="I288" s="116"/>
      <c r="J288" s="108" t="s">
        <v>135</v>
      </c>
      <c r="K288" s="116">
        <f>K287/M287</f>
        <v>0.8517075392923793</v>
      </c>
      <c r="L288" s="58">
        <f>L287/M287</f>
        <v>0.14829246070762078</v>
      </c>
      <c r="N288" s="116"/>
      <c r="O288" s="108" t="s">
        <v>135</v>
      </c>
      <c r="P288" s="116">
        <f>P287/R287</f>
        <v>0.33391724903097281</v>
      </c>
      <c r="Q288" s="58">
        <f>Q287/R287</f>
        <v>0.66608275096902714</v>
      </c>
      <c r="S288" s="116"/>
      <c r="T288" s="108" t="s">
        <v>135</v>
      </c>
      <c r="U288" s="116">
        <f>U287/W287</f>
        <v>0.10570191007667522</v>
      </c>
      <c r="V288" s="58">
        <f>V287/W287</f>
        <v>0.89429808992332482</v>
      </c>
      <c r="X288" s="116"/>
      <c r="Y288" s="108" t="s">
        <v>135</v>
      </c>
      <c r="Z288" s="116">
        <f>Z287/AB287</f>
        <v>0.6469458487728158</v>
      </c>
      <c r="AA288" s="58">
        <f>AA287/AB287</f>
        <v>0.35305415122718409</v>
      </c>
    </row>
    <row r="289" spans="1:27" ht="15.75" thickBot="1" x14ac:dyDescent="0.3">
      <c r="A289" s="119">
        <v>12</v>
      </c>
      <c r="B289" s="113">
        <f t="shared" ref="B289:D289" si="158">B265</f>
        <v>-2.2598470153417698</v>
      </c>
      <c r="C289" s="113">
        <f t="shared" si="158"/>
        <v>-0.11022393403823207</v>
      </c>
      <c r="D289" s="113" t="str">
        <f t="shared" si="158"/>
        <v>[5,1,9,3]</v>
      </c>
      <c r="E289" t="s">
        <v>138</v>
      </c>
      <c r="G289">
        <f>12/14</f>
        <v>0.8571428571428571</v>
      </c>
    </row>
    <row r="290" spans="1:27" ht="15.75" thickBot="1" x14ac:dyDescent="0.3">
      <c r="A290" s="120">
        <v>13</v>
      </c>
      <c r="B290" s="113">
        <f t="shared" ref="B290:D290" si="159">B266</f>
        <v>-0.47355426162579339</v>
      </c>
      <c r="C290" s="113">
        <f t="shared" si="159"/>
        <v>-0.97493940503868215</v>
      </c>
      <c r="D290" s="113" t="str">
        <f t="shared" si="159"/>
        <v>[6,7,2,4]</v>
      </c>
      <c r="E290" t="s">
        <v>140</v>
      </c>
      <c r="I290" s="154">
        <v>2</v>
      </c>
      <c r="J290" s="155" t="s">
        <v>131</v>
      </c>
      <c r="K290" s="152">
        <v>0</v>
      </c>
      <c r="L290" s="153">
        <v>1</v>
      </c>
      <c r="N290" s="154">
        <v>6</v>
      </c>
      <c r="O290" s="155" t="s">
        <v>131</v>
      </c>
      <c r="P290" s="152">
        <v>0</v>
      </c>
      <c r="Q290" s="153">
        <v>1</v>
      </c>
      <c r="S290" s="154">
        <v>10</v>
      </c>
      <c r="T290" s="155" t="s">
        <v>131</v>
      </c>
      <c r="U290" s="152">
        <v>0</v>
      </c>
      <c r="V290" s="153">
        <v>1</v>
      </c>
    </row>
    <row r="291" spans="1:27" ht="15.75" thickBot="1" x14ac:dyDescent="0.3">
      <c r="I291" s="115"/>
      <c r="J291" s="107" t="s">
        <v>132</v>
      </c>
      <c r="K291" s="113">
        <f>F282+F278+F279+F280</f>
        <v>-2.0901370527397017E-2</v>
      </c>
      <c r="L291" s="113">
        <f>G282+G278+G279+G280</f>
        <v>6.247517770157579E-2</v>
      </c>
      <c r="N291" s="115"/>
      <c r="O291" s="107" t="s">
        <v>132</v>
      </c>
      <c r="P291" s="113">
        <f>F282+F285+F286+F281</f>
        <v>-2.1426251572246924E-2</v>
      </c>
      <c r="Q291" s="113">
        <f>G282+G285+G286+G281</f>
        <v>5.8853925098236226E-2</v>
      </c>
      <c r="S291" s="115"/>
      <c r="T291" s="107" t="s">
        <v>132</v>
      </c>
      <c r="U291" s="113">
        <f>F277+F284+F286+F281</f>
        <v>-6.4440457746482951E-2</v>
      </c>
      <c r="V291" s="113">
        <f>G277+G284+G286+G281</f>
        <v>-3.2847300737328167E-2</v>
      </c>
    </row>
    <row r="292" spans="1:27" ht="15.75" thickBot="1" x14ac:dyDescent="0.3">
      <c r="A292" s="117" t="s">
        <v>128</v>
      </c>
      <c r="B292" s="110">
        <v>0</v>
      </c>
      <c r="C292" s="109">
        <v>1</v>
      </c>
      <c r="E292" s="117" t="s">
        <v>130</v>
      </c>
      <c r="F292" s="110">
        <v>0</v>
      </c>
      <c r="G292" s="109">
        <v>1</v>
      </c>
      <c r="I292" s="115"/>
      <c r="J292" s="107" t="s">
        <v>128</v>
      </c>
      <c r="K292" s="115">
        <f>B279</f>
        <v>-1.0632069584881303</v>
      </c>
      <c r="L292" s="115">
        <f>C279</f>
        <v>-0.4236492224246553</v>
      </c>
      <c r="N292" s="115"/>
      <c r="O292" s="107" t="s">
        <v>128</v>
      </c>
      <c r="P292" s="115">
        <f>B283</f>
        <v>-1.763476980032689</v>
      </c>
      <c r="Q292" s="115">
        <f>C283</f>
        <v>-0.18807532524357315</v>
      </c>
      <c r="S292" s="115"/>
      <c r="T292" s="107" t="s">
        <v>128</v>
      </c>
      <c r="U292" s="115">
        <f>B287</f>
        <v>-1.0361926289324777</v>
      </c>
      <c r="V292" s="115">
        <f>C287</f>
        <v>-0.43819955176786202</v>
      </c>
      <c r="Y292" s="117" t="s">
        <v>142</v>
      </c>
      <c r="Z292" s="110">
        <v>0</v>
      </c>
      <c r="AA292" s="109">
        <v>1</v>
      </c>
    </row>
    <row r="293" spans="1:27" ht="15.75" thickBot="1" x14ac:dyDescent="0.3">
      <c r="A293" s="118">
        <v>0</v>
      </c>
      <c r="B293" s="113">
        <f>LN(K281)</f>
        <v>-0.41546888892294859</v>
      </c>
      <c r="C293" s="113">
        <f>LN(L281)</f>
        <v>-1.0789000391052779</v>
      </c>
      <c r="D293" t="str">
        <f>D277</f>
        <v>[0,1,2,3]</v>
      </c>
      <c r="E293" s="157">
        <v>0</v>
      </c>
      <c r="F293" s="113">
        <f>(LN($L$6) - LN(K281+K288+P302+U281+U295))/$E$34</f>
        <v>4.0617159671648806E-2</v>
      </c>
      <c r="G293" s="113">
        <f>(LN($K$6) - LN(L281+L288+Q302+V281+V295))/$E$34</f>
        <v>-5.0722124453270456E-2</v>
      </c>
      <c r="I293" s="115"/>
      <c r="J293" s="107" t="s">
        <v>133</v>
      </c>
      <c r="K293" s="115">
        <f>K292+K291</f>
        <v>-1.0841083290155273</v>
      </c>
      <c r="L293" s="115">
        <f>L292+L291</f>
        <v>-0.36117404472307951</v>
      </c>
      <c r="N293" s="115"/>
      <c r="O293" s="107" t="s">
        <v>133</v>
      </c>
      <c r="P293" s="115">
        <f>P292+P291</f>
        <v>-1.784903231604936</v>
      </c>
      <c r="Q293" s="115">
        <f>Q292+Q291</f>
        <v>-0.12922140014533692</v>
      </c>
      <c r="S293" s="115"/>
      <c r="T293" s="107" t="s">
        <v>133</v>
      </c>
      <c r="U293" s="115">
        <f>U292+U291</f>
        <v>-1.1006330866789606</v>
      </c>
      <c r="V293" s="115">
        <f>V292+V291</f>
        <v>-0.47104685250519018</v>
      </c>
      <c r="Y293" s="157">
        <v>0</v>
      </c>
      <c r="Z293" s="113">
        <f>Z253+F293</f>
        <v>0.39338618104175843</v>
      </c>
      <c r="AA293" s="113">
        <f>AA253+G293</f>
        <v>-0.45611361549536078</v>
      </c>
    </row>
    <row r="294" spans="1:27" ht="15.75" thickBot="1" x14ac:dyDescent="0.3">
      <c r="A294" s="119">
        <v>1</v>
      </c>
      <c r="B294" s="113">
        <f>LN(K288)</f>
        <v>-0.16051207482264396</v>
      </c>
      <c r="C294" s="113">
        <f>LN(L288)</f>
        <v>-1.9085688692450438</v>
      </c>
      <c r="D294" t="str">
        <f t="shared" ref="D294:D306" si="160">D278</f>
        <v>[0,1,2,4]</v>
      </c>
      <c r="E294" s="119">
        <v>1</v>
      </c>
      <c r="F294" s="113">
        <f>(LN($L$11) - LN(K281+K288+K295+Z281))/$E$34</f>
        <v>9.7833078139377971E-3</v>
      </c>
      <c r="G294" s="113">
        <f>(LN($K$11) - LN(L281+L288+L295+AA281))/$E$34</f>
        <v>-9.4148298503928529E-3</v>
      </c>
      <c r="I294" s="115"/>
      <c r="J294" s="107" t="s">
        <v>134</v>
      </c>
      <c r="K294" s="115">
        <f>EXP(K293)</f>
        <v>0.33820321748172505</v>
      </c>
      <c r="L294" s="56">
        <f>EXP(L293)</f>
        <v>0.69685770350577247</v>
      </c>
      <c r="M294">
        <f>K294+L294</f>
        <v>1.0350609209874975</v>
      </c>
      <c r="N294" s="115"/>
      <c r="O294" s="107" t="s">
        <v>134</v>
      </c>
      <c r="P294" s="115">
        <f>EXP(P293)</f>
        <v>0.16781329923813676</v>
      </c>
      <c r="Q294" s="56">
        <f>EXP(Q293)</f>
        <v>0.87877938212305784</v>
      </c>
      <c r="R294">
        <f>P294+Q294</f>
        <v>1.0465926813611945</v>
      </c>
      <c r="S294" s="115"/>
      <c r="T294" s="107" t="s">
        <v>134</v>
      </c>
      <c r="U294" s="115">
        <f>EXP(U293)</f>
        <v>0.33266041414226016</v>
      </c>
      <c r="V294" s="56">
        <f>EXP(V293)</f>
        <v>0.62434832544297081</v>
      </c>
      <c r="W294">
        <f>U294+V294</f>
        <v>0.95700873958523092</v>
      </c>
      <c r="Y294" s="119">
        <v>1</v>
      </c>
      <c r="Z294" s="113">
        <f t="shared" ref="Z294:Z302" si="161">Z254+F294</f>
        <v>0.11435100130146592</v>
      </c>
      <c r="AA294" s="113">
        <f t="shared" ref="AA294:AA302" si="162">AA254+G294</f>
        <v>-0.10441486598103369</v>
      </c>
    </row>
    <row r="295" spans="1:27" ht="15.75" thickBot="1" x14ac:dyDescent="0.3">
      <c r="A295" s="119">
        <v>2</v>
      </c>
      <c r="B295" s="113">
        <f>LN(K295)</f>
        <v>-1.1185686148581129</v>
      </c>
      <c r="C295" s="113">
        <f>LN(L295)</f>
        <v>-0.39563433056566516</v>
      </c>
      <c r="D295" t="str">
        <f t="shared" si="160"/>
        <v>[5,1,2,3]</v>
      </c>
      <c r="E295" s="119">
        <v>2</v>
      </c>
      <c r="F295" s="113">
        <f>(LN($L$16) - LN(K281+K288+K295+K302+P302+U302+Z288))/$E$34</f>
        <v>1.5165978045985518E-2</v>
      </c>
      <c r="G295" s="113">
        <f>(LN($K$16) - LN(L281+L288+L295+L302+Q302+V302+AA288))/$E$34</f>
        <v>-1.8888317566321089E-2</v>
      </c>
      <c r="I295" s="116"/>
      <c r="J295" s="108" t="s">
        <v>135</v>
      </c>
      <c r="K295" s="116">
        <f>K294/M294</f>
        <v>0.32674716108406743</v>
      </c>
      <c r="L295" s="58">
        <f>L294/M294</f>
        <v>0.67325283891593257</v>
      </c>
      <c r="N295" s="116"/>
      <c r="O295" s="108" t="s">
        <v>135</v>
      </c>
      <c r="P295" s="116">
        <f>P294/R294</f>
        <v>0.16034251168265329</v>
      </c>
      <c r="Q295" s="58">
        <f>Q294/R294</f>
        <v>0.83965748831734677</v>
      </c>
      <c r="S295" s="116"/>
      <c r="T295" s="108" t="s">
        <v>135</v>
      </c>
      <c r="U295" s="116">
        <f>U294/W294</f>
        <v>0.34760436387073718</v>
      </c>
      <c r="V295" s="58">
        <f>V294/W294</f>
        <v>0.65239563612926288</v>
      </c>
      <c r="Y295" s="119">
        <v>2</v>
      </c>
      <c r="Z295" s="113">
        <f t="shared" si="161"/>
        <v>0.21846480717259315</v>
      </c>
      <c r="AA295" s="113">
        <f t="shared" si="162"/>
        <v>-0.24821739276809324</v>
      </c>
    </row>
    <row r="296" spans="1:27" ht="15.75" thickBot="1" x14ac:dyDescent="0.3">
      <c r="A296" s="119">
        <v>3</v>
      </c>
      <c r="B296" s="113">
        <f>LN(K302)</f>
        <v>-0.96104767145893477</v>
      </c>
      <c r="C296" s="113">
        <f>LN(L302)</f>
        <v>-0.48206317427001688</v>
      </c>
      <c r="D296" t="str">
        <f t="shared" si="160"/>
        <v>[6,7,2,3]</v>
      </c>
      <c r="E296" s="119">
        <v>3</v>
      </c>
      <c r="F296" s="113">
        <f>(LN($L$20) - LN(K281+K295+K302+P281+P302+U281+U288+Z281))/$E$34</f>
        <v>-4.5102912352863123E-2</v>
      </c>
      <c r="G296" s="113">
        <f>(LN($K$20) - LN(L281+L295+L302+Q281+Q302+V281+V288+AA281))/$E$34</f>
        <v>1.7043863772482681E-2</v>
      </c>
      <c r="Y296" s="119">
        <v>3</v>
      </c>
      <c r="Z296" s="113">
        <f t="shared" si="161"/>
        <v>-0.5406573863089924</v>
      </c>
      <c r="AA296" s="113">
        <f t="shared" si="162"/>
        <v>0.24841438599277288</v>
      </c>
    </row>
    <row r="297" spans="1:27" ht="15.75" thickBot="1" x14ac:dyDescent="0.3">
      <c r="A297" s="119">
        <v>4</v>
      </c>
      <c r="B297" s="113">
        <f>LN(P281)</f>
        <v>-1.9316872996751151</v>
      </c>
      <c r="C297" s="113">
        <f>LN(Q281)</f>
        <v>-0.15654094679636019</v>
      </c>
      <c r="D297" t="str">
        <f t="shared" si="160"/>
        <v>[6,8,9,3]</v>
      </c>
      <c r="E297" s="119">
        <v>4</v>
      </c>
      <c r="F297" s="113">
        <f>(LN($L$21) - LN(K288+P288+P295+U295+U302+Z288))/$E$34</f>
        <v>2.1608042201184341E-2</v>
      </c>
      <c r="G297" s="113">
        <f>(LN($K$21) - LN(L288+Q288+Q295+V295+V302+AA288))/$E$34</f>
        <v>-1.9888086567627805E-2</v>
      </c>
      <c r="I297" s="154">
        <v>3</v>
      </c>
      <c r="J297" s="155" t="s">
        <v>131</v>
      </c>
      <c r="K297" s="152">
        <v>0</v>
      </c>
      <c r="L297" s="153">
        <v>1</v>
      </c>
      <c r="N297" s="154">
        <v>7</v>
      </c>
      <c r="O297" s="155" t="s">
        <v>131</v>
      </c>
      <c r="P297" s="152">
        <v>0</v>
      </c>
      <c r="Q297" s="153">
        <v>1</v>
      </c>
      <c r="S297" s="154">
        <v>11</v>
      </c>
      <c r="T297" s="155" t="s">
        <v>131</v>
      </c>
      <c r="U297" s="152">
        <v>0</v>
      </c>
      <c r="V297" s="153">
        <v>1</v>
      </c>
      <c r="Y297" s="119">
        <v>4</v>
      </c>
      <c r="Z297" s="113">
        <f t="shared" si="161"/>
        <v>0.21414835199118903</v>
      </c>
      <c r="AA297" s="113">
        <f t="shared" si="162"/>
        <v>-0.18504842484127454</v>
      </c>
    </row>
    <row r="298" spans="1:27" ht="15.75" thickBot="1" x14ac:dyDescent="0.3">
      <c r="A298" s="119">
        <v>5</v>
      </c>
      <c r="B298" s="113">
        <f>LN(P288)</f>
        <v>-1.0968620740946666</v>
      </c>
      <c r="C298" s="113">
        <f>LN(Q288)</f>
        <v>-0.40634136545598237</v>
      </c>
      <c r="D298" t="str">
        <f t="shared" si="160"/>
        <v>[6,8,9,4]</v>
      </c>
      <c r="E298" s="119">
        <v>5</v>
      </c>
      <c r="F298" s="113">
        <v>0</v>
      </c>
      <c r="G298" s="113">
        <f>(LN($K$7) - LN(L295+Q295+V302+AA281))/$E$34</f>
        <v>7.0501650564483598E-2</v>
      </c>
      <c r="I298" s="115"/>
      <c r="J298" s="107" t="s">
        <v>132</v>
      </c>
      <c r="K298" s="113">
        <f>F283+F284+F279+F280</f>
        <v>-2.0629108452183006E-2</v>
      </c>
      <c r="L298" s="113">
        <f>G283+G284+G279+G280</f>
        <v>-8.281754020748211E-3</v>
      </c>
      <c r="N298" s="115"/>
      <c r="O298" s="107" t="s">
        <v>132</v>
      </c>
      <c r="P298" s="113">
        <f>F277+F284+F279+F280</f>
        <v>-3.2951131010035939E-2</v>
      </c>
      <c r="Q298" s="113">
        <f>G277+G284+G279+G280</f>
        <v>-3.112096356990468E-2</v>
      </c>
      <c r="S298" s="115"/>
      <c r="T298" s="107" t="s">
        <v>132</v>
      </c>
      <c r="U298" s="113">
        <f>F282+F284+F279+F281</f>
        <v>-2.5156360228574259E-3</v>
      </c>
      <c r="V298" s="113">
        <f>G282+G284+G279+G281</f>
        <v>5.7451188396428043E-2</v>
      </c>
      <c r="Y298" s="119">
        <v>5</v>
      </c>
      <c r="Z298" s="113">
        <f t="shared" si="161"/>
        <v>0</v>
      </c>
      <c r="AA298" s="113">
        <f t="shared" si="162"/>
        <v>0.69870657262706071</v>
      </c>
    </row>
    <row r="299" spans="1:27" ht="15.75" thickBot="1" x14ac:dyDescent="0.3">
      <c r="A299" s="119">
        <v>6</v>
      </c>
      <c r="B299" s="113">
        <f>LN(P295)</f>
        <v>-1.8304430537609881</v>
      </c>
      <c r="C299" s="113">
        <f>LN(Q295)</f>
        <v>-0.17476122230138916</v>
      </c>
      <c r="D299" t="str">
        <f t="shared" si="160"/>
        <v>[5,8,9,4]</v>
      </c>
      <c r="E299" s="119">
        <v>6</v>
      </c>
      <c r="F299" s="113">
        <f>(LN($L$8) - LN(K302+P281+P288+U288+Z288))/$E$34</f>
        <v>5.3614028148896445E-2</v>
      </c>
      <c r="G299" s="113">
        <f>(LN($K$8) - LN(L302+Q281+Q288+V288+AA288))/$E$34</f>
        <v>-3.0262168527719957E-2</v>
      </c>
      <c r="I299" s="115"/>
      <c r="J299" s="107" t="s">
        <v>128</v>
      </c>
      <c r="K299" s="115">
        <f>B280</f>
        <v>-0.95344110259225556</v>
      </c>
      <c r="L299" s="115">
        <f>C280</f>
        <v>-0.48680395983477248</v>
      </c>
      <c r="N299" s="115"/>
      <c r="O299" s="107" t="s">
        <v>128</v>
      </c>
      <c r="P299" s="115">
        <f>B284</f>
        <v>-0.72151343914494837</v>
      </c>
      <c r="Q299" s="115">
        <f>C284</f>
        <v>-0.66556342105002386</v>
      </c>
      <c r="S299" s="115"/>
      <c r="T299" s="107" t="s">
        <v>128</v>
      </c>
      <c r="U299" s="115">
        <f>B288</f>
        <v>-0.85409858001215189</v>
      </c>
      <c r="V299" s="115">
        <f>C288</f>
        <v>-0.55454542866167511</v>
      </c>
      <c r="Y299" s="119">
        <v>6</v>
      </c>
      <c r="Z299" s="113">
        <f t="shared" si="161"/>
        <v>0.2788629154041366</v>
      </c>
      <c r="AA299" s="113">
        <f t="shared" si="162"/>
        <v>-0.14196948203081738</v>
      </c>
    </row>
    <row r="300" spans="1:27" ht="15.75" thickBot="1" x14ac:dyDescent="0.3">
      <c r="A300" s="119">
        <v>7</v>
      </c>
      <c r="B300" s="113">
        <f>LN(P302)</f>
        <v>-0.72245453401880777</v>
      </c>
      <c r="C300" s="113">
        <f>LN(Q302)</f>
        <v>-0.66467434848375195</v>
      </c>
      <c r="D300" t="str">
        <f t="shared" si="160"/>
        <v>[0,7,2,3]</v>
      </c>
      <c r="E300" s="119">
        <v>7</v>
      </c>
      <c r="F300" s="113">
        <f>(LN($L$12) - LN(K302+P302+U288+U295+U302+Z288))/$E$34</f>
        <v>-4.3423067750594097E-2</v>
      </c>
      <c r="G300" s="113">
        <f>(LN($K$12) - LN(L302+Q302+V288+V295+V302+AA288))/$E$34</f>
        <v>2.4912187991975698E-2</v>
      </c>
      <c r="I300" s="115"/>
      <c r="J300" s="107" t="s">
        <v>133</v>
      </c>
      <c r="K300" s="115">
        <f>K299+K298</f>
        <v>-0.97407021104443858</v>
      </c>
      <c r="L300" s="115">
        <f>L299+L298</f>
        <v>-0.49508571385552069</v>
      </c>
      <c r="N300" s="115"/>
      <c r="O300" s="107" t="s">
        <v>133</v>
      </c>
      <c r="P300" s="115">
        <f>P299+P298</f>
        <v>-0.75446457015498436</v>
      </c>
      <c r="Q300" s="115">
        <f>Q299+Q298</f>
        <v>-0.69668438461992854</v>
      </c>
      <c r="S300" s="115"/>
      <c r="T300" s="107" t="s">
        <v>133</v>
      </c>
      <c r="U300" s="115">
        <f>U299+U298</f>
        <v>-0.85661421603500931</v>
      </c>
      <c r="V300" s="115">
        <f>V299+V298</f>
        <v>-0.49709424026524707</v>
      </c>
      <c r="Y300" s="119">
        <v>7</v>
      </c>
      <c r="Z300" s="113">
        <f t="shared" si="161"/>
        <v>-0.36588338136602017</v>
      </c>
      <c r="AA300" s="113">
        <f t="shared" si="162"/>
        <v>0.22409548047576561</v>
      </c>
    </row>
    <row r="301" spans="1:27" ht="15.75" thickBot="1" x14ac:dyDescent="0.3">
      <c r="A301" s="119">
        <v>8</v>
      </c>
      <c r="B301" s="113">
        <f>LN(U281)</f>
        <v>-1.5836403323887684</v>
      </c>
      <c r="C301" s="113">
        <f>LN(V281)</f>
        <v>-0.22969829116387472</v>
      </c>
      <c r="D301" t="str">
        <f t="shared" si="160"/>
        <v>[0,8,9,3]</v>
      </c>
      <c r="E301" s="119">
        <v>8</v>
      </c>
      <c r="F301" s="113">
        <f>(LN($L$13) - LN(P281+P288+P295+U281))/$E$34</f>
        <v>4.2285230848026288E-2</v>
      </c>
      <c r="G301" s="113">
        <f>(LN($K$13) - LN(Q281+Q288+Q295+V281))/$E$34</f>
        <v>-1.2642390999767661E-2</v>
      </c>
      <c r="I301" s="115"/>
      <c r="J301" s="107" t="s">
        <v>134</v>
      </c>
      <c r="K301" s="115">
        <f>EXP(K300)</f>
        <v>0.37754322594097534</v>
      </c>
      <c r="L301" s="56">
        <f>EXP(L300)</f>
        <v>0.60951866086278528</v>
      </c>
      <c r="M301">
        <f>K301+L301</f>
        <v>0.98706188680376061</v>
      </c>
      <c r="N301" s="115"/>
      <c r="O301" s="107" t="s">
        <v>134</v>
      </c>
      <c r="P301" s="115">
        <f>EXP(P300)</f>
        <v>0.47026233982568938</v>
      </c>
      <c r="Q301" s="56">
        <f>EXP(Q300)</f>
        <v>0.49823452223833842</v>
      </c>
      <c r="R301">
        <f>P301+Q301</f>
        <v>0.96849686206402774</v>
      </c>
      <c r="S301" s="115"/>
      <c r="T301" s="107" t="s">
        <v>134</v>
      </c>
      <c r="U301" s="115">
        <f>EXP(U300)</f>
        <v>0.42459724591659886</v>
      </c>
      <c r="V301" s="56">
        <f>EXP(V300)</f>
        <v>0.60829565516599382</v>
      </c>
      <c r="W301">
        <f>U301+V301</f>
        <v>1.0328929010825927</v>
      </c>
      <c r="Y301" s="119">
        <v>8</v>
      </c>
      <c r="Z301" s="113">
        <f t="shared" si="161"/>
        <v>-4.2711564204185974E-2</v>
      </c>
      <c r="AA301" s="113">
        <f t="shared" si="162"/>
        <v>6.3734582858287453E-2</v>
      </c>
    </row>
    <row r="302" spans="1:27" ht="15.75" thickBot="1" x14ac:dyDescent="0.3">
      <c r="A302" s="119">
        <v>9</v>
      </c>
      <c r="B302" s="113">
        <f>LN(U288)</f>
        <v>-2.2471323155343539</v>
      </c>
      <c r="C302" s="113">
        <f>LN(V288)</f>
        <v>-0.11171612546665036</v>
      </c>
      <c r="D302" t="str">
        <f t="shared" si="160"/>
        <v>[6,7,9,3]</v>
      </c>
      <c r="E302" s="120">
        <v>9</v>
      </c>
      <c r="F302" s="64">
        <f>(LN($L$17) - LN(P281+P288+P295+U281+U288+U295+Z281))/$E$34</f>
        <v>-8.0965390980333868E-2</v>
      </c>
      <c r="G302" s="64">
        <f>(LN($K$17) - LN(Q281+Q288+Q295+V281+V288+V295+AA281))/$E$34</f>
        <v>1.646622396688957E-2</v>
      </c>
      <c r="I302" s="116"/>
      <c r="J302" s="108" t="s">
        <v>135</v>
      </c>
      <c r="K302" s="116">
        <f>K301/M301</f>
        <v>0.38249195008786246</v>
      </c>
      <c r="L302" s="58">
        <f>L301/M301</f>
        <v>0.61750804991213759</v>
      </c>
      <c r="N302" s="116"/>
      <c r="O302" s="108" t="s">
        <v>135</v>
      </c>
      <c r="P302" s="116">
        <f>P301/R301</f>
        <v>0.48555897106727036</v>
      </c>
      <c r="Q302" s="58">
        <f>Q301/R301</f>
        <v>0.51444102893272969</v>
      </c>
      <c r="S302" s="116"/>
      <c r="T302" s="108" t="s">
        <v>135</v>
      </c>
      <c r="U302" s="116">
        <f>U301/W301</f>
        <v>0.41107577123588634</v>
      </c>
      <c r="V302" s="58">
        <f>V301/W301</f>
        <v>0.58892422876411366</v>
      </c>
      <c r="Y302" s="120">
        <v>9</v>
      </c>
      <c r="Z302" s="113">
        <f t="shared" si="161"/>
        <v>-1.0215590934821559</v>
      </c>
      <c r="AA302" s="113">
        <f t="shared" si="162"/>
        <v>0.29967631001547351</v>
      </c>
    </row>
    <row r="303" spans="1:27" ht="15.75" thickBot="1" x14ac:dyDescent="0.3">
      <c r="A303" s="119">
        <v>10</v>
      </c>
      <c r="B303" s="113">
        <f>LN(U295)</f>
        <v>-1.0566903313810474</v>
      </c>
      <c r="C303" s="113">
        <f>LN(V295)</f>
        <v>-0.4271040972072771</v>
      </c>
      <c r="D303" t="str">
        <f t="shared" si="160"/>
        <v>[0,7,9,4]</v>
      </c>
    </row>
    <row r="304" spans="1:27" ht="15.75" thickBot="1" x14ac:dyDescent="0.3">
      <c r="A304" s="119">
        <v>11</v>
      </c>
      <c r="B304" s="113">
        <f>LN(U302)</f>
        <v>-0.88897772323962776</v>
      </c>
      <c r="C304" s="113">
        <f>LN(V302)</f>
        <v>-0.52945774746986551</v>
      </c>
      <c r="D304" t="str">
        <f>D288</f>
        <v>[5,7,2,4]</v>
      </c>
    </row>
    <row r="305" spans="1:28" ht="15.75" thickBot="1" x14ac:dyDescent="0.3">
      <c r="A305" s="119">
        <v>12</v>
      </c>
      <c r="B305" s="113">
        <f>LN(Z281)</f>
        <v>-2.4679346433103624</v>
      </c>
      <c r="C305" s="113">
        <f>LN(AA281)</f>
        <v>-8.8568666139128949E-2</v>
      </c>
      <c r="D305" t="str">
        <f t="shared" si="160"/>
        <v>[5,1,9,3]</v>
      </c>
    </row>
    <row r="306" spans="1:28" ht="15.75" thickBot="1" x14ac:dyDescent="0.3">
      <c r="A306" s="120">
        <v>13</v>
      </c>
      <c r="B306" s="113">
        <f>LN(Z288)</f>
        <v>-0.43549268385284029</v>
      </c>
      <c r="C306" s="113">
        <f>LN(AA288)</f>
        <v>-1.0411338309039935</v>
      </c>
      <c r="D306" t="str">
        <f t="shared" si="160"/>
        <v>[6,7,2,4]</v>
      </c>
    </row>
    <row r="307" spans="1:28" ht="15.75" thickBot="1" x14ac:dyDescent="0.3"/>
    <row r="308" spans="1:28" ht="15.75" thickBot="1" x14ac:dyDescent="0.3">
      <c r="A308" s="75">
        <v>8</v>
      </c>
      <c r="B308" s="121"/>
      <c r="C308" s="139"/>
      <c r="D308" s="121"/>
      <c r="E308" s="37"/>
      <c r="F308" s="139"/>
      <c r="G308" s="121"/>
      <c r="H308" s="37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37"/>
    </row>
    <row r="310" spans="1:28" x14ac:dyDescent="0.25">
      <c r="C310" t="s">
        <v>141</v>
      </c>
    </row>
    <row r="312" spans="1:28" x14ac:dyDescent="0.25">
      <c r="L312" s="141"/>
    </row>
    <row r="313" spans="1:28" ht="15.75" thickBot="1" x14ac:dyDescent="0.3">
      <c r="M313" s="141"/>
    </row>
    <row r="314" spans="1:28" ht="15.75" thickBot="1" x14ac:dyDescent="0.3">
      <c r="A314" s="75"/>
      <c r="B314" s="121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37"/>
    </row>
    <row r="315" spans="1:28" ht="15.75" thickBot="1" x14ac:dyDescent="0.3"/>
    <row r="316" spans="1:28" ht="15.75" thickBot="1" x14ac:dyDescent="0.3">
      <c r="A316" s="117" t="s">
        <v>128</v>
      </c>
      <c r="B316" s="110">
        <v>0</v>
      </c>
      <c r="C316" s="109">
        <v>1</v>
      </c>
      <c r="E316" s="117" t="s">
        <v>130</v>
      </c>
      <c r="F316" s="110">
        <v>0</v>
      </c>
      <c r="G316" s="109">
        <v>1</v>
      </c>
      <c r="I316" s="154">
        <v>0</v>
      </c>
      <c r="J316" s="155" t="s">
        <v>131</v>
      </c>
      <c r="K316" s="152">
        <v>0</v>
      </c>
      <c r="L316" s="153">
        <v>1</v>
      </c>
      <c r="N316" s="154">
        <v>4</v>
      </c>
      <c r="O316" s="155" t="s">
        <v>131</v>
      </c>
      <c r="P316" s="152">
        <v>0</v>
      </c>
      <c r="Q316" s="153">
        <v>1</v>
      </c>
      <c r="S316" s="154">
        <v>8</v>
      </c>
      <c r="T316" s="155" t="s">
        <v>131</v>
      </c>
      <c r="U316" s="152">
        <v>0</v>
      </c>
      <c r="V316" s="153">
        <v>1</v>
      </c>
      <c r="X316" s="154">
        <v>12</v>
      </c>
      <c r="Y316" s="155" t="s">
        <v>131</v>
      </c>
      <c r="Z316" s="152">
        <v>0</v>
      </c>
      <c r="AA316" s="153">
        <v>1</v>
      </c>
    </row>
    <row r="317" spans="1:28" ht="15.75" thickBot="1" x14ac:dyDescent="0.3">
      <c r="A317" s="118">
        <v>0</v>
      </c>
      <c r="B317" s="113">
        <f>B293</f>
        <v>-0.41546888892294859</v>
      </c>
      <c r="C317" s="113">
        <f>C293</f>
        <v>-1.0789000391052779</v>
      </c>
      <c r="D317" s="113" t="str">
        <f>D293</f>
        <v>[0,1,2,3]</v>
      </c>
      <c r="E317" s="157">
        <v>0</v>
      </c>
      <c r="F317" s="113">
        <f>F293</f>
        <v>4.0617159671648806E-2</v>
      </c>
      <c r="G317" s="113">
        <f>G293</f>
        <v>-5.0722124453270456E-2</v>
      </c>
      <c r="I317" s="115"/>
      <c r="J317" s="107" t="s">
        <v>132</v>
      </c>
      <c r="K317" s="113">
        <f>F317+F318+F319+F320</f>
        <v>2.0463533178708998E-2</v>
      </c>
      <c r="L317" s="113">
        <f>G317+G318+G319+G320</f>
        <v>-6.1981408097501717E-2</v>
      </c>
      <c r="N317" s="115"/>
      <c r="O317" s="107" t="s">
        <v>132</v>
      </c>
      <c r="P317" s="113">
        <f>F323+F325+F326+F320</f>
        <v>-3.0169044336274264E-2</v>
      </c>
      <c r="Q317" s="113">
        <f>G323+G325+G326+G320</f>
        <v>-9.3944717881153661E-3</v>
      </c>
      <c r="S317" s="115"/>
      <c r="T317" s="107" t="s">
        <v>132</v>
      </c>
      <c r="U317" s="113">
        <f>F317+F325+F326+F320</f>
        <v>-4.3165912813521889E-2</v>
      </c>
      <c r="V317" s="113">
        <f>G317+G325+G326+G320</f>
        <v>-2.9854427713665865E-2</v>
      </c>
      <c r="X317" s="115"/>
      <c r="Y317" s="107" t="s">
        <v>132</v>
      </c>
      <c r="Z317" s="113">
        <f>F322+F318+F326+F320</f>
        <v>-0.11628499551925919</v>
      </c>
      <c r="AA317" s="113">
        <f>G322+G318+G326+G320</f>
        <v>9.4596908453462997E-2</v>
      </c>
    </row>
    <row r="318" spans="1:28" ht="15.75" thickBot="1" x14ac:dyDescent="0.3">
      <c r="A318" s="119">
        <v>1</v>
      </c>
      <c r="B318" s="113">
        <f t="shared" ref="B318:D318" si="163">B294</f>
        <v>-0.16051207482264396</v>
      </c>
      <c r="C318" s="113">
        <f t="shared" si="163"/>
        <v>-1.9085688692450438</v>
      </c>
      <c r="D318" s="113" t="str">
        <f t="shared" si="163"/>
        <v>[0,1,2,4]</v>
      </c>
      <c r="E318" s="119">
        <v>1</v>
      </c>
      <c r="F318" s="113">
        <f t="shared" ref="F318:G318" si="164">F294</f>
        <v>9.7833078139377971E-3</v>
      </c>
      <c r="G318" s="113">
        <f t="shared" si="164"/>
        <v>-9.4148298503928529E-3</v>
      </c>
      <c r="I318" s="115"/>
      <c r="J318" s="107" t="s">
        <v>128</v>
      </c>
      <c r="K318" s="115">
        <f>B317</f>
        <v>-0.41546888892294859</v>
      </c>
      <c r="L318" s="115">
        <f>C317</f>
        <v>-1.0789000391052779</v>
      </c>
      <c r="N318" s="115"/>
      <c r="O318" s="107" t="s">
        <v>128</v>
      </c>
      <c r="P318" s="115">
        <f>B321</f>
        <v>-1.9316872996751151</v>
      </c>
      <c r="Q318" s="115">
        <f>C321</f>
        <v>-0.15654094679636019</v>
      </c>
      <c r="S318" s="115"/>
      <c r="T318" s="107" t="s">
        <v>128</v>
      </c>
      <c r="U318" s="115">
        <f>B325</f>
        <v>-1.5836403323887684</v>
      </c>
      <c r="V318" s="115">
        <f>C325</f>
        <v>-0.22969829116387472</v>
      </c>
      <c r="X318" s="115"/>
      <c r="Y318" s="107" t="s">
        <v>128</v>
      </c>
      <c r="Z318" s="115">
        <f>B329</f>
        <v>-2.4679346433103624</v>
      </c>
      <c r="AA318" s="115">
        <f>C329</f>
        <v>-8.8568666139128949E-2</v>
      </c>
    </row>
    <row r="319" spans="1:28" ht="15.75" thickBot="1" x14ac:dyDescent="0.3">
      <c r="A319" s="119">
        <v>2</v>
      </c>
      <c r="B319" s="113">
        <f t="shared" ref="B319:D319" si="165">B295</f>
        <v>-1.1185686148581129</v>
      </c>
      <c r="C319" s="113">
        <f t="shared" si="165"/>
        <v>-0.39563433056566516</v>
      </c>
      <c r="D319" s="113" t="str">
        <f t="shared" si="165"/>
        <v>[5,1,2,3]</v>
      </c>
      <c r="E319" s="119">
        <v>2</v>
      </c>
      <c r="F319" s="113">
        <f t="shared" ref="F319:G319" si="166">F295</f>
        <v>1.5165978045985518E-2</v>
      </c>
      <c r="G319" s="113">
        <f t="shared" si="166"/>
        <v>-1.8888317566321089E-2</v>
      </c>
      <c r="I319" s="115"/>
      <c r="J319" s="107" t="s">
        <v>133</v>
      </c>
      <c r="K319" s="115">
        <f>K318+K317</f>
        <v>-0.39500535574423956</v>
      </c>
      <c r="L319" s="115">
        <f>L318+L317</f>
        <v>-1.1408814472027795</v>
      </c>
      <c r="N319" s="115"/>
      <c r="O319" s="107" t="s">
        <v>133</v>
      </c>
      <c r="P319" s="115">
        <f>P318+P317</f>
        <v>-1.9618563440113894</v>
      </c>
      <c r="Q319" s="115">
        <f>Q318+Q317</f>
        <v>-0.16593541858447555</v>
      </c>
      <c r="S319" s="115"/>
      <c r="T319" s="107" t="s">
        <v>133</v>
      </c>
      <c r="U319" s="115">
        <f>U318+U317</f>
        <v>-1.6268062452022902</v>
      </c>
      <c r="V319" s="115">
        <f>V318+V317</f>
        <v>-0.25955271887754061</v>
      </c>
      <c r="X319" s="115"/>
      <c r="Y319" s="107" t="s">
        <v>133</v>
      </c>
      <c r="Z319" s="115">
        <f>Z318+Z317</f>
        <v>-2.5842196388296217</v>
      </c>
      <c r="AA319" s="115">
        <f>AA318+AA317</f>
        <v>6.028242314334048E-3</v>
      </c>
    </row>
    <row r="320" spans="1:28" ht="15.75" thickBot="1" x14ac:dyDescent="0.3">
      <c r="A320" s="119">
        <v>3</v>
      </c>
      <c r="B320" s="113">
        <f t="shared" ref="B320:D320" si="167">B296</f>
        <v>-0.96104767145893477</v>
      </c>
      <c r="C320" s="113">
        <f t="shared" si="167"/>
        <v>-0.48206317427001688</v>
      </c>
      <c r="D320" s="113" t="str">
        <f t="shared" si="167"/>
        <v>[6,7,2,3]</v>
      </c>
      <c r="E320" s="119">
        <v>3</v>
      </c>
      <c r="F320" s="113">
        <f t="shared" ref="F320:G320" si="168">F296</f>
        <v>-4.5102912352863123E-2</v>
      </c>
      <c r="G320" s="113">
        <f t="shared" si="168"/>
        <v>1.7043863772482681E-2</v>
      </c>
      <c r="I320" s="115"/>
      <c r="J320" s="107" t="s">
        <v>134</v>
      </c>
      <c r="K320" s="115">
        <f>EXP(K319)</f>
        <v>0.67367643120053999</v>
      </c>
      <c r="L320" s="115">
        <f>EXP(L319)</f>
        <v>0.31953724243919412</v>
      </c>
      <c r="M320">
        <f>K320+L320</f>
        <v>0.99321367363973412</v>
      </c>
      <c r="N320" s="115"/>
      <c r="O320" s="107" t="s">
        <v>134</v>
      </c>
      <c r="P320" s="115">
        <f>EXP(P319)</f>
        <v>0.14059718178478697</v>
      </c>
      <c r="Q320" s="115">
        <f>EXP(Q319)</f>
        <v>0.84710093940066922</v>
      </c>
      <c r="R320">
        <f>P320+Q320</f>
        <v>0.98769812118545619</v>
      </c>
      <c r="S320" s="115"/>
      <c r="T320" s="107" t="s">
        <v>134</v>
      </c>
      <c r="U320" s="115">
        <f>EXP(U319)</f>
        <v>0.19655632545658128</v>
      </c>
      <c r="V320" s="115">
        <f>EXP(V319)</f>
        <v>0.77139653976228451</v>
      </c>
      <c r="W320">
        <f>U320+V320</f>
        <v>0.96795286521886581</v>
      </c>
      <c r="X320" s="115"/>
      <c r="Y320" s="107" t="s">
        <v>134</v>
      </c>
      <c r="Z320" s="115">
        <f>EXP(Z319)</f>
        <v>7.5454938736752297E-2</v>
      </c>
      <c r="AA320" s="115">
        <f>EXP(AA319)</f>
        <v>1.0060464487328828</v>
      </c>
      <c r="AB320">
        <f>Z320+AA320</f>
        <v>1.0815013874696351</v>
      </c>
    </row>
    <row r="321" spans="1:28" ht="15.75" thickBot="1" x14ac:dyDescent="0.3">
      <c r="A321" s="119">
        <v>4</v>
      </c>
      <c r="B321" s="113">
        <f t="shared" ref="B321:D321" si="169">B297</f>
        <v>-1.9316872996751151</v>
      </c>
      <c r="C321" s="113">
        <f t="shared" si="169"/>
        <v>-0.15654094679636019</v>
      </c>
      <c r="D321" s="113" t="str">
        <f t="shared" si="169"/>
        <v>[6,8,9,3]</v>
      </c>
      <c r="E321" s="119">
        <v>4</v>
      </c>
      <c r="F321" s="113">
        <f t="shared" ref="F321:G321" si="170">F297</f>
        <v>2.1608042201184341E-2</v>
      </c>
      <c r="G321" s="113">
        <f t="shared" si="170"/>
        <v>-1.9888086567627805E-2</v>
      </c>
      <c r="I321" s="116"/>
      <c r="J321" s="108" t="s">
        <v>135</v>
      </c>
      <c r="K321" s="116">
        <f>K320/M320</f>
        <v>0.67827945695892722</v>
      </c>
      <c r="L321" s="58">
        <f>L320/M320</f>
        <v>0.32172054304107284</v>
      </c>
      <c r="N321" s="116"/>
      <c r="O321" s="108" t="s">
        <v>135</v>
      </c>
      <c r="P321" s="116">
        <f>P320/R320</f>
        <v>0.14234833373585773</v>
      </c>
      <c r="Q321" s="58">
        <f>Q320/R320</f>
        <v>0.85765166626414224</v>
      </c>
      <c r="S321" s="116"/>
      <c r="T321" s="108" t="s">
        <v>135</v>
      </c>
      <c r="U321" s="116">
        <f>U320/W320</f>
        <v>0.20306394300732558</v>
      </c>
      <c r="V321" s="58">
        <f>V320/W320</f>
        <v>0.79693605699267434</v>
      </c>
      <c r="X321" s="116"/>
      <c r="Y321" s="108" t="s">
        <v>135</v>
      </c>
      <c r="Z321" s="116">
        <f>Z320/AB320</f>
        <v>6.976869342099741E-2</v>
      </c>
      <c r="AA321" s="58">
        <f>AA320/AB320</f>
        <v>0.93023130657900266</v>
      </c>
    </row>
    <row r="322" spans="1:28" ht="15.75" thickBot="1" x14ac:dyDescent="0.3">
      <c r="A322" s="119">
        <v>5</v>
      </c>
      <c r="B322" s="113">
        <f t="shared" ref="B322:D322" si="171">B298</f>
        <v>-1.0968620740946666</v>
      </c>
      <c r="C322" s="113">
        <f t="shared" si="171"/>
        <v>-0.40634136545598237</v>
      </c>
      <c r="D322" s="113" t="str">
        <f t="shared" si="171"/>
        <v>[6,8,9,4]</v>
      </c>
      <c r="E322" s="119">
        <v>5</v>
      </c>
      <c r="F322" s="113">
        <f t="shared" ref="F322:G322" si="172">F298</f>
        <v>0</v>
      </c>
      <c r="G322" s="113">
        <f t="shared" si="172"/>
        <v>7.0501650564483598E-2</v>
      </c>
    </row>
    <row r="323" spans="1:28" ht="15.75" thickBot="1" x14ac:dyDescent="0.3">
      <c r="A323" s="119">
        <v>6</v>
      </c>
      <c r="B323" s="113">
        <f t="shared" ref="B323:D323" si="173">B299</f>
        <v>-1.8304430537609881</v>
      </c>
      <c r="C323" s="113">
        <f t="shared" si="173"/>
        <v>-0.17476122230138916</v>
      </c>
      <c r="D323" s="113" t="str">
        <f t="shared" si="173"/>
        <v>[5,8,9,4]</v>
      </c>
      <c r="E323" s="119">
        <v>6</v>
      </c>
      <c r="F323" s="113">
        <f t="shared" ref="F323:G323" si="174">F299</f>
        <v>5.3614028148896445E-2</v>
      </c>
      <c r="G323" s="113">
        <f t="shared" si="174"/>
        <v>-3.0262168527719957E-2</v>
      </c>
      <c r="I323" s="154">
        <v>1</v>
      </c>
      <c r="J323" s="155" t="s">
        <v>131</v>
      </c>
      <c r="K323" s="152">
        <v>0</v>
      </c>
      <c r="L323" s="153">
        <v>1</v>
      </c>
      <c r="N323" s="154">
        <v>5</v>
      </c>
      <c r="O323" s="155" t="s">
        <v>131</v>
      </c>
      <c r="P323" s="152">
        <v>0</v>
      </c>
      <c r="Q323" s="153">
        <v>1</v>
      </c>
      <c r="S323" s="154">
        <v>9</v>
      </c>
      <c r="T323" s="155" t="s">
        <v>131</v>
      </c>
      <c r="U323" s="152">
        <v>0</v>
      </c>
      <c r="V323" s="153">
        <v>1</v>
      </c>
      <c r="X323" s="154">
        <v>13</v>
      </c>
      <c r="Y323" s="155" t="s">
        <v>131</v>
      </c>
      <c r="Z323" s="152">
        <v>0</v>
      </c>
      <c r="AA323" s="153">
        <v>1</v>
      </c>
    </row>
    <row r="324" spans="1:28" ht="15.75" thickBot="1" x14ac:dyDescent="0.3">
      <c r="A324" s="119">
        <v>7</v>
      </c>
      <c r="B324" s="113">
        <f t="shared" ref="B324:D324" si="175">B300</f>
        <v>-0.72245453401880777</v>
      </c>
      <c r="C324" s="113">
        <f t="shared" si="175"/>
        <v>-0.66467434848375195</v>
      </c>
      <c r="D324" s="113" t="str">
        <f t="shared" si="175"/>
        <v>[0,7,2,3]</v>
      </c>
      <c r="E324" s="119">
        <v>7</v>
      </c>
      <c r="F324" s="113">
        <f t="shared" ref="F324:G324" si="176">F300</f>
        <v>-4.3423067750594097E-2</v>
      </c>
      <c r="G324" s="113">
        <f t="shared" si="176"/>
        <v>2.4912187991975698E-2</v>
      </c>
      <c r="I324" s="115"/>
      <c r="J324" s="107" t="s">
        <v>132</v>
      </c>
      <c r="K324" s="113">
        <f>F317+F318+F319+F321</f>
        <v>8.7174487732756462E-2</v>
      </c>
      <c r="L324" s="113">
        <f>G317+G318+G319+G321</f>
        <v>-9.8913358437612203E-2</v>
      </c>
      <c r="N324" s="115"/>
      <c r="O324" s="107" t="s">
        <v>132</v>
      </c>
      <c r="P324" s="113">
        <f>F323+F325+F326+F321</f>
        <v>3.6541910217773199E-2</v>
      </c>
      <c r="Q324" s="113">
        <f>G323+G325+G326+G321</f>
        <v>-4.6326422128225853E-2</v>
      </c>
      <c r="S324" s="115"/>
      <c r="T324" s="107" t="s">
        <v>132</v>
      </c>
      <c r="U324" s="113">
        <f>F323+F324+F326+F320</f>
        <v>-0.11587734293489464</v>
      </c>
      <c r="V324" s="113">
        <f>G323+G324+G326+G320</f>
        <v>2.8160107203627993E-2</v>
      </c>
      <c r="X324" s="115"/>
      <c r="Y324" s="107" t="s">
        <v>132</v>
      </c>
      <c r="Z324" s="113">
        <f>F323+F324+F319+F321</f>
        <v>4.6964980645472207E-2</v>
      </c>
      <c r="AA324" s="113">
        <f>G323+G324+G319+G321</f>
        <v>-4.4126384669693153E-2</v>
      </c>
    </row>
    <row r="325" spans="1:28" ht="15.75" thickBot="1" x14ac:dyDescent="0.3">
      <c r="A325" s="119">
        <v>8</v>
      </c>
      <c r="B325" s="113">
        <f t="shared" ref="B325:D325" si="177">B301</f>
        <v>-1.5836403323887684</v>
      </c>
      <c r="C325" s="113">
        <f t="shared" si="177"/>
        <v>-0.22969829116387472</v>
      </c>
      <c r="D325" s="113" t="str">
        <f t="shared" si="177"/>
        <v>[0,8,9,3]</v>
      </c>
      <c r="E325" s="119">
        <v>8</v>
      </c>
      <c r="F325" s="113">
        <f t="shared" ref="F325:G325" si="178">F301</f>
        <v>4.2285230848026288E-2</v>
      </c>
      <c r="G325" s="113">
        <f t="shared" si="178"/>
        <v>-1.2642390999767661E-2</v>
      </c>
      <c r="I325" s="115"/>
      <c r="J325" s="107" t="s">
        <v>128</v>
      </c>
      <c r="K325" s="115">
        <f>B318</f>
        <v>-0.16051207482264396</v>
      </c>
      <c r="L325" s="115">
        <f>C318</f>
        <v>-1.9085688692450438</v>
      </c>
      <c r="N325" s="115"/>
      <c r="O325" s="107" t="s">
        <v>128</v>
      </c>
      <c r="P325" s="115">
        <f>B322</f>
        <v>-1.0968620740946666</v>
      </c>
      <c r="Q325" s="115">
        <f>C322</f>
        <v>-0.40634136545598237</v>
      </c>
      <c r="S325" s="115"/>
      <c r="T325" s="107" t="s">
        <v>128</v>
      </c>
      <c r="U325" s="115">
        <f>B326</f>
        <v>-2.2471323155343539</v>
      </c>
      <c r="V325" s="115">
        <f>C326</f>
        <v>-0.11171612546665036</v>
      </c>
      <c r="X325" s="115"/>
      <c r="Y325" s="107" t="s">
        <v>128</v>
      </c>
      <c r="Z325" s="115">
        <f>B330</f>
        <v>-0.43549268385284029</v>
      </c>
      <c r="AA325" s="115">
        <f>C330</f>
        <v>-1.0411338309039935</v>
      </c>
    </row>
    <row r="326" spans="1:28" ht="15.75" thickBot="1" x14ac:dyDescent="0.3">
      <c r="A326" s="119">
        <v>9</v>
      </c>
      <c r="B326" s="113">
        <f t="shared" ref="B326:D326" si="179">B302</f>
        <v>-2.2471323155343539</v>
      </c>
      <c r="C326" s="113">
        <f t="shared" si="179"/>
        <v>-0.11171612546665036</v>
      </c>
      <c r="D326" s="113" t="str">
        <f t="shared" si="179"/>
        <v>[6,7,9,3]</v>
      </c>
      <c r="E326" s="120">
        <v>9</v>
      </c>
      <c r="F326" s="113">
        <f t="shared" ref="F326:G326" si="180">F302</f>
        <v>-8.0965390980333868E-2</v>
      </c>
      <c r="G326" s="113">
        <f t="shared" si="180"/>
        <v>1.646622396688957E-2</v>
      </c>
      <c r="I326" s="115"/>
      <c r="J326" s="107" t="s">
        <v>133</v>
      </c>
      <c r="K326" s="115">
        <f>K325+K324</f>
        <v>-7.3337587089887496E-2</v>
      </c>
      <c r="L326" s="115">
        <f>L325+L324</f>
        <v>-2.0074822276826558</v>
      </c>
      <c r="N326" s="115"/>
      <c r="O326" s="107" t="s">
        <v>133</v>
      </c>
      <c r="P326" s="115">
        <f>P325+P324</f>
        <v>-1.0603201638768933</v>
      </c>
      <c r="Q326" s="115">
        <f>Q325+Q324</f>
        <v>-0.45266778758420823</v>
      </c>
      <c r="S326" s="115"/>
      <c r="T326" s="107" t="s">
        <v>133</v>
      </c>
      <c r="U326" s="115">
        <f>U325+U324</f>
        <v>-2.3630096584692484</v>
      </c>
      <c r="V326" s="115">
        <f>V325+V324</f>
        <v>-8.3556018263022364E-2</v>
      </c>
      <c r="X326" s="115"/>
      <c r="Y326" s="107" t="s">
        <v>133</v>
      </c>
      <c r="Z326" s="115">
        <f>Z325+Z324</f>
        <v>-0.38852770320736807</v>
      </c>
      <c r="AA326" s="56">
        <f>AA325+AA324</f>
        <v>-1.0852602155736866</v>
      </c>
    </row>
    <row r="327" spans="1:28" ht="15.75" thickBot="1" x14ac:dyDescent="0.3">
      <c r="A327" s="119">
        <v>10</v>
      </c>
      <c r="B327" s="113">
        <f t="shared" ref="B327:D327" si="181">B303</f>
        <v>-1.0566903313810474</v>
      </c>
      <c r="C327" s="113">
        <f t="shared" si="181"/>
        <v>-0.4271040972072771</v>
      </c>
      <c r="D327" s="113" t="str">
        <f t="shared" si="181"/>
        <v>[0,7,9,4]</v>
      </c>
      <c r="I327" s="115"/>
      <c r="J327" s="107" t="s">
        <v>134</v>
      </c>
      <c r="K327" s="115">
        <f>EXP(K326)</f>
        <v>0.92928706175186648</v>
      </c>
      <c r="L327" s="56">
        <f>EXP(L326)</f>
        <v>0.13432645269036356</v>
      </c>
      <c r="M327">
        <f>K327+L327</f>
        <v>1.0636135144422301</v>
      </c>
      <c r="N327" s="115"/>
      <c r="O327" s="107" t="s">
        <v>134</v>
      </c>
      <c r="P327" s="115">
        <f>EXP(P326)</f>
        <v>0.34634490544946556</v>
      </c>
      <c r="Q327" s="56">
        <f>EXP(Q326)</f>
        <v>0.63592936216777829</v>
      </c>
      <c r="R327">
        <f>P327+Q327</f>
        <v>0.98227426761724379</v>
      </c>
      <c r="S327" s="115"/>
      <c r="T327" s="107" t="s">
        <v>134</v>
      </c>
      <c r="U327" s="115">
        <f>EXP(U326)</f>
        <v>9.4136477774478727E-2</v>
      </c>
      <c r="V327" s="56">
        <f>EXP(V326)</f>
        <v>0.91983955741369461</v>
      </c>
      <c r="W327">
        <f>U327+V327</f>
        <v>1.0139760351881733</v>
      </c>
      <c r="X327" s="115"/>
      <c r="Y327" s="107" t="s">
        <v>134</v>
      </c>
      <c r="Z327" s="115">
        <f>EXP(Z326)</f>
        <v>0.67805443733700388</v>
      </c>
      <c r="AA327" s="56">
        <f>EXP(AA326)</f>
        <v>0.33781387002668184</v>
      </c>
      <c r="AB327">
        <f>Z327+AA327</f>
        <v>1.0158683073636858</v>
      </c>
    </row>
    <row r="328" spans="1:28" ht="15.75" thickBot="1" x14ac:dyDescent="0.3">
      <c r="A328" s="119">
        <v>11</v>
      </c>
      <c r="B328" s="113">
        <f t="shared" ref="B328:D328" si="182">B304</f>
        <v>-0.88897772323962776</v>
      </c>
      <c r="C328" s="113">
        <f t="shared" si="182"/>
        <v>-0.52945774746986551</v>
      </c>
      <c r="D328" s="113" t="str">
        <f t="shared" si="182"/>
        <v>[5,7,2,4]</v>
      </c>
      <c r="E328" t="s">
        <v>136</v>
      </c>
      <c r="G328">
        <f>LN(K321)+LN(K328)+LN(L335)+LN(L342)+LN(Q321)+LN(P328)+LN(Q335)+LN(P342)+LN(V321)+LN(V328)+LN(V335)+LN(V342)+LN(AA321)+LN(Z328)</f>
        <v>-5.1762815462879272</v>
      </c>
      <c r="I328" s="116"/>
      <c r="J328" s="108" t="s">
        <v>135</v>
      </c>
      <c r="K328" s="116">
        <f>K327/M327</f>
        <v>0.87370745964918872</v>
      </c>
      <c r="L328" s="58">
        <f>L327/M327</f>
        <v>0.12629254035081131</v>
      </c>
      <c r="N328" s="116"/>
      <c r="O328" s="108" t="s">
        <v>135</v>
      </c>
      <c r="P328" s="116">
        <f>P327/R327</f>
        <v>0.35259490843592317</v>
      </c>
      <c r="Q328" s="58">
        <f>Q327/R327</f>
        <v>0.64740509156407688</v>
      </c>
      <c r="S328" s="116"/>
      <c r="T328" s="108" t="s">
        <v>135</v>
      </c>
      <c r="U328" s="116">
        <f>U327/W327</f>
        <v>9.2838957241241818E-2</v>
      </c>
      <c r="V328" s="58">
        <f>V327/W327</f>
        <v>0.90716104275875831</v>
      </c>
      <c r="X328" s="116"/>
      <c r="Y328" s="108" t="s">
        <v>135</v>
      </c>
      <c r="Z328" s="116">
        <f>Z327/AB327</f>
        <v>0.6674629304034948</v>
      </c>
      <c r="AA328" s="58">
        <f>AA327/AB327</f>
        <v>0.33253706959650509</v>
      </c>
    </row>
    <row r="329" spans="1:28" ht="15.75" thickBot="1" x14ac:dyDescent="0.3">
      <c r="A329" s="119">
        <v>12</v>
      </c>
      <c r="B329" s="113">
        <f t="shared" ref="B329:D329" si="183">B305</f>
        <v>-2.4679346433103624</v>
      </c>
      <c r="C329" s="113">
        <f t="shared" si="183"/>
        <v>-8.8568666139128949E-2</v>
      </c>
      <c r="D329" s="113" t="str">
        <f t="shared" si="183"/>
        <v>[5,1,9,3]</v>
      </c>
      <c r="E329" t="s">
        <v>138</v>
      </c>
      <c r="G329">
        <f>12/14</f>
        <v>0.8571428571428571</v>
      </c>
    </row>
    <row r="330" spans="1:28" ht="15.75" thickBot="1" x14ac:dyDescent="0.3">
      <c r="A330" s="120">
        <v>13</v>
      </c>
      <c r="B330" s="113">
        <f t="shared" ref="B330:D330" si="184">B306</f>
        <v>-0.43549268385284029</v>
      </c>
      <c r="C330" s="113">
        <f t="shared" si="184"/>
        <v>-1.0411338309039935</v>
      </c>
      <c r="D330" s="113" t="str">
        <f t="shared" si="184"/>
        <v>[6,7,2,4]</v>
      </c>
      <c r="E330" t="s">
        <v>140</v>
      </c>
      <c r="I330" s="154">
        <v>2</v>
      </c>
      <c r="J330" s="155" t="s">
        <v>131</v>
      </c>
      <c r="K330" s="152">
        <v>0</v>
      </c>
      <c r="L330" s="153">
        <v>1</v>
      </c>
      <c r="N330" s="154">
        <v>6</v>
      </c>
      <c r="O330" s="155" t="s">
        <v>131</v>
      </c>
      <c r="P330" s="152">
        <v>0</v>
      </c>
      <c r="Q330" s="153">
        <v>1</v>
      </c>
      <c r="S330" s="154">
        <v>10</v>
      </c>
      <c r="T330" s="155" t="s">
        <v>131</v>
      </c>
      <c r="U330" s="152">
        <v>0</v>
      </c>
      <c r="V330" s="153">
        <v>1</v>
      </c>
    </row>
    <row r="331" spans="1:28" ht="15.75" thickBot="1" x14ac:dyDescent="0.3">
      <c r="I331" s="115"/>
      <c r="J331" s="107" t="s">
        <v>132</v>
      </c>
      <c r="K331" s="113">
        <f>F322+F318+F319+F320</f>
        <v>-2.0153626492939808E-2</v>
      </c>
      <c r="L331" s="113">
        <f>G322+G318+G319+G320</f>
        <v>5.9242366920252337E-2</v>
      </c>
      <c r="N331" s="115"/>
      <c r="O331" s="107" t="s">
        <v>132</v>
      </c>
      <c r="P331" s="113">
        <f>F322+F325+F326+F321</f>
        <v>-1.7072117931123239E-2</v>
      </c>
      <c r="Q331" s="113">
        <f>G322+G325+G326+G321</f>
        <v>5.4437396963977702E-2</v>
      </c>
      <c r="S331" s="115"/>
      <c r="T331" s="107" t="s">
        <v>132</v>
      </c>
      <c r="U331" s="113">
        <f>F317+F324+F326+F321</f>
        <v>-6.2163256858094817E-2</v>
      </c>
      <c r="V331" s="113">
        <f>G317+G324+G326+G321</f>
        <v>-2.9231799062032993E-2</v>
      </c>
    </row>
    <row r="332" spans="1:28" ht="15.75" thickBot="1" x14ac:dyDescent="0.3">
      <c r="A332" s="117" t="s">
        <v>128</v>
      </c>
      <c r="B332" s="110">
        <v>0</v>
      </c>
      <c r="C332" s="109">
        <v>1</v>
      </c>
      <c r="E332" s="117" t="s">
        <v>130</v>
      </c>
      <c r="F332" s="110">
        <v>0</v>
      </c>
      <c r="G332" s="109">
        <v>1</v>
      </c>
      <c r="I332" s="115"/>
      <c r="J332" s="107" t="s">
        <v>128</v>
      </c>
      <c r="K332" s="115">
        <f>B319</f>
        <v>-1.1185686148581129</v>
      </c>
      <c r="L332" s="115">
        <f>C319</f>
        <v>-0.39563433056566516</v>
      </c>
      <c r="N332" s="115"/>
      <c r="O332" s="107" t="s">
        <v>128</v>
      </c>
      <c r="P332" s="115">
        <f>B323</f>
        <v>-1.8304430537609881</v>
      </c>
      <c r="Q332" s="115">
        <f>C323</f>
        <v>-0.17476122230138916</v>
      </c>
      <c r="S332" s="115"/>
      <c r="T332" s="107" t="s">
        <v>128</v>
      </c>
      <c r="U332" s="115">
        <f>B327</f>
        <v>-1.0566903313810474</v>
      </c>
      <c r="V332" s="115">
        <f>C327</f>
        <v>-0.4271040972072771</v>
      </c>
      <c r="Y332" s="117" t="s">
        <v>142</v>
      </c>
      <c r="Z332" s="110">
        <v>0</v>
      </c>
      <c r="AA332" s="109">
        <v>1</v>
      </c>
    </row>
    <row r="333" spans="1:28" ht="15.75" thickBot="1" x14ac:dyDescent="0.3">
      <c r="A333" s="118">
        <v>0</v>
      </c>
      <c r="B333" s="113">
        <f>LN(K321)</f>
        <v>-0.38819589755842848</v>
      </c>
      <c r="C333" s="113">
        <f>LN(L321)</f>
        <v>-1.1340719890169684</v>
      </c>
      <c r="D333" t="str">
        <f>D317</f>
        <v>[0,1,2,3]</v>
      </c>
      <c r="E333" s="157">
        <v>0</v>
      </c>
      <c r="F333" s="113">
        <f>(LN($L$6) - LN(K321+K328+P342+U321+U335))/$E$34</f>
        <v>3.7752902379386055E-2</v>
      </c>
      <c r="G333" s="113">
        <f>(LN($K$6) - LN(L321+L328+Q342+V321+V335))/$E$34</f>
        <v>-4.7705379378819857E-2</v>
      </c>
      <c r="I333" s="115"/>
      <c r="J333" s="107" t="s">
        <v>133</v>
      </c>
      <c r="K333" s="115">
        <f>K332+K331</f>
        <v>-1.1387222413510527</v>
      </c>
      <c r="L333" s="115">
        <f>L332+L331</f>
        <v>-0.33639196364541279</v>
      </c>
      <c r="N333" s="115"/>
      <c r="O333" s="107" t="s">
        <v>133</v>
      </c>
      <c r="P333" s="115">
        <f>P332+P331</f>
        <v>-1.8475151716921114</v>
      </c>
      <c r="Q333" s="115">
        <f>Q332+Q331</f>
        <v>-0.12032382533741146</v>
      </c>
      <c r="S333" s="115"/>
      <c r="T333" s="107" t="s">
        <v>133</v>
      </c>
      <c r="U333" s="115">
        <f>U332+U331</f>
        <v>-1.1188535882391422</v>
      </c>
      <c r="V333" s="115">
        <f>V332+V331</f>
        <v>-0.45633589626931009</v>
      </c>
      <c r="Y333" s="157">
        <v>0</v>
      </c>
      <c r="Z333" s="113">
        <f>Z293+F333</f>
        <v>0.43113908342114449</v>
      </c>
      <c r="AA333" s="113">
        <f>AA293+G333</f>
        <v>-0.50381899487418069</v>
      </c>
    </row>
    <row r="334" spans="1:28" ht="15.75" thickBot="1" x14ac:dyDescent="0.3">
      <c r="A334" s="119">
        <v>1</v>
      </c>
      <c r="B334" s="113">
        <f>LN(K328)</f>
        <v>-0.13500967371615191</v>
      </c>
      <c r="C334" s="113">
        <f>LN(L328)</f>
        <v>-2.0691543143089204</v>
      </c>
      <c r="D334" t="str">
        <f t="shared" ref="D334:D346" si="185">D318</f>
        <v>[0,1,2,4]</v>
      </c>
      <c r="E334" s="119">
        <v>1</v>
      </c>
      <c r="F334" s="113">
        <f>(LN($L$11) - LN(K321+K328+K335+Z321))/$E$34</f>
        <v>8.7406733587794827E-3</v>
      </c>
      <c r="G334" s="113">
        <f>(LN($K$11) - LN(L321+L328+L335+AA321))/$E$34</f>
        <v>-8.4453713656004459E-3</v>
      </c>
      <c r="I334" s="115"/>
      <c r="J334" s="107" t="s">
        <v>134</v>
      </c>
      <c r="K334" s="115">
        <f>EXP(K333)</f>
        <v>0.32022793452776954</v>
      </c>
      <c r="L334" s="56">
        <f>EXP(L333)</f>
        <v>0.71434305442697266</v>
      </c>
      <c r="M334">
        <f>K334+L334</f>
        <v>1.0345709889547421</v>
      </c>
      <c r="N334" s="115"/>
      <c r="O334" s="107" t="s">
        <v>134</v>
      </c>
      <c r="P334" s="115">
        <f>EXP(P333)</f>
        <v>0.15762835949820436</v>
      </c>
      <c r="Q334" s="56">
        <f>EXP(Q333)</f>
        <v>0.88663327590496332</v>
      </c>
      <c r="R334">
        <f>P334+Q334</f>
        <v>1.0442616354031677</v>
      </c>
      <c r="S334" s="115"/>
      <c r="T334" s="107" t="s">
        <v>134</v>
      </c>
      <c r="U334" s="115">
        <f>EXP(U333)</f>
        <v>0.32665406010711173</v>
      </c>
      <c r="V334" s="56">
        <f>EXP(V333)</f>
        <v>0.63360097714666375</v>
      </c>
      <c r="W334">
        <f>U334+V334</f>
        <v>0.96025503725377548</v>
      </c>
      <c r="Y334" s="119">
        <v>1</v>
      </c>
      <c r="Z334" s="113">
        <f t="shared" ref="Z334:Z342" si="186">Z294+F334</f>
        <v>0.1230916746602454</v>
      </c>
      <c r="AA334" s="113">
        <f t="shared" ref="AA334:AA342" si="187">AA294+G334</f>
        <v>-0.11286023734663414</v>
      </c>
    </row>
    <row r="335" spans="1:28" ht="15.75" thickBot="1" x14ac:dyDescent="0.3">
      <c r="A335" s="119">
        <v>2</v>
      </c>
      <c r="B335" s="113">
        <f>LN(K335)</f>
        <v>-1.1727090787127239</v>
      </c>
      <c r="C335" s="113">
        <f>LN(L335)</f>
        <v>-0.37037880100708392</v>
      </c>
      <c r="D335" t="str">
        <f t="shared" si="185"/>
        <v>[5,1,2,3]</v>
      </c>
      <c r="E335" s="119">
        <v>2</v>
      </c>
      <c r="F335" s="113">
        <f>(LN($L$16) - LN(K321+K328+K335+K342+P342+U342+Z328))/$E$34</f>
        <v>1.3571659509421796E-2</v>
      </c>
      <c r="G335" s="113">
        <f>(LN($K$16) - LN(L321+L328+L335+L342+Q342+V342+AA328))/$E$34</f>
        <v>-1.7020379532620533E-2</v>
      </c>
      <c r="I335" s="116"/>
      <c r="J335" s="108" t="s">
        <v>135</v>
      </c>
      <c r="K335" s="116">
        <f>K334/M334</f>
        <v>0.30952727067217045</v>
      </c>
      <c r="L335" s="58">
        <f>L334/M334</f>
        <v>0.69047272932782966</v>
      </c>
      <c r="N335" s="116"/>
      <c r="O335" s="108" t="s">
        <v>135</v>
      </c>
      <c r="P335" s="116">
        <f>P334/R334</f>
        <v>0.15094719000889784</v>
      </c>
      <c r="Q335" s="58">
        <f>Q334/R334</f>
        <v>0.84905280999110211</v>
      </c>
      <c r="S335" s="116"/>
      <c r="T335" s="108" t="s">
        <v>135</v>
      </c>
      <c r="U335" s="116">
        <f>U334/W334</f>
        <v>0.34017427395258104</v>
      </c>
      <c r="V335" s="58">
        <f>V334/W334</f>
        <v>0.65982572604741896</v>
      </c>
      <c r="Y335" s="119">
        <v>2</v>
      </c>
      <c r="Z335" s="113">
        <f t="shared" si="186"/>
        <v>0.23203646668201494</v>
      </c>
      <c r="AA335" s="113">
        <f t="shared" si="187"/>
        <v>-0.26523777230071377</v>
      </c>
    </row>
    <row r="336" spans="1:28" ht="15.75" thickBot="1" x14ac:dyDescent="0.3">
      <c r="A336" s="119">
        <v>3</v>
      </c>
      <c r="B336" s="113">
        <f>LN(K342)</f>
        <v>-0.96881693476038233</v>
      </c>
      <c r="C336" s="113">
        <f>LN(L342)</f>
        <v>-0.47728089799247192</v>
      </c>
      <c r="D336" t="str">
        <f t="shared" si="185"/>
        <v>[6,7,2,3]</v>
      </c>
      <c r="E336" s="119">
        <v>3</v>
      </c>
      <c r="F336" s="113">
        <f>(LN($L$20) - LN(K321+K335+K342+P321+P342+U321+U328+Z321))/$E$34</f>
        <v>-4.1341154889350307E-2</v>
      </c>
      <c r="G336" s="113">
        <f>(LN($K$20) - LN(L321+L335+L342+Q321+Q342+V321+V328+AA321))/$E$34</f>
        <v>1.5453180048034754E-2</v>
      </c>
      <c r="Y336" s="119">
        <v>3</v>
      </c>
      <c r="Z336" s="113">
        <f t="shared" si="186"/>
        <v>-0.58199854119834271</v>
      </c>
      <c r="AA336" s="113">
        <f t="shared" si="187"/>
        <v>0.26386756604080763</v>
      </c>
    </row>
    <row r="337" spans="1:27" ht="15.75" thickBot="1" x14ac:dyDescent="0.3">
      <c r="A337" s="119">
        <v>4</v>
      </c>
      <c r="B337" s="113">
        <f>LN(P321)</f>
        <v>-1.9494781707297764</v>
      </c>
      <c r="C337" s="113">
        <f>LN(Q321)</f>
        <v>-0.15355724530286266</v>
      </c>
      <c r="D337" t="str">
        <f t="shared" si="185"/>
        <v>[6,8,9,3]</v>
      </c>
      <c r="E337" s="119">
        <v>4</v>
      </c>
      <c r="F337" s="113">
        <f>(LN($L$21) - LN(K328+P328+P335+U335+U342+Z328))/$E$34</f>
        <v>1.8974508322841366E-2</v>
      </c>
      <c r="G337" s="113">
        <f>(LN($K$21) - LN(L328+Q328+Q335+V335+V342+AA328))/$E$34</f>
        <v>-1.7635417522054331E-2</v>
      </c>
      <c r="I337" s="154">
        <v>3</v>
      </c>
      <c r="J337" s="155" t="s">
        <v>131</v>
      </c>
      <c r="K337" s="152">
        <v>0</v>
      </c>
      <c r="L337" s="153">
        <v>1</v>
      </c>
      <c r="N337" s="154">
        <v>7</v>
      </c>
      <c r="O337" s="155" t="s">
        <v>131</v>
      </c>
      <c r="P337" s="152">
        <v>0</v>
      </c>
      <c r="Q337" s="153">
        <v>1</v>
      </c>
      <c r="S337" s="154">
        <v>11</v>
      </c>
      <c r="T337" s="155" t="s">
        <v>131</v>
      </c>
      <c r="U337" s="152">
        <v>0</v>
      </c>
      <c r="V337" s="153">
        <v>1</v>
      </c>
      <c r="Y337" s="119">
        <v>4</v>
      </c>
      <c r="Z337" s="113">
        <f t="shared" si="186"/>
        <v>0.2331228603140304</v>
      </c>
      <c r="AA337" s="113">
        <f t="shared" si="187"/>
        <v>-0.20268384236332887</v>
      </c>
    </row>
    <row r="338" spans="1:27" ht="15.75" thickBot="1" x14ac:dyDescent="0.3">
      <c r="A338" s="119">
        <v>5</v>
      </c>
      <c r="B338" s="113">
        <f>LN(P328)</f>
        <v>-1.0424354491795653</v>
      </c>
      <c r="C338" s="113">
        <f>LN(Q328)</f>
        <v>-0.43478307288688012</v>
      </c>
      <c r="D338" t="str">
        <f t="shared" si="185"/>
        <v>[6,8,9,4]</v>
      </c>
      <c r="E338" s="119">
        <v>5</v>
      </c>
      <c r="F338" s="113">
        <v>0</v>
      </c>
      <c r="G338" s="113">
        <f>(LN($K$7) - LN(L335+Q335+V342+AA321))/$E$34</f>
        <v>6.5835879737244918E-2</v>
      </c>
      <c r="I338" s="115"/>
      <c r="J338" s="107" t="s">
        <v>132</v>
      </c>
      <c r="K338" s="113">
        <f>F323+F324+F319+F320</f>
        <v>-1.9745973908575257E-2</v>
      </c>
      <c r="L338" s="113">
        <f>G323+G324+G319+G320</f>
        <v>-7.1944343295826663E-3</v>
      </c>
      <c r="N338" s="115"/>
      <c r="O338" s="107" t="s">
        <v>132</v>
      </c>
      <c r="P338" s="113">
        <f>F317+F324+F319+F320</f>
        <v>-3.2742842385822896E-2</v>
      </c>
      <c r="Q338" s="113">
        <f>G317+G324+G319+G320</f>
        <v>-2.7654390255133166E-2</v>
      </c>
      <c r="S338" s="115"/>
      <c r="T338" s="107" t="s">
        <v>132</v>
      </c>
      <c r="U338" s="113">
        <f>F322+F324+F319+F321</f>
        <v>-6.649047503424238E-3</v>
      </c>
      <c r="V338" s="113">
        <f>G322+G324+G319+G321</f>
        <v>5.6637434422510402E-2</v>
      </c>
      <c r="Y338" s="119">
        <v>5</v>
      </c>
      <c r="Z338" s="113">
        <f t="shared" si="186"/>
        <v>0</v>
      </c>
      <c r="AA338" s="113">
        <f t="shared" si="187"/>
        <v>0.76454245236430562</v>
      </c>
    </row>
    <row r="339" spans="1:27" ht="15.75" thickBot="1" x14ac:dyDescent="0.3">
      <c r="A339" s="119">
        <v>6</v>
      </c>
      <c r="B339" s="113">
        <f>LN(P335)</f>
        <v>-1.8908252383791866</v>
      </c>
      <c r="C339" s="113">
        <f>LN(Q335)</f>
        <v>-0.16363389202448661</v>
      </c>
      <c r="D339" t="str">
        <f t="shared" si="185"/>
        <v>[5,8,9,4]</v>
      </c>
      <c r="E339" s="119">
        <v>6</v>
      </c>
      <c r="F339" s="113">
        <f>(LN($L$8) - LN(K342+P321+P328+U328+Z328))/$E$34</f>
        <v>5.0410207499235068E-2</v>
      </c>
      <c r="G339" s="113">
        <f>(LN($K$8) - LN(L342+Q321+Q328+V328+AA328))/$E$34</f>
        <v>-2.8720492108261386E-2</v>
      </c>
      <c r="I339" s="115"/>
      <c r="J339" s="107" t="s">
        <v>128</v>
      </c>
      <c r="K339" s="115">
        <f>B320</f>
        <v>-0.96104767145893477</v>
      </c>
      <c r="L339" s="115">
        <f>C320</f>
        <v>-0.48206317427001688</v>
      </c>
      <c r="N339" s="115"/>
      <c r="O339" s="107" t="s">
        <v>128</v>
      </c>
      <c r="P339" s="115">
        <f>B324</f>
        <v>-0.72245453401880777</v>
      </c>
      <c r="Q339" s="115">
        <f>C324</f>
        <v>-0.66467434848375195</v>
      </c>
      <c r="S339" s="115"/>
      <c r="T339" s="107" t="s">
        <v>128</v>
      </c>
      <c r="U339" s="115">
        <f>B328</f>
        <v>-0.88897772323962776</v>
      </c>
      <c r="V339" s="115">
        <f>C328</f>
        <v>-0.52945774746986551</v>
      </c>
      <c r="Y339" s="119">
        <v>6</v>
      </c>
      <c r="Z339" s="113">
        <f t="shared" si="186"/>
        <v>0.32927312290337168</v>
      </c>
      <c r="AA339" s="113">
        <f t="shared" si="187"/>
        <v>-0.17068997413907877</v>
      </c>
    </row>
    <row r="340" spans="1:27" ht="15.75" thickBot="1" x14ac:dyDescent="0.3">
      <c r="A340" s="119">
        <v>7</v>
      </c>
      <c r="B340" s="113">
        <f>LN(P342)</f>
        <v>-0.72507547624999258</v>
      </c>
      <c r="C340" s="113">
        <f>LN(Q342)</f>
        <v>-0.662206838584247</v>
      </c>
      <c r="D340" t="str">
        <f t="shared" si="185"/>
        <v>[0,7,2,3]</v>
      </c>
      <c r="E340" s="119">
        <v>7</v>
      </c>
      <c r="F340" s="113">
        <f>(LN($L$12) - LN(K342+P342+U328+U335+U342+Z328))/$E$34</f>
        <v>-4.1393582187033845E-2</v>
      </c>
      <c r="G340" s="113">
        <f>(LN($K$12) - LN(L342+Q342+V328+V335+V342+AA328))/$E$34</f>
        <v>2.358737783590481E-2</v>
      </c>
      <c r="I340" s="115"/>
      <c r="J340" s="107" t="s">
        <v>133</v>
      </c>
      <c r="K340" s="115">
        <f>K339+K338</f>
        <v>-0.98079364536751001</v>
      </c>
      <c r="L340" s="115">
        <f>L339+L338</f>
        <v>-0.48925760859959955</v>
      </c>
      <c r="N340" s="115"/>
      <c r="O340" s="107" t="s">
        <v>133</v>
      </c>
      <c r="P340" s="115">
        <f>P339+P338</f>
        <v>-0.75519737640463069</v>
      </c>
      <c r="Q340" s="115">
        <f>Q339+Q338</f>
        <v>-0.69232873873888512</v>
      </c>
      <c r="S340" s="115"/>
      <c r="T340" s="107" t="s">
        <v>133</v>
      </c>
      <c r="U340" s="115">
        <f>U339+U338</f>
        <v>-0.89562677074305197</v>
      </c>
      <c r="V340" s="115">
        <f>V339+V338</f>
        <v>-0.47282031304735511</v>
      </c>
      <c r="Y340" s="119">
        <v>7</v>
      </c>
      <c r="Z340" s="113">
        <f t="shared" si="186"/>
        <v>-0.40727696355305398</v>
      </c>
      <c r="AA340" s="113">
        <f t="shared" si="187"/>
        <v>0.24768285831167042</v>
      </c>
    </row>
    <row r="341" spans="1:27" ht="15.75" thickBot="1" x14ac:dyDescent="0.3">
      <c r="A341" s="119">
        <v>8</v>
      </c>
      <c r="B341" s="113">
        <f>LN(U321)</f>
        <v>-1.5942343593554726</v>
      </c>
      <c r="C341" s="113">
        <f>LN(V321)</f>
        <v>-0.22698083303072311</v>
      </c>
      <c r="D341" t="str">
        <f t="shared" si="185"/>
        <v>[0,8,9,3]</v>
      </c>
      <c r="E341" s="119">
        <v>8</v>
      </c>
      <c r="F341" s="113">
        <f>(LN($L$13) - LN(P321+P328+P335+U321))/$E$34</f>
        <v>4.0937458396780584E-2</v>
      </c>
      <c r="G341" s="113">
        <f>(LN($K$13) - LN(Q321+Q328+Q335+V321))/$E$34</f>
        <v>-1.228051336821101E-2</v>
      </c>
      <c r="I341" s="115"/>
      <c r="J341" s="107" t="s">
        <v>134</v>
      </c>
      <c r="K341" s="115">
        <f>EXP(K340)</f>
        <v>0.37501335310431599</v>
      </c>
      <c r="L341" s="56">
        <f>EXP(L340)</f>
        <v>0.61308137161588661</v>
      </c>
      <c r="M341">
        <f>K341+L341</f>
        <v>0.98809472472020254</v>
      </c>
      <c r="N341" s="115"/>
      <c r="O341" s="107" t="s">
        <v>134</v>
      </c>
      <c r="P341" s="115">
        <f>EXP(P340)</f>
        <v>0.46991785487986826</v>
      </c>
      <c r="Q341" s="56">
        <f>EXP(Q340)</f>
        <v>0.500409388417979</v>
      </c>
      <c r="R341">
        <f>P341+Q341</f>
        <v>0.97032724329784725</v>
      </c>
      <c r="S341" s="115"/>
      <c r="T341" s="107" t="s">
        <v>134</v>
      </c>
      <c r="U341" s="115">
        <f>EXP(U340)</f>
        <v>0.40835157559489038</v>
      </c>
      <c r="V341" s="56">
        <f>EXP(V340)</f>
        <v>0.623242049581477</v>
      </c>
      <c r="W341">
        <f>U341+V341</f>
        <v>1.0315936251763673</v>
      </c>
      <c r="Y341" s="119">
        <v>8</v>
      </c>
      <c r="Z341" s="113">
        <f t="shared" si="186"/>
        <v>-1.7741058074053906E-3</v>
      </c>
      <c r="AA341" s="113">
        <f t="shared" si="187"/>
        <v>5.1454069490076443E-2</v>
      </c>
    </row>
    <row r="342" spans="1:27" ht="15.75" thickBot="1" x14ac:dyDescent="0.3">
      <c r="A342" s="119">
        <v>9</v>
      </c>
      <c r="B342" s="113">
        <f>LN(U328)</f>
        <v>-2.3768889294222411</v>
      </c>
      <c r="C342" s="113">
        <f>LN(V328)</f>
        <v>-9.7435289216015089E-2</v>
      </c>
      <c r="D342" t="str">
        <f t="shared" si="185"/>
        <v>[6,7,9,3]</v>
      </c>
      <c r="E342" s="120">
        <v>9</v>
      </c>
      <c r="F342" s="64">
        <f>(LN($L$17) - LN(P321+P328+P335+U321+U328+U335+Z321))/$E$34</f>
        <v>-7.5347478518144301E-2</v>
      </c>
      <c r="G342" s="64">
        <f>(LN($K$17) - LN(Q321+Q328+Q335+V321+V328+V335+AA321))/$E$34</f>
        <v>1.5102820249655591E-2</v>
      </c>
      <c r="I342" s="116"/>
      <c r="J342" s="108" t="s">
        <v>135</v>
      </c>
      <c r="K342" s="116">
        <f>K341/M341</f>
        <v>0.37953178346388605</v>
      </c>
      <c r="L342" s="58">
        <f>L341/M341</f>
        <v>0.62046821653611406</v>
      </c>
      <c r="N342" s="116"/>
      <c r="O342" s="108" t="s">
        <v>135</v>
      </c>
      <c r="P342" s="116">
        <f>P341/R341</f>
        <v>0.48428801533260096</v>
      </c>
      <c r="Q342" s="58">
        <f>Q341/R341</f>
        <v>0.51571198466739909</v>
      </c>
      <c r="S342" s="116"/>
      <c r="T342" s="108" t="s">
        <v>135</v>
      </c>
      <c r="U342" s="116">
        <f>U341/W341</f>
        <v>0.39584538487728266</v>
      </c>
      <c r="V342" s="58">
        <f>V341/W341</f>
        <v>0.6041546151227174</v>
      </c>
      <c r="Y342" s="120">
        <v>9</v>
      </c>
      <c r="Z342" s="113">
        <f t="shared" si="186"/>
        <v>-1.0969065720003002</v>
      </c>
      <c r="AA342" s="113">
        <f t="shared" si="187"/>
        <v>0.3147791302651291</v>
      </c>
    </row>
    <row r="343" spans="1:27" ht="15.75" thickBot="1" x14ac:dyDescent="0.3">
      <c r="A343" s="119">
        <v>10</v>
      </c>
      <c r="B343" s="113">
        <f>LN(U335)</f>
        <v>-1.0782972222425229</v>
      </c>
      <c r="C343" s="113">
        <f>LN(V335)</f>
        <v>-0.41577953027269082</v>
      </c>
      <c r="D343" t="str">
        <f t="shared" si="185"/>
        <v>[0,7,9,4]</v>
      </c>
    </row>
    <row r="344" spans="1:27" ht="15.75" thickBot="1" x14ac:dyDescent="0.3">
      <c r="A344" s="119">
        <v>11</v>
      </c>
      <c r="B344" s="113">
        <f>LN(U342)</f>
        <v>-0.92673158619915397</v>
      </c>
      <c r="C344" s="113">
        <f>LN(V342)</f>
        <v>-0.50392512850345705</v>
      </c>
      <c r="D344" t="str">
        <f>D328</f>
        <v>[5,7,2,4]</v>
      </c>
    </row>
    <row r="345" spans="1:27" ht="15.75" thickBot="1" x14ac:dyDescent="0.3">
      <c r="A345" s="119">
        <v>12</v>
      </c>
      <c r="B345" s="113">
        <f>LN(Z321)</f>
        <v>-2.662569888152059</v>
      </c>
      <c r="C345" s="113">
        <f>LN(AA321)</f>
        <v>-7.2322007008103345E-2</v>
      </c>
      <c r="D345" t="str">
        <f t="shared" si="185"/>
        <v>[5,1,9,3]</v>
      </c>
    </row>
    <row r="346" spans="1:27" ht="15.75" thickBot="1" x14ac:dyDescent="0.3">
      <c r="A346" s="120">
        <v>13</v>
      </c>
      <c r="B346" s="113">
        <f>LN(Z328)</f>
        <v>-0.4042714252258941</v>
      </c>
      <c r="C346" s="113">
        <f>LN(AA328)</f>
        <v>-1.1010039375922127</v>
      </c>
      <c r="D346" t="str">
        <f t="shared" si="185"/>
        <v>[6,7,2,4]</v>
      </c>
    </row>
    <row r="347" spans="1:27" ht="15.75" thickBot="1" x14ac:dyDescent="0.3"/>
    <row r="348" spans="1:27" ht="15.75" thickBot="1" x14ac:dyDescent="0.3">
      <c r="A348" s="75">
        <v>9</v>
      </c>
      <c r="B348" s="121"/>
      <c r="C348" s="139"/>
      <c r="D348" s="121"/>
      <c r="E348" s="37"/>
      <c r="F348" s="139"/>
      <c r="G348" s="121"/>
      <c r="H348" s="37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37"/>
    </row>
    <row r="350" spans="1:27" x14ac:dyDescent="0.25">
      <c r="C350" t="s">
        <v>141</v>
      </c>
    </row>
    <row r="352" spans="1:27" x14ac:dyDescent="0.25">
      <c r="L352" s="141"/>
    </row>
    <row r="353" spans="1:28" ht="15.75" thickBot="1" x14ac:dyDescent="0.3">
      <c r="M353" s="141"/>
    </row>
    <row r="354" spans="1:28" ht="15.75" thickBot="1" x14ac:dyDescent="0.3">
      <c r="A354" s="75"/>
      <c r="B354" s="121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37"/>
    </row>
    <row r="355" spans="1:28" ht="15.75" thickBot="1" x14ac:dyDescent="0.3"/>
    <row r="356" spans="1:28" ht="15.75" thickBot="1" x14ac:dyDescent="0.3">
      <c r="A356" s="117" t="s">
        <v>128</v>
      </c>
      <c r="B356" s="110">
        <v>0</v>
      </c>
      <c r="C356" s="109">
        <v>1</v>
      </c>
      <c r="E356" s="117" t="s">
        <v>130</v>
      </c>
      <c r="F356" s="110">
        <v>0</v>
      </c>
      <c r="G356" s="109">
        <v>1</v>
      </c>
      <c r="I356" s="154">
        <v>0</v>
      </c>
      <c r="J356" s="155" t="s">
        <v>131</v>
      </c>
      <c r="K356" s="152">
        <v>0</v>
      </c>
      <c r="L356" s="153">
        <v>1</v>
      </c>
      <c r="N356" s="154">
        <v>4</v>
      </c>
      <c r="O356" s="155" t="s">
        <v>131</v>
      </c>
      <c r="P356" s="152">
        <v>0</v>
      </c>
      <c r="Q356" s="153">
        <v>1</v>
      </c>
      <c r="S356" s="154">
        <v>8</v>
      </c>
      <c r="T356" s="155" t="s">
        <v>131</v>
      </c>
      <c r="U356" s="152">
        <v>0</v>
      </c>
      <c r="V356" s="153">
        <v>1</v>
      </c>
      <c r="X356" s="154">
        <v>12</v>
      </c>
      <c r="Y356" s="155" t="s">
        <v>131</v>
      </c>
      <c r="Z356" s="152">
        <v>0</v>
      </c>
      <c r="AA356" s="153">
        <v>1</v>
      </c>
    </row>
    <row r="357" spans="1:28" ht="15.75" thickBot="1" x14ac:dyDescent="0.3">
      <c r="A357" s="118">
        <v>0</v>
      </c>
      <c r="B357" s="113">
        <f>B333</f>
        <v>-0.38819589755842848</v>
      </c>
      <c r="C357" s="113">
        <f>C333</f>
        <v>-1.1340719890169684</v>
      </c>
      <c r="D357" s="113" t="str">
        <f>D333</f>
        <v>[0,1,2,3]</v>
      </c>
      <c r="E357" s="157">
        <v>0</v>
      </c>
      <c r="F357" s="113">
        <f>F333</f>
        <v>3.7752902379386055E-2</v>
      </c>
      <c r="G357" s="113">
        <f>G333</f>
        <v>-4.7705379378819857E-2</v>
      </c>
      <c r="I357" s="115"/>
      <c r="J357" s="107" t="s">
        <v>132</v>
      </c>
      <c r="K357" s="113">
        <f>F357+F358+F359+F360</f>
        <v>1.8724080358237027E-2</v>
      </c>
      <c r="L357" s="113">
        <f>G357+G358+G359+G360</f>
        <v>-5.7717950229006082E-2</v>
      </c>
      <c r="N357" s="115"/>
      <c r="O357" s="107" t="s">
        <v>132</v>
      </c>
      <c r="P357" s="113">
        <f>F363+F365+F366+F360</f>
        <v>-2.5340967511478962E-2</v>
      </c>
      <c r="Q357" s="113">
        <f>G363+G365+G366+G360</f>
        <v>-1.0445005178782052E-2</v>
      </c>
      <c r="S357" s="115"/>
      <c r="T357" s="107" t="s">
        <v>132</v>
      </c>
      <c r="U357" s="113">
        <f>F357+F365+F366+F360</f>
        <v>-3.7998272631327962E-2</v>
      </c>
      <c r="V357" s="113">
        <f>G357+G365+G366+G360</f>
        <v>-2.9429892449340522E-2</v>
      </c>
      <c r="X357" s="115"/>
      <c r="Y357" s="107" t="s">
        <v>132</v>
      </c>
      <c r="Z357" s="113">
        <f>F362+F358+F366+F360</f>
        <v>-0.10794796004871512</v>
      </c>
      <c r="AA357" s="113">
        <f>G362+G358+G366+G360</f>
        <v>8.7946508669334816E-2</v>
      </c>
    </row>
    <row r="358" spans="1:28" ht="15.75" thickBot="1" x14ac:dyDescent="0.3">
      <c r="A358" s="119">
        <v>1</v>
      </c>
      <c r="B358" s="113">
        <f t="shared" ref="B358:D358" si="188">B334</f>
        <v>-0.13500967371615191</v>
      </c>
      <c r="C358" s="113">
        <f t="shared" si="188"/>
        <v>-2.0691543143089204</v>
      </c>
      <c r="D358" s="113" t="str">
        <f t="shared" si="188"/>
        <v>[0,1,2,4]</v>
      </c>
      <c r="E358" s="119">
        <v>1</v>
      </c>
      <c r="F358" s="113">
        <f t="shared" ref="F358:G358" si="189">F334</f>
        <v>8.7406733587794827E-3</v>
      </c>
      <c r="G358" s="113">
        <f t="shared" si="189"/>
        <v>-8.4453713656004459E-3</v>
      </c>
      <c r="I358" s="115"/>
      <c r="J358" s="107" t="s">
        <v>128</v>
      </c>
      <c r="K358" s="115">
        <f>B357</f>
        <v>-0.38819589755842848</v>
      </c>
      <c r="L358" s="115">
        <f>C357</f>
        <v>-1.1340719890169684</v>
      </c>
      <c r="N358" s="115"/>
      <c r="O358" s="107" t="s">
        <v>128</v>
      </c>
      <c r="P358" s="115">
        <f>B361</f>
        <v>-1.9494781707297764</v>
      </c>
      <c r="Q358" s="115">
        <f>C361</f>
        <v>-0.15355724530286266</v>
      </c>
      <c r="S358" s="115"/>
      <c r="T358" s="107" t="s">
        <v>128</v>
      </c>
      <c r="U358" s="115">
        <f>B365</f>
        <v>-1.5942343593554726</v>
      </c>
      <c r="V358" s="115">
        <f>C365</f>
        <v>-0.22698083303072311</v>
      </c>
      <c r="X358" s="115"/>
      <c r="Y358" s="107" t="s">
        <v>128</v>
      </c>
      <c r="Z358" s="115">
        <f>B369</f>
        <v>-2.662569888152059</v>
      </c>
      <c r="AA358" s="115">
        <f>C369</f>
        <v>-7.2322007008103345E-2</v>
      </c>
    </row>
    <row r="359" spans="1:28" ht="15.75" thickBot="1" x14ac:dyDescent="0.3">
      <c r="A359" s="119">
        <v>2</v>
      </c>
      <c r="B359" s="113">
        <f t="shared" ref="B359:D359" si="190">B335</f>
        <v>-1.1727090787127239</v>
      </c>
      <c r="C359" s="113">
        <f t="shared" si="190"/>
        <v>-0.37037880100708392</v>
      </c>
      <c r="D359" s="113" t="str">
        <f t="shared" si="190"/>
        <v>[5,1,2,3]</v>
      </c>
      <c r="E359" s="119">
        <v>2</v>
      </c>
      <c r="F359" s="113">
        <f t="shared" ref="F359:G359" si="191">F335</f>
        <v>1.3571659509421796E-2</v>
      </c>
      <c r="G359" s="113">
        <f t="shared" si="191"/>
        <v>-1.7020379532620533E-2</v>
      </c>
      <c r="I359" s="115"/>
      <c r="J359" s="107" t="s">
        <v>133</v>
      </c>
      <c r="K359" s="115">
        <f>K358+K357</f>
        <v>-0.36947181720019145</v>
      </c>
      <c r="L359" s="115">
        <f>L358+L357</f>
        <v>-1.1917899392459745</v>
      </c>
      <c r="N359" s="115"/>
      <c r="O359" s="107" t="s">
        <v>133</v>
      </c>
      <c r="P359" s="115">
        <f>P358+P357</f>
        <v>-1.9748191382412554</v>
      </c>
      <c r="Q359" s="115">
        <f>Q358+Q357</f>
        <v>-0.16400225048164471</v>
      </c>
      <c r="S359" s="115"/>
      <c r="T359" s="107" t="s">
        <v>133</v>
      </c>
      <c r="U359" s="115">
        <f>U358+U357</f>
        <v>-1.6322326319868006</v>
      </c>
      <c r="V359" s="115">
        <f>V358+V357</f>
        <v>-0.25641072548006361</v>
      </c>
      <c r="X359" s="115"/>
      <c r="Y359" s="107" t="s">
        <v>133</v>
      </c>
      <c r="Z359" s="115">
        <f>Z358+Z357</f>
        <v>-2.770517848200774</v>
      </c>
      <c r="AA359" s="115">
        <f>AA358+AA357</f>
        <v>1.5624501661231471E-2</v>
      </c>
    </row>
    <row r="360" spans="1:28" ht="15.75" thickBot="1" x14ac:dyDescent="0.3">
      <c r="A360" s="119">
        <v>3</v>
      </c>
      <c r="B360" s="113">
        <f t="shared" ref="B360:D360" si="192">B336</f>
        <v>-0.96881693476038233</v>
      </c>
      <c r="C360" s="113">
        <f t="shared" si="192"/>
        <v>-0.47728089799247192</v>
      </c>
      <c r="D360" s="113" t="str">
        <f t="shared" si="192"/>
        <v>[6,7,2,3]</v>
      </c>
      <c r="E360" s="119">
        <v>3</v>
      </c>
      <c r="F360" s="113">
        <f t="shared" ref="F360:G360" si="193">F336</f>
        <v>-4.1341154889350307E-2</v>
      </c>
      <c r="G360" s="113">
        <f t="shared" si="193"/>
        <v>1.5453180048034754E-2</v>
      </c>
      <c r="I360" s="115"/>
      <c r="J360" s="107" t="s">
        <v>134</v>
      </c>
      <c r="K360" s="115">
        <f>EXP(K359)</f>
        <v>0.69109926099652008</v>
      </c>
      <c r="L360" s="115">
        <f>EXP(L359)</f>
        <v>0.30367721354064142</v>
      </c>
      <c r="M360">
        <f>K360+L360</f>
        <v>0.99477647453716145</v>
      </c>
      <c r="N360" s="115"/>
      <c r="O360" s="107" t="s">
        <v>134</v>
      </c>
      <c r="P360" s="115">
        <f>EXP(P359)</f>
        <v>0.138786411127579</v>
      </c>
      <c r="Q360" s="115">
        <f>EXP(Q359)</f>
        <v>0.84874011180401465</v>
      </c>
      <c r="R360">
        <f>P360+Q360</f>
        <v>0.98752652293159371</v>
      </c>
      <c r="S360" s="115"/>
      <c r="T360" s="107" t="s">
        <v>134</v>
      </c>
      <c r="U360" s="115">
        <f>EXP(U359)</f>
        <v>0.19549262344908705</v>
      </c>
      <c r="V360" s="115">
        <f>EXP(V359)</f>
        <v>0.77382407424864219</v>
      </c>
      <c r="W360">
        <f>U360+V360</f>
        <v>0.96931669769772921</v>
      </c>
      <c r="X360" s="115"/>
      <c r="Y360" s="107" t="s">
        <v>134</v>
      </c>
      <c r="Z360" s="115">
        <f>EXP(Z359)</f>
        <v>6.2629563736223776E-2</v>
      </c>
      <c r="AA360" s="115">
        <f>EXP(AA359)</f>
        <v>1.0157472024003495</v>
      </c>
      <c r="AB360">
        <f>Z360+AA360</f>
        <v>1.0783767661365733</v>
      </c>
    </row>
    <row r="361" spans="1:28" ht="15.75" thickBot="1" x14ac:dyDescent="0.3">
      <c r="A361" s="119">
        <v>4</v>
      </c>
      <c r="B361" s="113">
        <f t="shared" ref="B361:D361" si="194">B337</f>
        <v>-1.9494781707297764</v>
      </c>
      <c r="C361" s="113">
        <f t="shared" si="194"/>
        <v>-0.15355724530286266</v>
      </c>
      <c r="D361" s="113" t="str">
        <f t="shared" si="194"/>
        <v>[6,8,9,3]</v>
      </c>
      <c r="E361" s="119">
        <v>4</v>
      </c>
      <c r="F361" s="113">
        <f t="shared" ref="F361:G361" si="195">F337</f>
        <v>1.8974508322841366E-2</v>
      </c>
      <c r="G361" s="113">
        <f t="shared" si="195"/>
        <v>-1.7635417522054331E-2</v>
      </c>
      <c r="I361" s="116"/>
      <c r="J361" s="108" t="s">
        <v>135</v>
      </c>
      <c r="K361" s="116">
        <f>K360/M360</f>
        <v>0.69472819139401853</v>
      </c>
      <c r="L361" s="58">
        <f>L360/M360</f>
        <v>0.30527180860598152</v>
      </c>
      <c r="N361" s="116"/>
      <c r="O361" s="108" t="s">
        <v>135</v>
      </c>
      <c r="P361" s="116">
        <f>P360/R360</f>
        <v>0.14053942644049144</v>
      </c>
      <c r="Q361" s="58">
        <f>Q360/R360</f>
        <v>0.85946057355950845</v>
      </c>
      <c r="S361" s="116"/>
      <c r="T361" s="108" t="s">
        <v>135</v>
      </c>
      <c r="U361" s="116">
        <f>U360/W360</f>
        <v>0.2016808581894968</v>
      </c>
      <c r="V361" s="58">
        <f>V360/W360</f>
        <v>0.79831914181050323</v>
      </c>
      <c r="X361" s="116"/>
      <c r="Y361" s="108" t="s">
        <v>135</v>
      </c>
      <c r="Z361" s="116">
        <f>Z360/AB360</f>
        <v>5.8077627136387991E-2</v>
      </c>
      <c r="AA361" s="58">
        <f>AA360/AB360</f>
        <v>0.94192237286361202</v>
      </c>
    </row>
    <row r="362" spans="1:28" ht="15.75" thickBot="1" x14ac:dyDescent="0.3">
      <c r="A362" s="119">
        <v>5</v>
      </c>
      <c r="B362" s="113">
        <f t="shared" ref="B362:D362" si="196">B338</f>
        <v>-1.0424354491795653</v>
      </c>
      <c r="C362" s="113">
        <f t="shared" si="196"/>
        <v>-0.43478307288688012</v>
      </c>
      <c r="D362" s="113" t="str">
        <f t="shared" si="196"/>
        <v>[6,8,9,4]</v>
      </c>
      <c r="E362" s="119">
        <v>5</v>
      </c>
      <c r="F362" s="113">
        <f t="shared" ref="F362:G362" si="197">F338</f>
        <v>0</v>
      </c>
      <c r="G362" s="113">
        <f t="shared" si="197"/>
        <v>6.5835879737244918E-2</v>
      </c>
    </row>
    <row r="363" spans="1:28" ht="15.75" thickBot="1" x14ac:dyDescent="0.3">
      <c r="A363" s="119">
        <v>6</v>
      </c>
      <c r="B363" s="113">
        <f t="shared" ref="B363:D363" si="198">B339</f>
        <v>-1.8908252383791866</v>
      </c>
      <c r="C363" s="113">
        <f t="shared" si="198"/>
        <v>-0.16363389202448661</v>
      </c>
      <c r="D363" s="113" t="str">
        <f t="shared" si="198"/>
        <v>[5,8,9,4]</v>
      </c>
      <c r="E363" s="119">
        <v>6</v>
      </c>
      <c r="F363" s="113">
        <f t="shared" ref="F363:G363" si="199">F339</f>
        <v>5.0410207499235068E-2</v>
      </c>
      <c r="G363" s="113">
        <f t="shared" si="199"/>
        <v>-2.8720492108261386E-2</v>
      </c>
      <c r="I363" s="154">
        <v>1</v>
      </c>
      <c r="J363" s="155" t="s">
        <v>131</v>
      </c>
      <c r="K363" s="152">
        <v>0</v>
      </c>
      <c r="L363" s="153">
        <v>1</v>
      </c>
      <c r="N363" s="154">
        <v>5</v>
      </c>
      <c r="O363" s="155" t="s">
        <v>131</v>
      </c>
      <c r="P363" s="152">
        <v>0</v>
      </c>
      <c r="Q363" s="153">
        <v>1</v>
      </c>
      <c r="S363" s="154">
        <v>9</v>
      </c>
      <c r="T363" s="155" t="s">
        <v>131</v>
      </c>
      <c r="U363" s="152">
        <v>0</v>
      </c>
      <c r="V363" s="153">
        <v>1</v>
      </c>
      <c r="X363" s="154">
        <v>13</v>
      </c>
      <c r="Y363" s="155" t="s">
        <v>131</v>
      </c>
      <c r="Z363" s="152">
        <v>0</v>
      </c>
      <c r="AA363" s="153">
        <v>1</v>
      </c>
    </row>
    <row r="364" spans="1:28" ht="15.75" thickBot="1" x14ac:dyDescent="0.3">
      <c r="A364" s="119">
        <v>7</v>
      </c>
      <c r="B364" s="113">
        <f t="shared" ref="B364:D364" si="200">B340</f>
        <v>-0.72507547624999258</v>
      </c>
      <c r="C364" s="113">
        <f t="shared" si="200"/>
        <v>-0.662206838584247</v>
      </c>
      <c r="D364" s="113" t="str">
        <f t="shared" si="200"/>
        <v>[0,7,2,3]</v>
      </c>
      <c r="E364" s="119">
        <v>7</v>
      </c>
      <c r="F364" s="113">
        <f t="shared" ref="F364:G364" si="201">F340</f>
        <v>-4.1393582187033845E-2</v>
      </c>
      <c r="G364" s="113">
        <f t="shared" si="201"/>
        <v>2.358737783590481E-2</v>
      </c>
      <c r="I364" s="115"/>
      <c r="J364" s="107" t="s">
        <v>132</v>
      </c>
      <c r="K364" s="113">
        <f>F357+F358+F359+F361</f>
        <v>7.90397435704287E-2</v>
      </c>
      <c r="L364" s="113">
        <f>G357+G358+G359+G361</f>
        <v>-9.0806547799095166E-2</v>
      </c>
      <c r="N364" s="115"/>
      <c r="O364" s="107" t="s">
        <v>132</v>
      </c>
      <c r="P364" s="113">
        <f>F363+F365+F366+F361</f>
        <v>3.497469570071271E-2</v>
      </c>
      <c r="Q364" s="113">
        <f>G363+G365+G366+G361</f>
        <v>-4.3533602748871136E-2</v>
      </c>
      <c r="S364" s="115"/>
      <c r="T364" s="107" t="s">
        <v>132</v>
      </c>
      <c r="U364" s="113">
        <f>F363+F364+F366+F360</f>
        <v>-0.10767200809529338</v>
      </c>
      <c r="V364" s="113">
        <f>G363+G364+G366+G360</f>
        <v>2.5422886025333769E-2</v>
      </c>
      <c r="X364" s="115"/>
      <c r="Y364" s="107" t="s">
        <v>132</v>
      </c>
      <c r="Z364" s="113">
        <f>F363+F364+F359+F361</f>
        <v>4.1562793144464386E-2</v>
      </c>
      <c r="AA364" s="113">
        <f>G363+G364+G359+G361</f>
        <v>-3.978891132703144E-2</v>
      </c>
    </row>
    <row r="365" spans="1:28" ht="15.75" thickBot="1" x14ac:dyDescent="0.3">
      <c r="A365" s="119">
        <v>8</v>
      </c>
      <c r="B365" s="113">
        <f t="shared" ref="B365:D365" si="202">B341</f>
        <v>-1.5942343593554726</v>
      </c>
      <c r="C365" s="113">
        <f t="shared" si="202"/>
        <v>-0.22698083303072311</v>
      </c>
      <c r="D365" s="113" t="str">
        <f t="shared" si="202"/>
        <v>[0,8,9,3]</v>
      </c>
      <c r="E365" s="119">
        <v>8</v>
      </c>
      <c r="F365" s="113">
        <f t="shared" ref="F365:G365" si="203">F341</f>
        <v>4.0937458396780584E-2</v>
      </c>
      <c r="G365" s="113">
        <f t="shared" si="203"/>
        <v>-1.228051336821101E-2</v>
      </c>
      <c r="I365" s="115"/>
      <c r="J365" s="107" t="s">
        <v>128</v>
      </c>
      <c r="K365" s="115">
        <f>B358</f>
        <v>-0.13500967371615191</v>
      </c>
      <c r="L365" s="115">
        <f>C358</f>
        <v>-2.0691543143089204</v>
      </c>
      <c r="N365" s="115"/>
      <c r="O365" s="107" t="s">
        <v>128</v>
      </c>
      <c r="P365" s="115">
        <f>B362</f>
        <v>-1.0424354491795653</v>
      </c>
      <c r="Q365" s="115">
        <f>C362</f>
        <v>-0.43478307288688012</v>
      </c>
      <c r="S365" s="115"/>
      <c r="T365" s="107" t="s">
        <v>128</v>
      </c>
      <c r="U365" s="115">
        <f>B366</f>
        <v>-2.3768889294222411</v>
      </c>
      <c r="V365" s="115">
        <f>C366</f>
        <v>-9.7435289216015089E-2</v>
      </c>
      <c r="X365" s="115"/>
      <c r="Y365" s="107" t="s">
        <v>128</v>
      </c>
      <c r="Z365" s="115">
        <f>B370</f>
        <v>-0.4042714252258941</v>
      </c>
      <c r="AA365" s="115">
        <f>C370</f>
        <v>-1.1010039375922127</v>
      </c>
    </row>
    <row r="366" spans="1:28" ht="15.75" thickBot="1" x14ac:dyDescent="0.3">
      <c r="A366" s="119">
        <v>9</v>
      </c>
      <c r="B366" s="113">
        <f t="shared" ref="B366:D366" si="204">B342</f>
        <v>-2.3768889294222411</v>
      </c>
      <c r="C366" s="113">
        <f t="shared" si="204"/>
        <v>-9.7435289216015089E-2</v>
      </c>
      <c r="D366" s="113" t="str">
        <f t="shared" si="204"/>
        <v>[6,7,9,3]</v>
      </c>
      <c r="E366" s="120">
        <v>9</v>
      </c>
      <c r="F366" s="113">
        <f t="shared" ref="F366:G366" si="205">F342</f>
        <v>-7.5347478518144301E-2</v>
      </c>
      <c r="G366" s="113">
        <f t="shared" si="205"/>
        <v>1.5102820249655591E-2</v>
      </c>
      <c r="I366" s="115"/>
      <c r="J366" s="107" t="s">
        <v>133</v>
      </c>
      <c r="K366" s="115">
        <f>K365+K364</f>
        <v>-5.5969930145723212E-2</v>
      </c>
      <c r="L366" s="115">
        <f>L365+L364</f>
        <v>-2.1599608621080155</v>
      </c>
      <c r="N366" s="115"/>
      <c r="O366" s="107" t="s">
        <v>133</v>
      </c>
      <c r="P366" s="115">
        <f>P365+P364</f>
        <v>-1.0074607534788527</v>
      </c>
      <c r="Q366" s="115">
        <f>Q365+Q364</f>
        <v>-0.47831667563575125</v>
      </c>
      <c r="S366" s="115"/>
      <c r="T366" s="107" t="s">
        <v>133</v>
      </c>
      <c r="U366" s="115">
        <f>U365+U364</f>
        <v>-2.4845609375175344</v>
      </c>
      <c r="V366" s="115">
        <f>V365+V364</f>
        <v>-7.2012403190681321E-2</v>
      </c>
      <c r="X366" s="115"/>
      <c r="Y366" s="107" t="s">
        <v>133</v>
      </c>
      <c r="Z366" s="115">
        <f>Z365+Z364</f>
        <v>-0.36270863208142973</v>
      </c>
      <c r="AA366" s="56">
        <f>AA365+AA364</f>
        <v>-1.140792848919244</v>
      </c>
    </row>
    <row r="367" spans="1:28" ht="15.75" thickBot="1" x14ac:dyDescent="0.3">
      <c r="A367" s="119">
        <v>10</v>
      </c>
      <c r="B367" s="113">
        <f t="shared" ref="B367:D367" si="206">B343</f>
        <v>-1.0782972222425229</v>
      </c>
      <c r="C367" s="113">
        <f t="shared" si="206"/>
        <v>-0.41577953027269082</v>
      </c>
      <c r="D367" s="113" t="str">
        <f t="shared" si="206"/>
        <v>[0,7,9,4]</v>
      </c>
      <c r="I367" s="115"/>
      <c r="J367" s="107" t="s">
        <v>134</v>
      </c>
      <c r="K367" s="115">
        <f>EXP(K366)</f>
        <v>0.94556756854190616</v>
      </c>
      <c r="L367" s="56">
        <f>EXP(L366)</f>
        <v>0.11532963470852001</v>
      </c>
      <c r="M367">
        <f>K367+L367</f>
        <v>1.0608972032504262</v>
      </c>
      <c r="N367" s="115"/>
      <c r="O367" s="107" t="s">
        <v>134</v>
      </c>
      <c r="P367" s="115">
        <f>EXP(P366)</f>
        <v>0.36514499654346122</v>
      </c>
      <c r="Q367" s="56">
        <f>EXP(Q366)</f>
        <v>0.61982588214428835</v>
      </c>
      <c r="R367">
        <f>P367+Q367</f>
        <v>0.98497087868774957</v>
      </c>
      <c r="S367" s="115"/>
      <c r="T367" s="107" t="s">
        <v>134</v>
      </c>
      <c r="U367" s="115">
        <f>EXP(U366)</f>
        <v>8.336214766965333E-2</v>
      </c>
      <c r="V367" s="56">
        <f>EXP(V366)</f>
        <v>0.93051935433064592</v>
      </c>
      <c r="W367">
        <f>U367+V367</f>
        <v>1.0138815020002991</v>
      </c>
      <c r="X367" s="115"/>
      <c r="Y367" s="107" t="s">
        <v>134</v>
      </c>
      <c r="Z367" s="115">
        <f>EXP(Z366)</f>
        <v>0.69578913459927416</v>
      </c>
      <c r="AA367" s="56">
        <f>EXP(AA366)</f>
        <v>0.31956555414456561</v>
      </c>
      <c r="AB367">
        <f>Z367+AA367</f>
        <v>1.0153546887438398</v>
      </c>
    </row>
    <row r="368" spans="1:28" ht="15.75" thickBot="1" x14ac:dyDescent="0.3">
      <c r="A368" s="119">
        <v>11</v>
      </c>
      <c r="B368" s="113">
        <f t="shared" ref="B368:D368" si="207">B344</f>
        <v>-0.92673158619915397</v>
      </c>
      <c r="C368" s="113">
        <f t="shared" si="207"/>
        <v>-0.50392512850345705</v>
      </c>
      <c r="D368" s="113" t="str">
        <f t="shared" si="207"/>
        <v>[5,7,2,4]</v>
      </c>
      <c r="E368" t="s">
        <v>136</v>
      </c>
      <c r="G368">
        <f>LN(K361)+LN(K368)+LN(L375)+LN(L382)+LN(Q361)+LN(P368)+LN(Q375)+LN(P382)+LN(V361)+LN(V368)+LN(V375)+LN(V382)+LN(AA361)+LN(Z368)</f>
        <v>-4.9581311365477481</v>
      </c>
      <c r="I368" s="116"/>
      <c r="J368" s="108" t="s">
        <v>135</v>
      </c>
      <c r="K368" s="116">
        <f>K367/M367</f>
        <v>0.89129047154128804</v>
      </c>
      <c r="L368" s="58">
        <f>L367/M367</f>
        <v>0.10870952845871183</v>
      </c>
      <c r="N368" s="116"/>
      <c r="O368" s="108" t="s">
        <v>135</v>
      </c>
      <c r="P368" s="116">
        <f>P367/R367</f>
        <v>0.37071654040161489</v>
      </c>
      <c r="Q368" s="58">
        <f>Q367/R367</f>
        <v>0.62928345959838516</v>
      </c>
      <c r="S368" s="116"/>
      <c r="T368" s="108" t="s">
        <v>135</v>
      </c>
      <c r="U368" s="116">
        <f>U367/W367</f>
        <v>8.2220799477243769E-2</v>
      </c>
      <c r="V368" s="58">
        <f>V367/W367</f>
        <v>0.9177792005227563</v>
      </c>
      <c r="X368" s="116"/>
      <c r="Y368" s="108" t="s">
        <v>135</v>
      </c>
      <c r="Z368" s="116">
        <f>Z367/AB367</f>
        <v>0.68526707200227677</v>
      </c>
      <c r="AA368" s="58">
        <f>AA367/AB367</f>
        <v>0.31473292799772323</v>
      </c>
    </row>
    <row r="369" spans="1:27" ht="15.75" thickBot="1" x14ac:dyDescent="0.3">
      <c r="A369" s="119">
        <v>12</v>
      </c>
      <c r="B369" s="113">
        <f t="shared" ref="B369:D369" si="208">B345</f>
        <v>-2.662569888152059</v>
      </c>
      <c r="C369" s="113">
        <f t="shared" si="208"/>
        <v>-7.2322007008103345E-2</v>
      </c>
      <c r="D369" s="113" t="str">
        <f t="shared" si="208"/>
        <v>[5,1,9,3]</v>
      </c>
      <c r="E369" t="s">
        <v>138</v>
      </c>
      <c r="G369">
        <f>12/14</f>
        <v>0.8571428571428571</v>
      </c>
    </row>
    <row r="370" spans="1:27" ht="15.75" thickBot="1" x14ac:dyDescent="0.3">
      <c r="A370" s="120">
        <v>13</v>
      </c>
      <c r="B370" s="113">
        <f t="shared" ref="B370:D370" si="209">B346</f>
        <v>-0.4042714252258941</v>
      </c>
      <c r="C370" s="113">
        <f t="shared" si="209"/>
        <v>-1.1010039375922127</v>
      </c>
      <c r="D370" s="113" t="str">
        <f t="shared" si="209"/>
        <v>[6,7,2,4]</v>
      </c>
      <c r="E370" t="s">
        <v>140</v>
      </c>
      <c r="I370" s="154">
        <v>2</v>
      </c>
      <c r="J370" s="155" t="s">
        <v>131</v>
      </c>
      <c r="K370" s="152">
        <v>0</v>
      </c>
      <c r="L370" s="153">
        <v>1</v>
      </c>
      <c r="N370" s="154">
        <v>6</v>
      </c>
      <c r="O370" s="155" t="s">
        <v>131</v>
      </c>
      <c r="P370" s="152">
        <v>0</v>
      </c>
      <c r="Q370" s="153">
        <v>1</v>
      </c>
      <c r="S370" s="154">
        <v>10</v>
      </c>
      <c r="T370" s="155" t="s">
        <v>131</v>
      </c>
      <c r="U370" s="152">
        <v>0</v>
      </c>
      <c r="V370" s="153">
        <v>1</v>
      </c>
    </row>
    <row r="371" spans="1:27" ht="15.75" thickBot="1" x14ac:dyDescent="0.3">
      <c r="I371" s="115"/>
      <c r="J371" s="107" t="s">
        <v>132</v>
      </c>
      <c r="K371" s="113">
        <f>F362+F358+F359+F360</f>
        <v>-1.9028822021149028E-2</v>
      </c>
      <c r="L371" s="113">
        <f>G362+G358+G359+G360</f>
        <v>5.5823308887058692E-2</v>
      </c>
      <c r="N371" s="115"/>
      <c r="O371" s="107" t="s">
        <v>132</v>
      </c>
      <c r="P371" s="113">
        <f>F362+F365+F366+F361</f>
        <v>-1.5435511798522351E-2</v>
      </c>
      <c r="Q371" s="113">
        <f>G362+G365+G366+G361</f>
        <v>5.1022769096635168E-2</v>
      </c>
      <c r="S371" s="115"/>
      <c r="T371" s="107" t="s">
        <v>132</v>
      </c>
      <c r="U371" s="113">
        <f>F357+F364+F366+F361</f>
        <v>-6.0013650002950725E-2</v>
      </c>
      <c r="V371" s="113">
        <f>G357+G364+G366+G361</f>
        <v>-2.6650598815313786E-2</v>
      </c>
    </row>
    <row r="372" spans="1:27" ht="15.75" thickBot="1" x14ac:dyDescent="0.3">
      <c r="A372" s="117" t="s">
        <v>128</v>
      </c>
      <c r="B372" s="110">
        <v>0</v>
      </c>
      <c r="C372" s="109">
        <v>1</v>
      </c>
      <c r="E372" s="117" t="s">
        <v>130</v>
      </c>
      <c r="F372" s="110">
        <v>0</v>
      </c>
      <c r="G372" s="109">
        <v>1</v>
      </c>
      <c r="I372" s="115"/>
      <c r="J372" s="107" t="s">
        <v>128</v>
      </c>
      <c r="K372" s="115">
        <f>B359</f>
        <v>-1.1727090787127239</v>
      </c>
      <c r="L372" s="115">
        <f>C359</f>
        <v>-0.37037880100708392</v>
      </c>
      <c r="N372" s="115"/>
      <c r="O372" s="107" t="s">
        <v>128</v>
      </c>
      <c r="P372" s="115">
        <f>B363</f>
        <v>-1.8908252383791866</v>
      </c>
      <c r="Q372" s="115">
        <f>C363</f>
        <v>-0.16363389202448661</v>
      </c>
      <c r="S372" s="115"/>
      <c r="T372" s="107" t="s">
        <v>128</v>
      </c>
      <c r="U372" s="115">
        <f>B367</f>
        <v>-1.0782972222425229</v>
      </c>
      <c r="V372" s="115">
        <f>C367</f>
        <v>-0.41577953027269082</v>
      </c>
      <c r="Y372" s="117" t="s">
        <v>142</v>
      </c>
      <c r="Z372" s="110">
        <v>0</v>
      </c>
      <c r="AA372" s="109">
        <v>1</v>
      </c>
    </row>
    <row r="373" spans="1:27" ht="15.75" thickBot="1" x14ac:dyDescent="0.3">
      <c r="A373" s="118">
        <v>0</v>
      </c>
      <c r="B373" s="113">
        <f>LN(K361)</f>
        <v>-0.36423460143297631</v>
      </c>
      <c r="C373" s="113">
        <f>LN(L361)</f>
        <v>-1.1865527234787596</v>
      </c>
      <c r="D373" t="str">
        <f>D357</f>
        <v>[0,1,2,3]</v>
      </c>
      <c r="E373" s="157">
        <v>0</v>
      </c>
      <c r="F373" s="113">
        <f>(LN($L$6) - LN(K361+K368+P382+U361+U375))/$E$34</f>
        <v>3.5459641823887278E-2</v>
      </c>
      <c r="G373" s="113">
        <f>(LN($K$6) - LN(L361+L368+Q382+V361+V375))/$E$34</f>
        <v>-4.523807257812662E-2</v>
      </c>
      <c r="I373" s="115"/>
      <c r="J373" s="107" t="s">
        <v>133</v>
      </c>
      <c r="K373" s="115">
        <f>K372+K371</f>
        <v>-1.1917379007338729</v>
      </c>
      <c r="L373" s="115">
        <f>L372+L371</f>
        <v>-0.3145554921200252</v>
      </c>
      <c r="N373" s="115"/>
      <c r="O373" s="107" t="s">
        <v>133</v>
      </c>
      <c r="P373" s="115">
        <f>P372+P371</f>
        <v>-1.9062607501777089</v>
      </c>
      <c r="Q373" s="115">
        <f>Q372+Q371</f>
        <v>-0.11261112292785144</v>
      </c>
      <c r="S373" s="115"/>
      <c r="T373" s="107" t="s">
        <v>133</v>
      </c>
      <c r="U373" s="115">
        <f>U372+U371</f>
        <v>-1.1383108722454736</v>
      </c>
      <c r="V373" s="115">
        <f>V372+V371</f>
        <v>-0.44243012908800461</v>
      </c>
      <c r="Y373" s="157">
        <v>0</v>
      </c>
      <c r="Z373" s="113">
        <f>Z333+F373</f>
        <v>0.46659872524503176</v>
      </c>
      <c r="AA373" s="113">
        <f>AA333+G373</f>
        <v>-0.54905706745230731</v>
      </c>
    </row>
    <row r="374" spans="1:27" ht="15.75" thickBot="1" x14ac:dyDescent="0.3">
      <c r="A374" s="119">
        <v>1</v>
      </c>
      <c r="B374" s="113">
        <f>LN(K368)</f>
        <v>-0.11508489842063022</v>
      </c>
      <c r="C374" s="113">
        <f>LN(L368)</f>
        <v>-2.2190758303829226</v>
      </c>
      <c r="D374" t="str">
        <f t="shared" ref="D374:D386" si="210">D358</f>
        <v>[0,1,2,4]</v>
      </c>
      <c r="E374" s="119">
        <v>1</v>
      </c>
      <c r="F374" s="113">
        <f>(LN($L$11) - LN(K361+K368+K375+Z361))/$E$34</f>
        <v>7.8909487626064034E-3</v>
      </c>
      <c r="G374" s="113">
        <f>(LN($K$11) - LN(L361+L368+L375+AA361))/$E$34</f>
        <v>-7.649482627902271E-3</v>
      </c>
      <c r="I374" s="115"/>
      <c r="J374" s="107" t="s">
        <v>134</v>
      </c>
      <c r="K374" s="115">
        <f>EXP(K373)</f>
        <v>0.30369301686218036</v>
      </c>
      <c r="L374" s="56">
        <f>EXP(L373)</f>
        <v>0.73011334328356159</v>
      </c>
      <c r="M374">
        <f>K374+L374</f>
        <v>1.0338063601457419</v>
      </c>
      <c r="N374" s="115"/>
      <c r="O374" s="107" t="s">
        <v>134</v>
      </c>
      <c r="P374" s="115">
        <f>EXP(P373)</f>
        <v>0.14863513267544384</v>
      </c>
      <c r="Q374" s="56">
        <f>EXP(Q373)</f>
        <v>0.89349805347198663</v>
      </c>
      <c r="R374">
        <f>P374+Q374</f>
        <v>1.0421331861474306</v>
      </c>
      <c r="S374" s="115"/>
      <c r="T374" s="107" t="s">
        <v>134</v>
      </c>
      <c r="U374" s="115">
        <f>EXP(U373)</f>
        <v>0.32035969350570609</v>
      </c>
      <c r="V374" s="56">
        <f>EXP(V373)</f>
        <v>0.64247322959038022</v>
      </c>
      <c r="W374">
        <f>U374+V374</f>
        <v>0.96283292309608637</v>
      </c>
      <c r="Y374" s="119">
        <v>1</v>
      </c>
      <c r="Z374" s="113">
        <f t="shared" ref="Z374:Z382" si="211">Z334+F374</f>
        <v>0.1309826234228518</v>
      </c>
      <c r="AA374" s="113">
        <f t="shared" ref="AA374:AA382" si="212">AA334+G374</f>
        <v>-0.12050971997453641</v>
      </c>
    </row>
    <row r="375" spans="1:27" ht="15.75" thickBot="1" x14ac:dyDescent="0.3">
      <c r="A375" s="119">
        <v>2</v>
      </c>
      <c r="B375" s="113">
        <f>LN(K375)</f>
        <v>-1.2249853866960867</v>
      </c>
      <c r="C375" s="113">
        <f>LN(L375)</f>
        <v>-0.34780297808223914</v>
      </c>
      <c r="D375" t="str">
        <f t="shared" si="210"/>
        <v>[5,1,2,3]</v>
      </c>
      <c r="E375" s="119">
        <v>2</v>
      </c>
      <c r="F375" s="113">
        <f>(LN($L$16) - LN(K361+K368+K375+K382+P382+U382+Z368))/$E$34</f>
        <v>1.2472206792663754E-2</v>
      </c>
      <c r="G375" s="113">
        <f>(LN($K$16) - LN(L361+L368+L375+L382+Q382+V382+AA368))/$E$34</f>
        <v>-1.5717037571866987E-2</v>
      </c>
      <c r="I375" s="116"/>
      <c r="J375" s="108" t="s">
        <v>135</v>
      </c>
      <c r="K375" s="116">
        <f>K374/M374</f>
        <v>0.29376199312545043</v>
      </c>
      <c r="L375" s="58">
        <f>L374/M374</f>
        <v>0.70623800687454963</v>
      </c>
      <c r="N375" s="116"/>
      <c r="O375" s="108" t="s">
        <v>135</v>
      </c>
      <c r="P375" s="116">
        <f>P374/R374</f>
        <v>0.14262585113992948</v>
      </c>
      <c r="Q375" s="58">
        <f>Q374/R374</f>
        <v>0.85737414886007046</v>
      </c>
      <c r="S375" s="116"/>
      <c r="T375" s="108" t="s">
        <v>135</v>
      </c>
      <c r="U375" s="116">
        <f>U374/W374</f>
        <v>0.3327261519844556</v>
      </c>
      <c r="V375" s="58">
        <f>V374/W374</f>
        <v>0.66727384801554435</v>
      </c>
      <c r="Y375" s="119">
        <v>2</v>
      </c>
      <c r="Z375" s="113">
        <f t="shared" si="211"/>
        <v>0.24450867347467869</v>
      </c>
      <c r="AA375" s="113">
        <f t="shared" si="212"/>
        <v>-0.28095480987258076</v>
      </c>
    </row>
    <row r="376" spans="1:27" ht="15.75" thickBot="1" x14ac:dyDescent="0.3">
      <c r="A376" s="119">
        <v>3</v>
      </c>
      <c r="B376" s="113">
        <f>LN(K382)</f>
        <v>-0.97631225017277745</v>
      </c>
      <c r="C376" s="113">
        <f>LN(L382)</f>
        <v>-0.47272365709408204</v>
      </c>
      <c r="D376" t="str">
        <f t="shared" si="210"/>
        <v>[6,7,2,3]</v>
      </c>
      <c r="E376" s="119">
        <v>3</v>
      </c>
      <c r="F376" s="113">
        <f>(LN($L$20) - LN(K361+K375+K382+P361+P382+U361+U368+Z361))/$E$34</f>
        <v>-3.8240878229392622E-2</v>
      </c>
      <c r="G376" s="113">
        <f>(LN($K$20) - LN(L361+L375+L382+Q361+Q382+V361+V368+AA361))/$E$34</f>
        <v>1.4167497438415499E-2</v>
      </c>
      <c r="Y376" s="119">
        <v>3</v>
      </c>
      <c r="Z376" s="113">
        <f t="shared" si="211"/>
        <v>-0.62023941942773531</v>
      </c>
      <c r="AA376" s="113">
        <f t="shared" si="212"/>
        <v>0.27803506347922313</v>
      </c>
    </row>
    <row r="377" spans="1:27" ht="15.75" thickBot="1" x14ac:dyDescent="0.3">
      <c r="A377" s="119">
        <v>4</v>
      </c>
      <c r="B377" s="113">
        <f>LN(P361)</f>
        <v>-1.9622672143386128</v>
      </c>
      <c r="C377" s="113">
        <f>LN(Q361)</f>
        <v>-0.15145032657900226</v>
      </c>
      <c r="D377" t="str">
        <f t="shared" si="210"/>
        <v>[6,8,9,3]</v>
      </c>
      <c r="E377" s="119">
        <v>4</v>
      </c>
      <c r="F377" s="113">
        <f>(LN($L$21) - LN(K368+P368+P375+U375+U382+Z368))/$E$34</f>
        <v>1.6948124936368825E-2</v>
      </c>
      <c r="G377" s="113">
        <f>(LN($K$21) - LN(L368+Q368+Q375+V375+V382+AA368))/$E$34</f>
        <v>-1.587175314491901E-2</v>
      </c>
      <c r="I377" s="154">
        <v>3</v>
      </c>
      <c r="J377" s="155" t="s">
        <v>131</v>
      </c>
      <c r="K377" s="152">
        <v>0</v>
      </c>
      <c r="L377" s="153">
        <v>1</v>
      </c>
      <c r="N377" s="154">
        <v>7</v>
      </c>
      <c r="O377" s="155" t="s">
        <v>131</v>
      </c>
      <c r="P377" s="152">
        <v>0</v>
      </c>
      <c r="Q377" s="153">
        <v>1</v>
      </c>
      <c r="S377" s="154">
        <v>11</v>
      </c>
      <c r="T377" s="155" t="s">
        <v>131</v>
      </c>
      <c r="U377" s="152">
        <v>0</v>
      </c>
      <c r="V377" s="153">
        <v>1</v>
      </c>
      <c r="Y377" s="119">
        <v>4</v>
      </c>
      <c r="Z377" s="113">
        <f t="shared" si="211"/>
        <v>0.25007098525039922</v>
      </c>
      <c r="AA377" s="113">
        <f t="shared" si="212"/>
        <v>-0.21855559550824788</v>
      </c>
    </row>
    <row r="378" spans="1:27" ht="15.75" thickBot="1" x14ac:dyDescent="0.3">
      <c r="A378" s="119">
        <v>5</v>
      </c>
      <c r="B378" s="113">
        <f>LN(P368)</f>
        <v>-0.99231755044774694</v>
      </c>
      <c r="C378" s="113">
        <f>LN(Q368)</f>
        <v>-0.4631734726046457</v>
      </c>
      <c r="D378" t="str">
        <f t="shared" si="210"/>
        <v>[6,8,9,4]</v>
      </c>
      <c r="E378" s="119">
        <v>5</v>
      </c>
      <c r="F378" s="113">
        <v>0</v>
      </c>
      <c r="G378" s="113">
        <f>(LN($K$7) - LN(L375+Q375+V382+AA361))/$E$34</f>
        <v>6.1731215468687872E-2</v>
      </c>
      <c r="I378" s="115"/>
      <c r="J378" s="107" t="s">
        <v>132</v>
      </c>
      <c r="K378" s="113">
        <f>F363+F364+F359+F360</f>
        <v>-1.8752870067727287E-2</v>
      </c>
      <c r="L378" s="113">
        <f>G363+G364+G359+G360</f>
        <v>-6.7003137569423554E-3</v>
      </c>
      <c r="N378" s="115"/>
      <c r="O378" s="107" t="s">
        <v>132</v>
      </c>
      <c r="P378" s="113">
        <f>F357+F364+F359+F360</f>
        <v>-3.14101751875763E-2</v>
      </c>
      <c r="Q378" s="113">
        <f>G357+G364+G359+G360</f>
        <v>-2.5685201027500826E-2</v>
      </c>
      <c r="S378" s="115"/>
      <c r="T378" s="107" t="s">
        <v>132</v>
      </c>
      <c r="U378" s="113">
        <f>F362+F364+F359+F361</f>
        <v>-8.8474143547706829E-3</v>
      </c>
      <c r="V378" s="113">
        <f>G362+G364+G359+G361</f>
        <v>5.4767460518474864E-2</v>
      </c>
      <c r="Y378" s="119">
        <v>5</v>
      </c>
      <c r="Z378" s="113">
        <f t="shared" si="211"/>
        <v>0</v>
      </c>
      <c r="AA378" s="113">
        <f t="shared" si="212"/>
        <v>0.8262736678329935</v>
      </c>
    </row>
    <row r="379" spans="1:27" ht="15.75" thickBot="1" x14ac:dyDescent="0.3">
      <c r="A379" s="119">
        <v>6</v>
      </c>
      <c r="B379" s="113">
        <f>LN(P375)</f>
        <v>-1.9475305031407224</v>
      </c>
      <c r="C379" s="113">
        <f>LN(Q375)</f>
        <v>-0.15388087589086505</v>
      </c>
      <c r="D379" t="str">
        <f t="shared" si="210"/>
        <v>[5,8,9,4]</v>
      </c>
      <c r="E379" s="119">
        <v>6</v>
      </c>
      <c r="F379" s="113">
        <f>(LN($L$8) - LN(K382+P361+P368+U368+Z368))/$E$34</f>
        <v>4.7269853071140788E-2</v>
      </c>
      <c r="G379" s="113">
        <f>(LN($K$8) - LN(L382+Q361+Q368+V368+AA368))/$E$34</f>
        <v>-2.7180598618205765E-2</v>
      </c>
      <c r="I379" s="115"/>
      <c r="J379" s="107" t="s">
        <v>128</v>
      </c>
      <c r="K379" s="115">
        <f>B360</f>
        <v>-0.96881693476038233</v>
      </c>
      <c r="L379" s="115">
        <f>C360</f>
        <v>-0.47728089799247192</v>
      </c>
      <c r="N379" s="115"/>
      <c r="O379" s="107" t="s">
        <v>128</v>
      </c>
      <c r="P379" s="115">
        <f>B364</f>
        <v>-0.72507547624999258</v>
      </c>
      <c r="Q379" s="115">
        <f>C364</f>
        <v>-0.662206838584247</v>
      </c>
      <c r="S379" s="115"/>
      <c r="T379" s="107" t="s">
        <v>128</v>
      </c>
      <c r="U379" s="115">
        <f>B368</f>
        <v>-0.92673158619915397</v>
      </c>
      <c r="V379" s="115">
        <f>C368</f>
        <v>-0.50392512850345705</v>
      </c>
      <c r="Y379" s="119">
        <v>6</v>
      </c>
      <c r="Z379" s="113">
        <f t="shared" si="211"/>
        <v>0.37654297597451247</v>
      </c>
      <c r="AA379" s="113">
        <f t="shared" si="212"/>
        <v>-0.19787057275728454</v>
      </c>
    </row>
    <row r="380" spans="1:27" ht="15.75" thickBot="1" x14ac:dyDescent="0.3">
      <c r="A380" s="119">
        <v>7</v>
      </c>
      <c r="B380" s="113">
        <f>LN(P382)</f>
        <v>-0.72803200665582202</v>
      </c>
      <c r="C380" s="113">
        <f>LN(Q382)</f>
        <v>-0.65943839483000088</v>
      </c>
      <c r="D380" t="str">
        <f t="shared" si="210"/>
        <v>[0,7,2,3]</v>
      </c>
      <c r="E380" s="119">
        <v>7</v>
      </c>
      <c r="F380" s="113">
        <f>(LN($L$12) - LN(K382+P382+U368+U375+U382+Z368))/$E$34</f>
        <v>-3.9305100179162333E-2</v>
      </c>
      <c r="G380" s="113">
        <f>(LN($K$12) - LN(L382+Q382+V368+V375+V382+AA368))/$E$34</f>
        <v>2.2242438365579986E-2</v>
      </c>
      <c r="I380" s="115"/>
      <c r="J380" s="107" t="s">
        <v>133</v>
      </c>
      <c r="K380" s="115">
        <f>K379+K378</f>
        <v>-0.98756980482810963</v>
      </c>
      <c r="L380" s="115">
        <f>L379+L378</f>
        <v>-0.48398121174941428</v>
      </c>
      <c r="N380" s="115"/>
      <c r="O380" s="107" t="s">
        <v>133</v>
      </c>
      <c r="P380" s="115">
        <f>P379+P378</f>
        <v>-0.75648565143756885</v>
      </c>
      <c r="Q380" s="115">
        <f>Q379+Q378</f>
        <v>-0.68789203961174783</v>
      </c>
      <c r="S380" s="115"/>
      <c r="T380" s="107" t="s">
        <v>133</v>
      </c>
      <c r="U380" s="115">
        <f>U379+U378</f>
        <v>-0.93557900055392462</v>
      </c>
      <c r="V380" s="115">
        <f>V379+V378</f>
        <v>-0.44915766798498219</v>
      </c>
      <c r="Y380" s="119">
        <v>7</v>
      </c>
      <c r="Z380" s="113">
        <f t="shared" si="211"/>
        <v>-0.44658206373221632</v>
      </c>
      <c r="AA380" s="113">
        <f t="shared" si="212"/>
        <v>0.2699252966772504</v>
      </c>
    </row>
    <row r="381" spans="1:27" ht="15.75" thickBot="1" x14ac:dyDescent="0.3">
      <c r="A381" s="119">
        <v>8</v>
      </c>
      <c r="B381" s="113">
        <f>LN(U361)</f>
        <v>-1.6010687409077538</v>
      </c>
      <c r="C381" s="113">
        <f>LN(V361)</f>
        <v>-0.22524683440101689</v>
      </c>
      <c r="D381" t="str">
        <f t="shared" si="210"/>
        <v>[0,8,9,3]</v>
      </c>
      <c r="E381" s="119">
        <v>8</v>
      </c>
      <c r="F381" s="113">
        <f>(LN($L$13) - LN(P361+P368+P375+U361))/$E$34</f>
        <v>3.8998981428330068E-2</v>
      </c>
      <c r="G381" s="113">
        <f>(LN($K$13) - LN(Q361+Q368+Q375+V361))/$E$34</f>
        <v>-1.1755668533862729E-2</v>
      </c>
      <c r="I381" s="115"/>
      <c r="J381" s="107" t="s">
        <v>134</v>
      </c>
      <c r="K381" s="115">
        <f>EXP(K380)</f>
        <v>0.37248079302976406</v>
      </c>
      <c r="L381" s="56">
        <f>EXP(L380)</f>
        <v>0.61632478146794589</v>
      </c>
      <c r="M381">
        <f>K381+L381</f>
        <v>0.98880557449771</v>
      </c>
      <c r="N381" s="115"/>
      <c r="O381" s="107" t="s">
        <v>134</v>
      </c>
      <c r="P381" s="115">
        <f>EXP(P380)</f>
        <v>0.46931286122267973</v>
      </c>
      <c r="Q381" s="56">
        <f>EXP(Q380)</f>
        <v>0.50263448671065358</v>
      </c>
      <c r="R381">
        <f>P381+Q381</f>
        <v>0.97194734793333337</v>
      </c>
      <c r="S381" s="115"/>
      <c r="T381" s="107" t="s">
        <v>134</v>
      </c>
      <c r="U381" s="115">
        <f>EXP(U380)</f>
        <v>0.39235862389077897</v>
      </c>
      <c r="V381" s="56">
        <f>EXP(V380)</f>
        <v>0.63816547249707856</v>
      </c>
      <c r="W381">
        <f>U381+V381</f>
        <v>1.0305240963878575</v>
      </c>
      <c r="Y381" s="119">
        <v>8</v>
      </c>
      <c r="Z381" s="113">
        <f t="shared" si="211"/>
        <v>3.7224875620924677E-2</v>
      </c>
      <c r="AA381" s="113">
        <f t="shared" si="212"/>
        <v>3.9698400956213714E-2</v>
      </c>
    </row>
    <row r="382" spans="1:27" ht="15.75" thickBot="1" x14ac:dyDescent="0.3">
      <c r="A382" s="119">
        <v>9</v>
      </c>
      <c r="B382" s="113">
        <f>LN(U368)</f>
        <v>-2.4983469739249942</v>
      </c>
      <c r="C382" s="113">
        <f>LN(V368)</f>
        <v>-8.5798439598141193E-2</v>
      </c>
      <c r="D382" t="str">
        <f t="shared" si="210"/>
        <v>[6,7,9,3]</v>
      </c>
      <c r="E382" s="120">
        <v>9</v>
      </c>
      <c r="F382" s="64">
        <f>(LN($L$17) - LN(P361+P368+P375+U361+U368+U375+Z361))/$E$34</f>
        <v>-7.1029040806283611E-2</v>
      </c>
      <c r="G382" s="64">
        <f>(LN($K$17) - LN(Q361+Q368+Q375+V361+V368+V375+AA361))/$E$34</f>
        <v>1.4080305276913008E-2</v>
      </c>
      <c r="I382" s="116"/>
      <c r="J382" s="108" t="s">
        <v>135</v>
      </c>
      <c r="K382" s="116">
        <f>K381/M381</f>
        <v>0.37669770745272702</v>
      </c>
      <c r="L382" s="58">
        <f>L381/M381</f>
        <v>0.62330229254727287</v>
      </c>
      <c r="N382" s="116"/>
      <c r="O382" s="108" t="s">
        <v>135</v>
      </c>
      <c r="P382" s="116">
        <f>P381/R381</f>
        <v>0.48285831760391845</v>
      </c>
      <c r="Q382" s="58">
        <f>Q381/R381</f>
        <v>0.51714168239608149</v>
      </c>
      <c r="S382" s="116"/>
      <c r="T382" s="108" t="s">
        <v>135</v>
      </c>
      <c r="U382" s="116">
        <f>U381/W381</f>
        <v>0.38073697186320549</v>
      </c>
      <c r="V382" s="58">
        <f>V381/W381</f>
        <v>0.61926302813679457</v>
      </c>
      <c r="Y382" s="120">
        <v>9</v>
      </c>
      <c r="Z382" s="113">
        <f t="shared" si="211"/>
        <v>-1.1679356128065839</v>
      </c>
      <c r="AA382" s="113">
        <f t="shared" si="212"/>
        <v>0.32885943554204211</v>
      </c>
    </row>
    <row r="383" spans="1:27" ht="15.75" thickBot="1" x14ac:dyDescent="0.3">
      <c r="A383" s="119">
        <v>10</v>
      </c>
      <c r="B383" s="113">
        <f>LN(U375)</f>
        <v>-1.1004354937434977</v>
      </c>
      <c r="C383" s="113">
        <f>LN(V375)</f>
        <v>-0.4045547505860288</v>
      </c>
      <c r="D383" t="str">
        <f t="shared" si="210"/>
        <v>[0,7,9,4]</v>
      </c>
    </row>
    <row r="384" spans="1:27" ht="15.75" thickBot="1" x14ac:dyDescent="0.3">
      <c r="A384" s="119">
        <v>11</v>
      </c>
      <c r="B384" s="113">
        <f>LN(U382)</f>
        <v>-0.96564650482916847</v>
      </c>
      <c r="C384" s="113">
        <f>LN(V382)</f>
        <v>-0.47922517226022598</v>
      </c>
      <c r="D384" t="str">
        <f>D368</f>
        <v>[5,7,2,4]</v>
      </c>
    </row>
    <row r="385" spans="1:28" ht="15.75" thickBot="1" x14ac:dyDescent="0.3">
      <c r="A385" s="119">
        <v>12</v>
      </c>
      <c r="B385" s="113">
        <f>LN(Z361)</f>
        <v>-2.8459747643899269</v>
      </c>
      <c r="C385" s="113">
        <f>LN(AA361)</f>
        <v>-5.9832414527921346E-2</v>
      </c>
      <c r="D385" t="str">
        <f t="shared" si="210"/>
        <v>[5,1,9,3]</v>
      </c>
    </row>
    <row r="386" spans="1:28" ht="15.75" thickBot="1" x14ac:dyDescent="0.3">
      <c r="A386" s="120">
        <v>13</v>
      </c>
      <c r="B386" s="113">
        <f>LN(Z368)</f>
        <v>-0.37794663057105027</v>
      </c>
      <c r="C386" s="113">
        <f>LN(AA368)</f>
        <v>-1.1560308474088645</v>
      </c>
      <c r="D386" t="str">
        <f t="shared" si="210"/>
        <v>[6,7,2,4]</v>
      </c>
    </row>
    <row r="387" spans="1:28" ht="15.75" thickBot="1" x14ac:dyDescent="0.3"/>
    <row r="388" spans="1:28" ht="15.75" thickBot="1" x14ac:dyDescent="0.3">
      <c r="A388" s="75">
        <v>10</v>
      </c>
      <c r="B388" s="121"/>
      <c r="C388" s="139"/>
      <c r="D388" s="121"/>
      <c r="E388" s="37"/>
      <c r="F388" s="139"/>
      <c r="G388" s="121"/>
      <c r="H388" s="37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37"/>
    </row>
    <row r="390" spans="1:28" x14ac:dyDescent="0.25">
      <c r="C390" t="s">
        <v>141</v>
      </c>
    </row>
    <row r="392" spans="1:28" x14ac:dyDescent="0.25">
      <c r="L392" s="141"/>
    </row>
    <row r="393" spans="1:28" ht="15.75" thickBot="1" x14ac:dyDescent="0.3">
      <c r="M393" s="141"/>
    </row>
    <row r="394" spans="1:28" ht="15.75" thickBot="1" x14ac:dyDescent="0.3">
      <c r="A394" s="75"/>
      <c r="B394" s="121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37"/>
    </row>
    <row r="395" spans="1:28" ht="15.75" thickBot="1" x14ac:dyDescent="0.3"/>
    <row r="396" spans="1:28" ht="15.75" thickBot="1" x14ac:dyDescent="0.3">
      <c r="A396" s="117" t="s">
        <v>128</v>
      </c>
      <c r="B396" s="110">
        <v>0</v>
      </c>
      <c r="C396" s="109">
        <v>1</v>
      </c>
      <c r="E396" s="117" t="s">
        <v>130</v>
      </c>
      <c r="F396" s="110">
        <v>0</v>
      </c>
      <c r="G396" s="109">
        <v>1</v>
      </c>
      <c r="I396" s="154">
        <v>0</v>
      </c>
      <c r="J396" s="155" t="s">
        <v>131</v>
      </c>
      <c r="K396" s="152">
        <v>0</v>
      </c>
      <c r="L396" s="153">
        <v>1</v>
      </c>
      <c r="N396" s="154">
        <v>4</v>
      </c>
      <c r="O396" s="155" t="s">
        <v>131</v>
      </c>
      <c r="P396" s="152">
        <v>0</v>
      </c>
      <c r="Q396" s="153">
        <v>1</v>
      </c>
      <c r="S396" s="154">
        <v>8</v>
      </c>
      <c r="T396" s="155" t="s">
        <v>131</v>
      </c>
      <c r="U396" s="152">
        <v>0</v>
      </c>
      <c r="V396" s="153">
        <v>1</v>
      </c>
      <c r="X396" s="154">
        <v>12</v>
      </c>
      <c r="Y396" s="155" t="s">
        <v>131</v>
      </c>
      <c r="Z396" s="152">
        <v>0</v>
      </c>
      <c r="AA396" s="153">
        <v>1</v>
      </c>
    </row>
    <row r="397" spans="1:28" ht="15.75" thickBot="1" x14ac:dyDescent="0.3">
      <c r="A397" s="118">
        <v>0</v>
      </c>
      <c r="B397" s="113">
        <f>B373</f>
        <v>-0.36423460143297631</v>
      </c>
      <c r="C397" s="113">
        <f>C373</f>
        <v>-1.1865527234787596</v>
      </c>
      <c r="D397" s="113" t="str">
        <f>D373</f>
        <v>[0,1,2,3]</v>
      </c>
      <c r="E397" s="157">
        <v>0</v>
      </c>
      <c r="F397" s="113">
        <f>F373</f>
        <v>3.5459641823887278E-2</v>
      </c>
      <c r="G397" s="113">
        <f>G373</f>
        <v>-4.523807257812662E-2</v>
      </c>
      <c r="I397" s="115"/>
      <c r="J397" s="107" t="s">
        <v>132</v>
      </c>
      <c r="K397" s="113">
        <f>F397+F398+F399+F400</f>
        <v>1.7581919149764813E-2</v>
      </c>
      <c r="L397" s="113">
        <f>G397+G398+G399+G400</f>
        <v>-5.4437095339480379E-2</v>
      </c>
      <c r="N397" s="115"/>
      <c r="O397" s="107" t="s">
        <v>132</v>
      </c>
      <c r="P397" s="113">
        <f>F403+F405+F406+F400</f>
        <v>-2.3001084536205377E-2</v>
      </c>
      <c r="Q397" s="113">
        <f>G403+G405+G406+G400</f>
        <v>-1.0688464436739986E-2</v>
      </c>
      <c r="S397" s="115"/>
      <c r="T397" s="107" t="s">
        <v>132</v>
      </c>
      <c r="U397" s="113">
        <f>F397+F405+F406+F400</f>
        <v>-3.4811295783458887E-2</v>
      </c>
      <c r="V397" s="113">
        <f>G397+G405+G406+G400</f>
        <v>-2.8745938396660842E-2</v>
      </c>
      <c r="X397" s="115"/>
      <c r="Y397" s="107" t="s">
        <v>132</v>
      </c>
      <c r="Z397" s="113">
        <f>F402+F398+F406+F400</f>
        <v>-0.10137897027306983</v>
      </c>
      <c r="AA397" s="113">
        <f>G402+G398+G406+G400</f>
        <v>8.2329535556114108E-2</v>
      </c>
    </row>
    <row r="398" spans="1:28" ht="15.75" thickBot="1" x14ac:dyDescent="0.3">
      <c r="A398" s="119">
        <v>1</v>
      </c>
      <c r="B398" s="113">
        <f t="shared" ref="B398:D398" si="213">B374</f>
        <v>-0.11508489842063022</v>
      </c>
      <c r="C398" s="113">
        <f t="shared" si="213"/>
        <v>-2.2190758303829226</v>
      </c>
      <c r="D398" s="113" t="str">
        <f t="shared" si="213"/>
        <v>[0,1,2,4]</v>
      </c>
      <c r="E398" s="119">
        <v>1</v>
      </c>
      <c r="F398" s="113">
        <f t="shared" ref="F398:G398" si="214">F374</f>
        <v>7.8909487626064034E-3</v>
      </c>
      <c r="G398" s="113">
        <f t="shared" si="214"/>
        <v>-7.649482627902271E-3</v>
      </c>
      <c r="I398" s="115"/>
      <c r="J398" s="107" t="s">
        <v>128</v>
      </c>
      <c r="K398" s="115">
        <f>B397</f>
        <v>-0.36423460143297631</v>
      </c>
      <c r="L398" s="115">
        <f>C397</f>
        <v>-1.1865527234787596</v>
      </c>
      <c r="N398" s="115"/>
      <c r="O398" s="107" t="s">
        <v>128</v>
      </c>
      <c r="P398" s="115">
        <f>B401</f>
        <v>-1.9622672143386128</v>
      </c>
      <c r="Q398" s="115">
        <f>C401</f>
        <v>-0.15145032657900226</v>
      </c>
      <c r="S398" s="115"/>
      <c r="T398" s="107" t="s">
        <v>128</v>
      </c>
      <c r="U398" s="115">
        <f>B405</f>
        <v>-1.6010687409077538</v>
      </c>
      <c r="V398" s="115">
        <f>C405</f>
        <v>-0.22524683440101689</v>
      </c>
      <c r="X398" s="115"/>
      <c r="Y398" s="107" t="s">
        <v>128</v>
      </c>
      <c r="Z398" s="115">
        <f>B409</f>
        <v>-2.8459747643899269</v>
      </c>
      <c r="AA398" s="115">
        <f>C409</f>
        <v>-5.9832414527921346E-2</v>
      </c>
    </row>
    <row r="399" spans="1:28" ht="15.75" thickBot="1" x14ac:dyDescent="0.3">
      <c r="A399" s="119">
        <v>2</v>
      </c>
      <c r="B399" s="113">
        <f t="shared" ref="B399:D399" si="215">B375</f>
        <v>-1.2249853866960867</v>
      </c>
      <c r="C399" s="113">
        <f t="shared" si="215"/>
        <v>-0.34780297808223914</v>
      </c>
      <c r="D399" s="113" t="str">
        <f t="shared" si="215"/>
        <v>[5,1,2,3]</v>
      </c>
      <c r="E399" s="119">
        <v>2</v>
      </c>
      <c r="F399" s="113">
        <f t="shared" ref="F399:G399" si="216">F375</f>
        <v>1.2472206792663754E-2</v>
      </c>
      <c r="G399" s="113">
        <f t="shared" si="216"/>
        <v>-1.5717037571866987E-2</v>
      </c>
      <c r="I399" s="115"/>
      <c r="J399" s="107" t="s">
        <v>133</v>
      </c>
      <c r="K399" s="115">
        <f>K398+K397</f>
        <v>-0.3466526822832115</v>
      </c>
      <c r="L399" s="115">
        <f>L398+L397</f>
        <v>-1.24098981881824</v>
      </c>
      <c r="N399" s="115"/>
      <c r="O399" s="107" t="s">
        <v>133</v>
      </c>
      <c r="P399" s="115">
        <f>P398+P397</f>
        <v>-1.9852682988748183</v>
      </c>
      <c r="Q399" s="115">
        <f>Q398+Q397</f>
        <v>-0.16213879101574225</v>
      </c>
      <c r="S399" s="115"/>
      <c r="T399" s="107" t="s">
        <v>133</v>
      </c>
      <c r="U399" s="115">
        <f>U398+U397</f>
        <v>-1.6358800366912127</v>
      </c>
      <c r="V399" s="115">
        <f>V398+V397</f>
        <v>-0.25399277279767773</v>
      </c>
      <c r="X399" s="115"/>
      <c r="Y399" s="107" t="s">
        <v>133</v>
      </c>
      <c r="Z399" s="115">
        <f>Z398+Z397</f>
        <v>-2.9473537346629968</v>
      </c>
      <c r="AA399" s="115">
        <f>AA398+AA397</f>
        <v>2.2497121028192762E-2</v>
      </c>
    </row>
    <row r="400" spans="1:28" ht="15.75" thickBot="1" x14ac:dyDescent="0.3">
      <c r="A400" s="119">
        <v>3</v>
      </c>
      <c r="B400" s="113">
        <f t="shared" ref="B400:D400" si="217">B376</f>
        <v>-0.97631225017277745</v>
      </c>
      <c r="C400" s="113">
        <f t="shared" si="217"/>
        <v>-0.47272365709408204</v>
      </c>
      <c r="D400" s="113" t="str">
        <f t="shared" si="217"/>
        <v>[6,7,2,3]</v>
      </c>
      <c r="E400" s="119">
        <v>3</v>
      </c>
      <c r="F400" s="113">
        <f t="shared" ref="F400:G400" si="218">F376</f>
        <v>-3.8240878229392622E-2</v>
      </c>
      <c r="G400" s="113">
        <f t="shared" si="218"/>
        <v>1.4167497438415499E-2</v>
      </c>
      <c r="I400" s="115"/>
      <c r="J400" s="107" t="s">
        <v>134</v>
      </c>
      <c r="K400" s="115">
        <f>EXP(K399)</f>
        <v>0.70705085690633052</v>
      </c>
      <c r="L400" s="115">
        <f>EXP(L399)</f>
        <v>0.2890979217085059</v>
      </c>
      <c r="M400">
        <f>K400+L400</f>
        <v>0.99614877861483642</v>
      </c>
      <c r="N400" s="115"/>
      <c r="O400" s="107" t="s">
        <v>134</v>
      </c>
      <c r="P400" s="115">
        <f>EXP(P399)</f>
        <v>0.13734375999694537</v>
      </c>
      <c r="Q400" s="115">
        <f>EXP(Q399)</f>
        <v>0.85032317913224842</v>
      </c>
      <c r="R400">
        <f>P400+Q400</f>
        <v>0.98766693912919379</v>
      </c>
      <c r="S400" s="115"/>
      <c r="T400" s="107" t="s">
        <v>134</v>
      </c>
      <c r="U400" s="115">
        <f>EXP(U399)</f>
        <v>0.19478088152911294</v>
      </c>
      <c r="V400" s="115">
        <f>EXP(V399)</f>
        <v>0.77569740814832733</v>
      </c>
      <c r="W400">
        <f>U400+V400</f>
        <v>0.97047828967744021</v>
      </c>
      <c r="X400" s="115"/>
      <c r="Y400" s="107" t="s">
        <v>134</v>
      </c>
      <c r="Z400" s="115">
        <f>EXP(Z399)</f>
        <v>5.2478394119950277E-2</v>
      </c>
      <c r="AA400" s="115">
        <f>EXP(AA399)</f>
        <v>1.0227520896857754</v>
      </c>
      <c r="AB400">
        <f>Z400+AA400</f>
        <v>1.0752304838057256</v>
      </c>
    </row>
    <row r="401" spans="1:28" ht="15.75" thickBot="1" x14ac:dyDescent="0.3">
      <c r="A401" s="119">
        <v>4</v>
      </c>
      <c r="B401" s="113">
        <f t="shared" ref="B401:D401" si="219">B377</f>
        <v>-1.9622672143386128</v>
      </c>
      <c r="C401" s="113">
        <f t="shared" si="219"/>
        <v>-0.15145032657900226</v>
      </c>
      <c r="D401" s="113" t="str">
        <f t="shared" si="219"/>
        <v>[6,8,9,3]</v>
      </c>
      <c r="E401" s="119">
        <v>4</v>
      </c>
      <c r="F401" s="113">
        <f t="shared" ref="F401:G401" si="220">F377</f>
        <v>1.6948124936368825E-2</v>
      </c>
      <c r="G401" s="113">
        <f t="shared" si="220"/>
        <v>-1.587175314491901E-2</v>
      </c>
      <c r="I401" s="116"/>
      <c r="J401" s="108" t="s">
        <v>135</v>
      </c>
      <c r="K401" s="116">
        <f>K400/M400</f>
        <v>0.70978439374236646</v>
      </c>
      <c r="L401" s="58">
        <f>L400/M400</f>
        <v>0.29021560625763354</v>
      </c>
      <c r="N401" s="116"/>
      <c r="O401" s="108" t="s">
        <v>135</v>
      </c>
      <c r="P401" s="116">
        <f>P400/R400</f>
        <v>0.13905878040024161</v>
      </c>
      <c r="Q401" s="58">
        <f>Q400/R400</f>
        <v>0.86094121959975833</v>
      </c>
      <c r="S401" s="116"/>
      <c r="T401" s="108" t="s">
        <v>135</v>
      </c>
      <c r="U401" s="116">
        <f>U400/W400</f>
        <v>0.20070606792641663</v>
      </c>
      <c r="V401" s="58">
        <f>V400/W400</f>
        <v>0.79929393207358346</v>
      </c>
      <c r="X401" s="116"/>
      <c r="Y401" s="108" t="s">
        <v>135</v>
      </c>
      <c r="Z401" s="116">
        <f>Z400/AB400</f>
        <v>4.8806646491462533E-2</v>
      </c>
      <c r="AA401" s="58">
        <f>AA400/AB400</f>
        <v>0.95119335350853751</v>
      </c>
    </row>
    <row r="402" spans="1:28" ht="15.75" thickBot="1" x14ac:dyDescent="0.3">
      <c r="A402" s="119">
        <v>5</v>
      </c>
      <c r="B402" s="113">
        <f t="shared" ref="B402:D402" si="221">B378</f>
        <v>-0.99231755044774694</v>
      </c>
      <c r="C402" s="113">
        <f t="shared" si="221"/>
        <v>-0.4631734726046457</v>
      </c>
      <c r="D402" s="113" t="str">
        <f t="shared" si="221"/>
        <v>[6,8,9,4]</v>
      </c>
      <c r="E402" s="119">
        <v>5</v>
      </c>
      <c r="F402" s="113">
        <f t="shared" ref="F402:G402" si="222">F378</f>
        <v>0</v>
      </c>
      <c r="G402" s="113">
        <f t="shared" si="222"/>
        <v>6.1731215468687872E-2</v>
      </c>
    </row>
    <row r="403" spans="1:28" ht="15.75" thickBot="1" x14ac:dyDescent="0.3">
      <c r="A403" s="119">
        <v>6</v>
      </c>
      <c r="B403" s="113">
        <f t="shared" ref="B403:D403" si="223">B379</f>
        <v>-1.9475305031407224</v>
      </c>
      <c r="C403" s="113">
        <f t="shared" si="223"/>
        <v>-0.15388087589086505</v>
      </c>
      <c r="D403" s="113" t="str">
        <f t="shared" si="223"/>
        <v>[5,8,9,4]</v>
      </c>
      <c r="E403" s="119">
        <v>6</v>
      </c>
      <c r="F403" s="113">
        <f t="shared" ref="F403:G403" si="224">F379</f>
        <v>4.7269853071140788E-2</v>
      </c>
      <c r="G403" s="113">
        <f t="shared" si="224"/>
        <v>-2.7180598618205765E-2</v>
      </c>
      <c r="I403" s="154">
        <v>1</v>
      </c>
      <c r="J403" s="155" t="s">
        <v>131</v>
      </c>
      <c r="K403" s="152">
        <v>0</v>
      </c>
      <c r="L403" s="153">
        <v>1</v>
      </c>
      <c r="N403" s="154">
        <v>5</v>
      </c>
      <c r="O403" s="155" t="s">
        <v>131</v>
      </c>
      <c r="P403" s="152">
        <v>0</v>
      </c>
      <c r="Q403" s="153">
        <v>1</v>
      </c>
      <c r="S403" s="154">
        <v>9</v>
      </c>
      <c r="T403" s="155" t="s">
        <v>131</v>
      </c>
      <c r="U403" s="152">
        <v>0</v>
      </c>
      <c r="V403" s="153">
        <v>1</v>
      </c>
      <c r="X403" s="154">
        <v>13</v>
      </c>
      <c r="Y403" s="155" t="s">
        <v>131</v>
      </c>
      <c r="Z403" s="152">
        <v>0</v>
      </c>
      <c r="AA403" s="153">
        <v>1</v>
      </c>
    </row>
    <row r="404" spans="1:28" ht="15.75" thickBot="1" x14ac:dyDescent="0.3">
      <c r="A404" s="119">
        <v>7</v>
      </c>
      <c r="B404" s="113">
        <f t="shared" ref="B404:D404" si="225">B380</f>
        <v>-0.72803200665582202</v>
      </c>
      <c r="C404" s="113">
        <f t="shared" si="225"/>
        <v>-0.65943839483000088</v>
      </c>
      <c r="D404" s="113" t="str">
        <f t="shared" si="225"/>
        <v>[0,7,2,3]</v>
      </c>
      <c r="E404" s="119">
        <v>7</v>
      </c>
      <c r="F404" s="113">
        <f t="shared" ref="F404:G404" si="226">F380</f>
        <v>-3.9305100179162333E-2</v>
      </c>
      <c r="G404" s="113">
        <f t="shared" si="226"/>
        <v>2.2242438365579986E-2</v>
      </c>
      <c r="I404" s="115"/>
      <c r="J404" s="107" t="s">
        <v>132</v>
      </c>
      <c r="K404" s="113">
        <f>F397+F398+F399+F401</f>
        <v>7.277092231552626E-2</v>
      </c>
      <c r="L404" s="113">
        <f>G397+G398+G399+G401</f>
        <v>-8.4476345922814888E-2</v>
      </c>
      <c r="N404" s="115"/>
      <c r="O404" s="107" t="s">
        <v>132</v>
      </c>
      <c r="P404" s="113">
        <f>F403+F405+F406+F401</f>
        <v>3.218791862955607E-2</v>
      </c>
      <c r="Q404" s="113">
        <f>G403+G405+G406+G401</f>
        <v>-4.0727715020074495E-2</v>
      </c>
      <c r="S404" s="115"/>
      <c r="T404" s="107" t="s">
        <v>132</v>
      </c>
      <c r="U404" s="113">
        <f>F403+F404+F406+F400</f>
        <v>-0.10130516614369778</v>
      </c>
      <c r="V404" s="113">
        <f>G403+G404+G406+G400</f>
        <v>2.3309642462702729E-2</v>
      </c>
      <c r="X404" s="115"/>
      <c r="Y404" s="107" t="s">
        <v>132</v>
      </c>
      <c r="Z404" s="113">
        <f>F403+F404+F399+F401</f>
        <v>3.7385084621011033E-2</v>
      </c>
      <c r="AA404" s="113">
        <f>G403+G404+G399+G401</f>
        <v>-3.6526950969411776E-2</v>
      </c>
    </row>
    <row r="405" spans="1:28" ht="15.75" thickBot="1" x14ac:dyDescent="0.3">
      <c r="A405" s="119">
        <v>8</v>
      </c>
      <c r="B405" s="113">
        <f t="shared" ref="B405:D405" si="227">B381</f>
        <v>-1.6010687409077538</v>
      </c>
      <c r="C405" s="113">
        <f t="shared" si="227"/>
        <v>-0.22524683440101689</v>
      </c>
      <c r="D405" s="113" t="str">
        <f t="shared" si="227"/>
        <v>[0,8,9,3]</v>
      </c>
      <c r="E405" s="119">
        <v>8</v>
      </c>
      <c r="F405" s="113">
        <f t="shared" ref="F405:G405" si="228">F381</f>
        <v>3.8998981428330068E-2</v>
      </c>
      <c r="G405" s="113">
        <f t="shared" si="228"/>
        <v>-1.1755668533862729E-2</v>
      </c>
      <c r="I405" s="115"/>
      <c r="J405" s="107" t="s">
        <v>128</v>
      </c>
      <c r="K405" s="115">
        <f>B398</f>
        <v>-0.11508489842063022</v>
      </c>
      <c r="L405" s="115">
        <f>C398</f>
        <v>-2.2190758303829226</v>
      </c>
      <c r="N405" s="115"/>
      <c r="O405" s="107" t="s">
        <v>128</v>
      </c>
      <c r="P405" s="115">
        <f>B402</f>
        <v>-0.99231755044774694</v>
      </c>
      <c r="Q405" s="115">
        <f>C402</f>
        <v>-0.4631734726046457</v>
      </c>
      <c r="S405" s="115"/>
      <c r="T405" s="107" t="s">
        <v>128</v>
      </c>
      <c r="U405" s="115">
        <f>B406</f>
        <v>-2.4983469739249942</v>
      </c>
      <c r="V405" s="115">
        <f>C406</f>
        <v>-8.5798439598141193E-2</v>
      </c>
      <c r="X405" s="115"/>
      <c r="Y405" s="107" t="s">
        <v>128</v>
      </c>
      <c r="Z405" s="115">
        <f>B410</f>
        <v>-0.37794663057105027</v>
      </c>
      <c r="AA405" s="115">
        <f>C410</f>
        <v>-1.1560308474088645</v>
      </c>
    </row>
    <row r="406" spans="1:28" ht="15.75" thickBot="1" x14ac:dyDescent="0.3">
      <c r="A406" s="119">
        <v>9</v>
      </c>
      <c r="B406" s="113">
        <f t="shared" ref="B406:D406" si="229">B382</f>
        <v>-2.4983469739249942</v>
      </c>
      <c r="C406" s="113">
        <f t="shared" si="229"/>
        <v>-8.5798439598141193E-2</v>
      </c>
      <c r="D406" s="113" t="str">
        <f t="shared" si="229"/>
        <v>[6,7,9,3]</v>
      </c>
      <c r="E406" s="120">
        <v>9</v>
      </c>
      <c r="F406" s="113">
        <f t="shared" ref="F406:G406" si="230">F382</f>
        <v>-7.1029040806283611E-2</v>
      </c>
      <c r="G406" s="113">
        <f t="shared" si="230"/>
        <v>1.4080305276913008E-2</v>
      </c>
      <c r="I406" s="115"/>
      <c r="J406" s="107" t="s">
        <v>133</v>
      </c>
      <c r="K406" s="115">
        <f>K405+K404</f>
        <v>-4.2313976105103956E-2</v>
      </c>
      <c r="L406" s="115">
        <f>L405+L404</f>
        <v>-2.3035521763057374</v>
      </c>
      <c r="N406" s="115"/>
      <c r="O406" s="107" t="s">
        <v>133</v>
      </c>
      <c r="P406" s="115">
        <f>P405+P404</f>
        <v>-0.96012963181819089</v>
      </c>
      <c r="Q406" s="115">
        <f>Q405+Q404</f>
        <v>-0.50390118762472014</v>
      </c>
      <c r="S406" s="115"/>
      <c r="T406" s="107" t="s">
        <v>133</v>
      </c>
      <c r="U406" s="115">
        <f>U405+U404</f>
        <v>-2.5996521400686921</v>
      </c>
      <c r="V406" s="115">
        <f>V405+V404</f>
        <v>-6.2488797135438465E-2</v>
      </c>
      <c r="X406" s="115"/>
      <c r="Y406" s="107" t="s">
        <v>133</v>
      </c>
      <c r="Z406" s="115">
        <f>Z405+Z404</f>
        <v>-0.34056154595003924</v>
      </c>
      <c r="AA406" s="56">
        <f>AA405+AA404</f>
        <v>-1.1925577983782762</v>
      </c>
    </row>
    <row r="407" spans="1:28" ht="15.75" thickBot="1" x14ac:dyDescent="0.3">
      <c r="A407" s="119">
        <v>10</v>
      </c>
      <c r="B407" s="113">
        <f t="shared" ref="B407:D407" si="231">B383</f>
        <v>-1.1004354937434977</v>
      </c>
      <c r="C407" s="113">
        <f t="shared" si="231"/>
        <v>-0.4045547505860288</v>
      </c>
      <c r="D407" s="113" t="str">
        <f t="shared" si="231"/>
        <v>[0,7,9,4]</v>
      </c>
      <c r="I407" s="115"/>
      <c r="J407" s="107" t="s">
        <v>134</v>
      </c>
      <c r="K407" s="115">
        <f>EXP(K406)</f>
        <v>0.95856876563170068</v>
      </c>
      <c r="L407" s="56">
        <f>EXP(L406)</f>
        <v>9.9903338416266654E-2</v>
      </c>
      <c r="M407">
        <f>K407+L407</f>
        <v>1.0584721040479674</v>
      </c>
      <c r="N407" s="115"/>
      <c r="O407" s="107" t="s">
        <v>134</v>
      </c>
      <c r="P407" s="115">
        <f>EXP(P406)</f>
        <v>0.3828432540911359</v>
      </c>
      <c r="Q407" s="56">
        <f>EXP(Q406)</f>
        <v>0.60416907928823815</v>
      </c>
      <c r="R407">
        <f>P407+Q407</f>
        <v>0.98701233337937411</v>
      </c>
      <c r="S407" s="115"/>
      <c r="T407" s="107" t="s">
        <v>134</v>
      </c>
      <c r="U407" s="115">
        <f>EXP(U406)</f>
        <v>7.4299419510464676E-2</v>
      </c>
      <c r="V407" s="56">
        <f>EXP(V406)</f>
        <v>0.93942358698973616</v>
      </c>
      <c r="W407">
        <f>U407+V407</f>
        <v>1.0137230065002008</v>
      </c>
      <c r="X407" s="115"/>
      <c r="Y407" s="107" t="s">
        <v>134</v>
      </c>
      <c r="Z407" s="115">
        <f>EXP(Z406)</f>
        <v>0.71137074322214067</v>
      </c>
      <c r="AA407" s="56">
        <f>EXP(AA406)</f>
        <v>0.30344412172124613</v>
      </c>
      <c r="AB407">
        <f>Z407+AA407</f>
        <v>1.0148148649433868</v>
      </c>
    </row>
    <row r="408" spans="1:28" ht="15.75" thickBot="1" x14ac:dyDescent="0.3">
      <c r="A408" s="119">
        <v>11</v>
      </c>
      <c r="B408" s="113">
        <f t="shared" ref="B408:D408" si="232">B384</f>
        <v>-0.96564650482916847</v>
      </c>
      <c r="C408" s="113">
        <f t="shared" si="232"/>
        <v>-0.47922517226022598</v>
      </c>
      <c r="D408" s="113" t="str">
        <f t="shared" si="232"/>
        <v>[5,7,2,4]</v>
      </c>
      <c r="E408" t="s">
        <v>136</v>
      </c>
      <c r="G408">
        <f>LN(K401)+LN(K408)+LN(L415)+LN(L422)+LN(Q401)+LN(P408)+LN(Q415)+LN(P422)+LN(V401)+LN(V408)+LN(V415)+LN(V422)+LN(AA401)+LN(Z408)</f>
        <v>-4.7656520721476978</v>
      </c>
      <c r="I408" s="116"/>
      <c r="J408" s="108" t="s">
        <v>135</v>
      </c>
      <c r="K408" s="116">
        <f>K407/M407</f>
        <v>0.90561552067909823</v>
      </c>
      <c r="L408" s="58">
        <f>L407/M407</f>
        <v>9.438447932090166E-2</v>
      </c>
      <c r="N408" s="116"/>
      <c r="O408" s="108" t="s">
        <v>135</v>
      </c>
      <c r="P408" s="116">
        <f>P407/R407</f>
        <v>0.38788092219713322</v>
      </c>
      <c r="Q408" s="58">
        <f>Q407/R407</f>
        <v>0.61211907780286678</v>
      </c>
      <c r="S408" s="116"/>
      <c r="T408" s="108" t="s">
        <v>135</v>
      </c>
      <c r="U408" s="116">
        <f>U407/W407</f>
        <v>7.3293610812856666E-2</v>
      </c>
      <c r="V408" s="58">
        <f>V407/W407</f>
        <v>0.92670638918714343</v>
      </c>
      <c r="X408" s="116"/>
      <c r="Y408" s="108" t="s">
        <v>135</v>
      </c>
      <c r="Z408" s="116">
        <f>Z407/AB407</f>
        <v>0.70098573424210309</v>
      </c>
      <c r="AA408" s="58">
        <f>AA407/AB407</f>
        <v>0.29901426575789691</v>
      </c>
    </row>
    <row r="409" spans="1:28" ht="15.75" thickBot="1" x14ac:dyDescent="0.3">
      <c r="A409" s="119">
        <v>12</v>
      </c>
      <c r="B409" s="113">
        <f t="shared" ref="B409:D409" si="233">B385</f>
        <v>-2.8459747643899269</v>
      </c>
      <c r="C409" s="113">
        <f t="shared" si="233"/>
        <v>-5.9832414527921346E-2</v>
      </c>
      <c r="D409" s="113" t="str">
        <f t="shared" si="233"/>
        <v>[5,1,9,3]</v>
      </c>
      <c r="E409" t="s">
        <v>138</v>
      </c>
      <c r="G409">
        <f>12/14</f>
        <v>0.8571428571428571</v>
      </c>
    </row>
    <row r="410" spans="1:28" ht="15.75" thickBot="1" x14ac:dyDescent="0.3">
      <c r="A410" s="120">
        <v>13</v>
      </c>
      <c r="B410" s="113">
        <f t="shared" ref="B410:D410" si="234">B386</f>
        <v>-0.37794663057105027</v>
      </c>
      <c r="C410" s="113">
        <f t="shared" si="234"/>
        <v>-1.1560308474088645</v>
      </c>
      <c r="D410" s="113" t="str">
        <f t="shared" si="234"/>
        <v>[6,7,2,4]</v>
      </c>
      <c r="E410" t="s">
        <v>140</v>
      </c>
      <c r="I410" s="154">
        <v>2</v>
      </c>
      <c r="J410" s="155" t="s">
        <v>131</v>
      </c>
      <c r="K410" s="152">
        <v>0</v>
      </c>
      <c r="L410" s="153">
        <v>1</v>
      </c>
      <c r="N410" s="154">
        <v>6</v>
      </c>
      <c r="O410" s="155" t="s">
        <v>131</v>
      </c>
      <c r="P410" s="152">
        <v>0</v>
      </c>
      <c r="Q410" s="153">
        <v>1</v>
      </c>
      <c r="S410" s="154">
        <v>10</v>
      </c>
      <c r="T410" s="155" t="s">
        <v>131</v>
      </c>
      <c r="U410" s="152">
        <v>0</v>
      </c>
      <c r="V410" s="153">
        <v>1</v>
      </c>
    </row>
    <row r="411" spans="1:28" ht="15.75" thickBot="1" x14ac:dyDescent="0.3">
      <c r="I411" s="115"/>
      <c r="J411" s="107" t="s">
        <v>132</v>
      </c>
      <c r="K411" s="113">
        <f>F402+F398+F399+F400</f>
        <v>-1.7877722674122465E-2</v>
      </c>
      <c r="L411" s="113">
        <f>G402+G398+G399+G400</f>
        <v>5.2532192707334113E-2</v>
      </c>
      <c r="N411" s="115"/>
      <c r="O411" s="107" t="s">
        <v>132</v>
      </c>
      <c r="P411" s="113">
        <f>F402+F405+F406+F401</f>
        <v>-1.5081934441584718E-2</v>
      </c>
      <c r="Q411" s="113">
        <f>G402+G405+G406+G401</f>
        <v>4.8184099066819142E-2</v>
      </c>
      <c r="S411" s="115"/>
      <c r="T411" s="107" t="s">
        <v>132</v>
      </c>
      <c r="U411" s="113">
        <f>F397+F404+F406+F401</f>
        <v>-5.7926374225189842E-2</v>
      </c>
      <c r="V411" s="113">
        <f>G397+G404+G406+G401</f>
        <v>-2.4787082080552636E-2</v>
      </c>
    </row>
    <row r="412" spans="1:28" ht="15.75" thickBot="1" x14ac:dyDescent="0.3">
      <c r="A412" s="117" t="s">
        <v>128</v>
      </c>
      <c r="B412" s="110">
        <v>0</v>
      </c>
      <c r="C412" s="109">
        <v>1</v>
      </c>
      <c r="E412" s="117" t="s">
        <v>130</v>
      </c>
      <c r="F412" s="110">
        <v>0</v>
      </c>
      <c r="G412" s="109">
        <v>1</v>
      </c>
      <c r="I412" s="115"/>
      <c r="J412" s="107" t="s">
        <v>128</v>
      </c>
      <c r="K412" s="115">
        <f>B399</f>
        <v>-1.2249853866960867</v>
      </c>
      <c r="L412" s="115">
        <f>C399</f>
        <v>-0.34780297808223914</v>
      </c>
      <c r="N412" s="115"/>
      <c r="O412" s="107" t="s">
        <v>128</v>
      </c>
      <c r="P412" s="115">
        <f>B403</f>
        <v>-1.9475305031407224</v>
      </c>
      <c r="Q412" s="115">
        <f>C403</f>
        <v>-0.15388087589086505</v>
      </c>
      <c r="S412" s="115"/>
      <c r="T412" s="107" t="s">
        <v>128</v>
      </c>
      <c r="U412" s="115">
        <f>B407</f>
        <v>-1.1004354937434977</v>
      </c>
      <c r="V412" s="115">
        <f>C407</f>
        <v>-0.4045547505860288</v>
      </c>
      <c r="Y412" s="117" t="s">
        <v>142</v>
      </c>
      <c r="Z412" s="110">
        <v>0</v>
      </c>
      <c r="AA412" s="109">
        <v>1</v>
      </c>
    </row>
    <row r="413" spans="1:28" ht="15.75" thickBot="1" x14ac:dyDescent="0.3">
      <c r="A413" s="118">
        <v>0</v>
      </c>
      <c r="B413" s="113">
        <f>LN(K401)</f>
        <v>-0.34279402584948482</v>
      </c>
      <c r="C413" s="113">
        <f>LN(L401)</f>
        <v>-1.2371311623845131</v>
      </c>
      <c r="D413" t="str">
        <f>D397</f>
        <v>[0,1,2,3]</v>
      </c>
      <c r="E413" s="157">
        <v>0</v>
      </c>
      <c r="F413" s="113">
        <f>(LN($L$6) - LN(K401+K408+P422+U401+U415))/$E$34</f>
        <v>3.3563058427966058E-2</v>
      </c>
      <c r="G413" s="113">
        <f>(LN($K$6) - LN(L401+L408+Q422+V401+V415))/$E$34</f>
        <v>-4.3161592988642056E-2</v>
      </c>
      <c r="I413" s="115"/>
      <c r="J413" s="107" t="s">
        <v>133</v>
      </c>
      <c r="K413" s="115">
        <f>K412+K411</f>
        <v>-1.2428631093702092</v>
      </c>
      <c r="L413" s="115">
        <f>L412+L411</f>
        <v>-0.29527078537490503</v>
      </c>
      <c r="N413" s="115"/>
      <c r="O413" s="107" t="s">
        <v>133</v>
      </c>
      <c r="P413" s="115">
        <f>P412+P411</f>
        <v>-1.9626124375823071</v>
      </c>
      <c r="Q413" s="115">
        <f>Q412+Q411</f>
        <v>-0.10569677682404591</v>
      </c>
      <c r="S413" s="115"/>
      <c r="T413" s="107" t="s">
        <v>133</v>
      </c>
      <c r="U413" s="115">
        <f>U412+U411</f>
        <v>-1.1583618679686876</v>
      </c>
      <c r="V413" s="115">
        <f>V412+V411</f>
        <v>-0.42934183266658144</v>
      </c>
      <c r="Y413" s="157">
        <v>0</v>
      </c>
      <c r="Z413" s="113">
        <f>Z373+F413</f>
        <v>0.5001617836729978</v>
      </c>
      <c r="AA413" s="113">
        <f>AA373+G413</f>
        <v>-0.5922186604409494</v>
      </c>
    </row>
    <row r="414" spans="1:28" ht="15.75" thickBot="1" x14ac:dyDescent="0.3">
      <c r="A414" s="119">
        <v>1</v>
      </c>
      <c r="B414" s="113">
        <f>LN(K408)</f>
        <v>-9.9140433121007093E-2</v>
      </c>
      <c r="C414" s="113">
        <f>LN(L408)</f>
        <v>-2.3603786333216403</v>
      </c>
      <c r="D414" t="str">
        <f t="shared" ref="D414:D426" si="235">D398</f>
        <v>[0,1,2,4]</v>
      </c>
      <c r="E414" s="119">
        <v>1</v>
      </c>
      <c r="F414" s="113">
        <f>(LN($L$11) - LN(K401+K408+K415+Z401))/$E$34</f>
        <v>7.1544214359081093E-3</v>
      </c>
      <c r="G414" s="113">
        <f>(LN($K$11) - LN(L401+L408+L415+AA401))/$E$34</f>
        <v>-6.9553618688765473E-3</v>
      </c>
      <c r="I414" s="115"/>
      <c r="J414" s="107" t="s">
        <v>134</v>
      </c>
      <c r="K414" s="115">
        <f>EXP(K413)</f>
        <v>0.28855686424032106</v>
      </c>
      <c r="L414" s="56">
        <f>EXP(L413)</f>
        <v>0.74433000649468994</v>
      </c>
      <c r="M414">
        <f>K414+L414</f>
        <v>1.032886870735011</v>
      </c>
      <c r="N414" s="115"/>
      <c r="O414" s="107" t="s">
        <v>134</v>
      </c>
      <c r="P414" s="115">
        <f>EXP(P413)</f>
        <v>0.14049091733754546</v>
      </c>
      <c r="Q414" s="56">
        <f>EXP(Q413)</f>
        <v>0.89969741582690699</v>
      </c>
      <c r="R414">
        <f>P414+Q414</f>
        <v>1.0401883331644524</v>
      </c>
      <c r="S414" s="115"/>
      <c r="T414" s="107" t="s">
        <v>134</v>
      </c>
      <c r="U414" s="115">
        <f>EXP(U413)</f>
        <v>0.31400013348305994</v>
      </c>
      <c r="V414" s="56">
        <f>EXP(V413)</f>
        <v>0.65093737948561459</v>
      </c>
      <c r="W414">
        <f>U414+V414</f>
        <v>0.96493751296867458</v>
      </c>
      <c r="Y414" s="119">
        <v>1</v>
      </c>
      <c r="Z414" s="113">
        <f t="shared" ref="Z414:Z422" si="236">Z374+F414</f>
        <v>0.13813704485875991</v>
      </c>
      <c r="AA414" s="113">
        <f t="shared" ref="AA414:AA422" si="237">AA374+G414</f>
        <v>-0.12746508184341296</v>
      </c>
    </row>
    <row r="415" spans="1:28" ht="15.75" thickBot="1" x14ac:dyDescent="0.3">
      <c r="A415" s="119">
        <v>2</v>
      </c>
      <c r="B415" s="113">
        <f>LN(K415)</f>
        <v>-1.2752207782491123</v>
      </c>
      <c r="C415" s="113">
        <f>LN(L415)</f>
        <v>-0.32762845425380832</v>
      </c>
      <c r="D415" t="str">
        <f t="shared" si="235"/>
        <v>[5,1,2,3]</v>
      </c>
      <c r="E415" s="119">
        <v>2</v>
      </c>
      <c r="F415" s="113">
        <f>(LN($L$16) - LN(K401+K408+K415+K422+P422+U422+Z408))/$E$34</f>
        <v>1.1670707764380395E-2</v>
      </c>
      <c r="G415" s="113">
        <f>(LN($K$16) - LN(L401+L408+L415+L422+Q422+V422+AA408))/$E$34</f>
        <v>-1.4758960886211481E-2</v>
      </c>
      <c r="I415" s="116"/>
      <c r="J415" s="108" t="s">
        <v>135</v>
      </c>
      <c r="K415" s="116">
        <f>K414/M414</f>
        <v>0.27936928275115125</v>
      </c>
      <c r="L415" s="58">
        <f>L414/M414</f>
        <v>0.72063071724884886</v>
      </c>
      <c r="N415" s="116"/>
      <c r="O415" s="108" t="s">
        <v>135</v>
      </c>
      <c r="P415" s="116">
        <f>P414/R414</f>
        <v>0.13506296202164195</v>
      </c>
      <c r="Q415" s="58">
        <f>Q414/R414</f>
        <v>0.86493703797835819</v>
      </c>
      <c r="S415" s="116"/>
      <c r="T415" s="108" t="s">
        <v>135</v>
      </c>
      <c r="U415" s="116">
        <f>U414/W414</f>
        <v>0.32540981075243319</v>
      </c>
      <c r="V415" s="58">
        <f>V414/W414</f>
        <v>0.67459018924756675</v>
      </c>
      <c r="Y415" s="119">
        <v>2</v>
      </c>
      <c r="Z415" s="113">
        <f t="shared" si="236"/>
        <v>0.25617938123905909</v>
      </c>
      <c r="AA415" s="113">
        <f t="shared" si="237"/>
        <v>-0.29571377075879224</v>
      </c>
    </row>
    <row r="416" spans="1:28" ht="15.75" thickBot="1" x14ac:dyDescent="0.3">
      <c r="A416" s="119">
        <v>3</v>
      </c>
      <c r="B416" s="113">
        <f>LN(K422)</f>
        <v>-0.98338069449047782</v>
      </c>
      <c r="C416" s="113">
        <f>LN(L422)</f>
        <v>-0.46847588325310935</v>
      </c>
      <c r="D416" t="str">
        <f t="shared" si="235"/>
        <v>[6,7,2,3]</v>
      </c>
      <c r="E416" s="119">
        <v>3</v>
      </c>
      <c r="F416" s="113">
        <f>(LN($L$20) - LN(K401+K415+K422+P401+P422+U401+U408+Z401))/$E$34</f>
        <v>-3.5662907323329912E-2</v>
      </c>
      <c r="G416" s="113">
        <f>(LN($K$20) - LN(L401+L415+L422+Q401+Q422+V401+V408+AA401))/$E$34</f>
        <v>1.311541925801768E-2</v>
      </c>
      <c r="Y416" s="119">
        <v>3</v>
      </c>
      <c r="Z416" s="113">
        <f t="shared" si="236"/>
        <v>-0.65590232675106519</v>
      </c>
      <c r="AA416" s="113">
        <f t="shared" si="237"/>
        <v>0.29115048273724081</v>
      </c>
    </row>
    <row r="417" spans="1:27" ht="15.75" thickBot="1" x14ac:dyDescent="0.3">
      <c r="A417" s="119">
        <v>4</v>
      </c>
      <c r="B417" s="113">
        <f>LN(P401)</f>
        <v>-1.9728585546629591</v>
      </c>
      <c r="C417" s="113">
        <f>LN(Q401)</f>
        <v>-0.1497290468038831</v>
      </c>
      <c r="D417" t="str">
        <f t="shared" si="235"/>
        <v>[6,8,9,3]</v>
      </c>
      <c r="E417" s="119">
        <v>4</v>
      </c>
      <c r="F417" s="113">
        <f>(LN($L$21) - LN(K408+P408+P415+U415+U422+Z408))/$E$34</f>
        <v>1.5369303508583843E-2</v>
      </c>
      <c r="G417" s="113">
        <f>(LN($K$21) - LN(L408+Q408+Q415+V415+V422+AA408))/$E$34</f>
        <v>-1.4478915955543792E-2</v>
      </c>
      <c r="I417" s="154">
        <v>3</v>
      </c>
      <c r="J417" s="155" t="s">
        <v>131</v>
      </c>
      <c r="K417" s="152">
        <v>0</v>
      </c>
      <c r="L417" s="153">
        <v>1</v>
      </c>
      <c r="N417" s="154">
        <v>7</v>
      </c>
      <c r="O417" s="155" t="s">
        <v>131</v>
      </c>
      <c r="P417" s="152">
        <v>0</v>
      </c>
      <c r="Q417" s="153">
        <v>1</v>
      </c>
      <c r="S417" s="154">
        <v>11</v>
      </c>
      <c r="T417" s="155" t="s">
        <v>131</v>
      </c>
      <c r="U417" s="152">
        <v>0</v>
      </c>
      <c r="V417" s="153">
        <v>1</v>
      </c>
      <c r="Y417" s="119">
        <v>4</v>
      </c>
      <c r="Z417" s="113">
        <f t="shared" si="236"/>
        <v>0.26544028875898307</v>
      </c>
      <c r="AA417" s="113">
        <f t="shared" si="237"/>
        <v>-0.23303451146379167</v>
      </c>
    </row>
    <row r="418" spans="1:27" ht="15.75" thickBot="1" x14ac:dyDescent="0.3">
      <c r="A418" s="119">
        <v>5</v>
      </c>
      <c r="B418" s="113">
        <f>LN(P408)</f>
        <v>-0.94705688801656362</v>
      </c>
      <c r="C418" s="113">
        <f>LN(Q408)</f>
        <v>-0.49082844382309276</v>
      </c>
      <c r="D418" t="str">
        <f t="shared" si="235"/>
        <v>[6,8,9,4]</v>
      </c>
      <c r="E418" s="119">
        <v>5</v>
      </c>
      <c r="F418" s="113">
        <v>0</v>
      </c>
      <c r="G418" s="113">
        <f>(LN($K$7) - LN(L415+Q415+V422+AA401))/$E$34</f>
        <v>5.8093935840744404E-2</v>
      </c>
      <c r="I418" s="115"/>
      <c r="J418" s="107" t="s">
        <v>132</v>
      </c>
      <c r="K418" s="113">
        <f>F403+F404+F399+F400</f>
        <v>-1.7803918544750413E-2</v>
      </c>
      <c r="L418" s="113">
        <f>G403+G404+G399+G400</f>
        <v>-6.4877003860772664E-3</v>
      </c>
      <c r="N418" s="115"/>
      <c r="O418" s="107" t="s">
        <v>132</v>
      </c>
      <c r="P418" s="113">
        <f>F397+F404+F399+F400</f>
        <v>-2.9614129792003924E-2</v>
      </c>
      <c r="Q418" s="113">
        <f>G397+G404+G399+G400</f>
        <v>-2.4545174345998122E-2</v>
      </c>
      <c r="S418" s="115"/>
      <c r="T418" s="107" t="s">
        <v>132</v>
      </c>
      <c r="U418" s="113">
        <f>F402+F404+F399+F401</f>
        <v>-9.884768450129755E-3</v>
      </c>
      <c r="V418" s="113">
        <f>G402+G404+G399+G401</f>
        <v>5.2384863117481861E-2</v>
      </c>
      <c r="Y418" s="119">
        <v>5</v>
      </c>
      <c r="Z418" s="113">
        <f t="shared" si="236"/>
        <v>0</v>
      </c>
      <c r="AA418" s="113">
        <f t="shared" si="237"/>
        <v>0.8843676036737379</v>
      </c>
    </row>
    <row r="419" spans="1:27" ht="15.75" thickBot="1" x14ac:dyDescent="0.3">
      <c r="A419" s="119">
        <v>6</v>
      </c>
      <c r="B419" s="113">
        <f>LN(P415)</f>
        <v>-2.0020142239220533</v>
      </c>
      <c r="C419" s="113">
        <f>LN(Q415)</f>
        <v>-0.14509856316379235</v>
      </c>
      <c r="D419" t="str">
        <f t="shared" si="235"/>
        <v>[5,8,9,4]</v>
      </c>
      <c r="E419" s="119">
        <v>6</v>
      </c>
      <c r="F419" s="113">
        <f>(LN($L$8) - LN(K422+P401+P408+U408+Z408))/$E$34</f>
        <v>4.4294182038979085E-2</v>
      </c>
      <c r="G419" s="113">
        <f>(LN($K$8) - LN(L422+Q401+Q408+V408+AA408))/$E$34</f>
        <v>-2.5694535299959631E-2</v>
      </c>
      <c r="I419" s="115"/>
      <c r="J419" s="107" t="s">
        <v>128</v>
      </c>
      <c r="K419" s="115">
        <f>B400</f>
        <v>-0.97631225017277745</v>
      </c>
      <c r="L419" s="115">
        <f>C400</f>
        <v>-0.47272365709408204</v>
      </c>
      <c r="N419" s="115"/>
      <c r="O419" s="107" t="s">
        <v>128</v>
      </c>
      <c r="P419" s="115">
        <f>B404</f>
        <v>-0.72803200665582202</v>
      </c>
      <c r="Q419" s="115">
        <f>C404</f>
        <v>-0.65943839483000088</v>
      </c>
      <c r="S419" s="115"/>
      <c r="T419" s="107" t="s">
        <v>128</v>
      </c>
      <c r="U419" s="115">
        <f>B408</f>
        <v>-0.96564650482916847</v>
      </c>
      <c r="V419" s="115">
        <f>C408</f>
        <v>-0.47922517226022598</v>
      </c>
      <c r="Y419" s="119">
        <v>6</v>
      </c>
      <c r="Z419" s="113">
        <f t="shared" si="236"/>
        <v>0.42083715801349153</v>
      </c>
      <c r="AA419" s="113">
        <f t="shared" si="237"/>
        <v>-0.22356510805724417</v>
      </c>
    </row>
    <row r="420" spans="1:27" ht="15.75" thickBot="1" x14ac:dyDescent="0.3">
      <c r="A420" s="119">
        <v>7</v>
      </c>
      <c r="B420" s="113">
        <f>LN(P422)</f>
        <v>-0.73065658262759914</v>
      </c>
      <c r="C420" s="113">
        <f>LN(Q422)</f>
        <v>-0.65699401535577195</v>
      </c>
      <c r="D420" t="str">
        <f t="shared" si="235"/>
        <v>[0,7,2,3]</v>
      </c>
      <c r="E420" s="119">
        <v>7</v>
      </c>
      <c r="F420" s="113">
        <f>(LN($L$12) - LN(K422+P422+U408+U415+U422+Z408))/$E$34</f>
        <v>-3.726598761338476E-2</v>
      </c>
      <c r="G420" s="113">
        <f>(LN($K$12) - LN(L422+Q422+V408+V415+V422+AA408))/$E$34</f>
        <v>2.0946946923448062E-2</v>
      </c>
      <c r="I420" s="115"/>
      <c r="J420" s="107" t="s">
        <v>133</v>
      </c>
      <c r="K420" s="115">
        <f>K419+K418</f>
        <v>-0.99411616871752784</v>
      </c>
      <c r="L420" s="115">
        <f>L419+L418</f>
        <v>-0.47921135748015931</v>
      </c>
      <c r="N420" s="115"/>
      <c r="O420" s="107" t="s">
        <v>133</v>
      </c>
      <c r="P420" s="115">
        <f>P419+P418</f>
        <v>-0.75764613644782597</v>
      </c>
      <c r="Q420" s="115">
        <f>Q419+Q418</f>
        <v>-0.68398356917599901</v>
      </c>
      <c r="S420" s="115"/>
      <c r="T420" s="107" t="s">
        <v>133</v>
      </c>
      <c r="U420" s="115">
        <f>U419+U418</f>
        <v>-0.97553127327929823</v>
      </c>
      <c r="V420" s="115">
        <f>V419+V418</f>
        <v>-0.42684030914274412</v>
      </c>
      <c r="Y420" s="119">
        <v>7</v>
      </c>
      <c r="Z420" s="113">
        <f t="shared" si="236"/>
        <v>-0.48384805134560105</v>
      </c>
      <c r="AA420" s="113">
        <f t="shared" si="237"/>
        <v>0.29087224360069847</v>
      </c>
    </row>
    <row r="421" spans="1:27" ht="15.75" thickBot="1" x14ac:dyDescent="0.3">
      <c r="A421" s="119">
        <v>8</v>
      </c>
      <c r="B421" s="113">
        <f>LN(U401)</f>
        <v>-1.6059137898231421</v>
      </c>
      <c r="C421" s="113">
        <f>LN(V401)</f>
        <v>-0.22402652592960715</v>
      </c>
      <c r="D421" t="str">
        <f t="shared" si="235"/>
        <v>[0,8,9,3]</v>
      </c>
      <c r="E421" s="119">
        <v>8</v>
      </c>
      <c r="F421" s="113">
        <f>(LN($L$13) - LN(P401+P408+P415+U401))/$E$34</f>
        <v>3.6919537651921755E-2</v>
      </c>
      <c r="G421" s="113">
        <f>(LN($K$13) - LN(Q401+Q408+Q415+V401))/$E$34</f>
        <v>-1.1186871318838387E-2</v>
      </c>
      <c r="I421" s="115"/>
      <c r="J421" s="107" t="s">
        <v>134</v>
      </c>
      <c r="K421" s="115">
        <f>EXP(K420)</f>
        <v>0.37005036213892778</v>
      </c>
      <c r="L421" s="56">
        <f>EXP(L420)</f>
        <v>0.61927158317842457</v>
      </c>
      <c r="M421">
        <f>K421+L421</f>
        <v>0.98932194531735229</v>
      </c>
      <c r="N421" s="115"/>
      <c r="O421" s="107" t="s">
        <v>134</v>
      </c>
      <c r="P421" s="115">
        <f>EXP(P420)</f>
        <v>0.46876854657769002</v>
      </c>
      <c r="Q421" s="56">
        <f>EXP(Q420)</f>
        <v>0.5046028629062681</v>
      </c>
      <c r="R421">
        <f>P421+Q421</f>
        <v>0.97337140948395806</v>
      </c>
      <c r="S421" s="115"/>
      <c r="T421" s="107" t="s">
        <v>134</v>
      </c>
      <c r="U421" s="115">
        <f>EXP(U420)</f>
        <v>0.37699201456664316</v>
      </c>
      <c r="V421" s="56">
        <f>EXP(V420)</f>
        <v>0.65256775301161873</v>
      </c>
      <c r="W421">
        <f>U421+V421</f>
        <v>1.029559767578262</v>
      </c>
      <c r="Y421" s="119">
        <v>8</v>
      </c>
      <c r="Z421" s="113">
        <f t="shared" si="236"/>
        <v>7.4144413272846432E-2</v>
      </c>
      <c r="AA421" s="113">
        <f t="shared" si="237"/>
        <v>2.8511529637375327E-2</v>
      </c>
    </row>
    <row r="422" spans="1:27" ht="15.75" thickBot="1" x14ac:dyDescent="0.3">
      <c r="A422" s="119">
        <v>9</v>
      </c>
      <c r="B422" s="113">
        <f>LN(U408)</f>
        <v>-2.6132818387882479</v>
      </c>
      <c r="C422" s="113">
        <f>LN(V408)</f>
        <v>-7.61184958549945E-2</v>
      </c>
      <c r="D422" t="str">
        <f t="shared" si="235"/>
        <v>[6,7,9,3]</v>
      </c>
      <c r="E422" s="120">
        <v>9</v>
      </c>
      <c r="F422" s="64">
        <f>(LN($L$17) - LN(P401+P408+P415+U401+U408+U415+Z401))/$E$34</f>
        <v>-6.7548536656664701E-2</v>
      </c>
      <c r="G422" s="64">
        <f>(LN($K$17) - LN(Q401+Q408+Q415+V401+V408+V415+AA401))/$E$34</f>
        <v>1.3271918840517205E-2</v>
      </c>
      <c r="I422" s="116"/>
      <c r="J422" s="108" t="s">
        <v>135</v>
      </c>
      <c r="K422" s="116">
        <f>K421/M421</f>
        <v>0.37404442900558921</v>
      </c>
      <c r="L422" s="58">
        <f>L421/M421</f>
        <v>0.6259555709944109</v>
      </c>
      <c r="N422" s="116"/>
      <c r="O422" s="108" t="s">
        <v>135</v>
      </c>
      <c r="P422" s="116">
        <f>P421/R421</f>
        <v>0.48159268087215756</v>
      </c>
      <c r="Q422" s="58">
        <f>Q421/R421</f>
        <v>0.51840731912784255</v>
      </c>
      <c r="S422" s="116"/>
      <c r="T422" s="108" t="s">
        <v>135</v>
      </c>
      <c r="U422" s="116">
        <f>U421/W421</f>
        <v>0.36616816860803192</v>
      </c>
      <c r="V422" s="58">
        <f>V421/W421</f>
        <v>0.63383183139196808</v>
      </c>
      <c r="Y422" s="120">
        <v>9</v>
      </c>
      <c r="Z422" s="113">
        <f t="shared" si="236"/>
        <v>-1.2354841494632485</v>
      </c>
      <c r="AA422" s="113">
        <f t="shared" si="237"/>
        <v>0.34213135438255932</v>
      </c>
    </row>
    <row r="423" spans="1:27" ht="15.75" thickBot="1" x14ac:dyDescent="0.3">
      <c r="A423" s="119">
        <v>10</v>
      </c>
      <c r="B423" s="113">
        <f>LN(U415)</f>
        <v>-1.1226699348286073</v>
      </c>
      <c r="C423" s="113">
        <f>LN(V415)</f>
        <v>-0.39364989952650115</v>
      </c>
      <c r="D423" t="str">
        <f t="shared" si="235"/>
        <v>[0,7,9,4]</v>
      </c>
    </row>
    <row r="424" spans="1:27" ht="15.75" thickBot="1" x14ac:dyDescent="0.3">
      <c r="A424" s="119">
        <v>11</v>
      </c>
      <c r="B424" s="113">
        <f>LN(U422)</f>
        <v>-1.0046625740369111</v>
      </c>
      <c r="C424" s="113">
        <f>LN(V422)</f>
        <v>-0.45597160990035696</v>
      </c>
      <c r="D424" t="str">
        <f>D408</f>
        <v>[5,7,2,4]</v>
      </c>
    </row>
    <row r="425" spans="1:27" ht="15.75" thickBot="1" x14ac:dyDescent="0.3">
      <c r="A425" s="119">
        <v>12</v>
      </c>
      <c r="B425" s="113">
        <f>LN(Z401)</f>
        <v>-3.0198887768016784</v>
      </c>
      <c r="C425" s="113">
        <f>LN(AA401)</f>
        <v>-5.0037921110488985E-2</v>
      </c>
      <c r="D425" t="str">
        <f t="shared" si="235"/>
        <v>[5,1,9,3]</v>
      </c>
    </row>
    <row r="426" spans="1:27" ht="15.75" thickBot="1" x14ac:dyDescent="0.3">
      <c r="A426" s="120">
        <v>13</v>
      </c>
      <c r="B426" s="113">
        <f>LN(Z408)</f>
        <v>-0.35526774273650147</v>
      </c>
      <c r="C426" s="113">
        <f>LN(AA408)</f>
        <v>-1.2072639951647386</v>
      </c>
      <c r="D426" t="str">
        <f t="shared" si="235"/>
        <v>[6,7,2,4]</v>
      </c>
    </row>
    <row r="427" spans="1:27" ht="15.75" thickBot="1" x14ac:dyDescent="0.3"/>
    <row r="428" spans="1:27" ht="15.75" thickBot="1" x14ac:dyDescent="0.3">
      <c r="A428" s="75">
        <v>11</v>
      </c>
      <c r="B428" s="121"/>
      <c r="C428" s="139"/>
      <c r="D428" s="121"/>
      <c r="E428" s="37"/>
      <c r="F428" s="139"/>
      <c r="G428" s="121"/>
      <c r="H428" s="37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37"/>
    </row>
    <row r="430" spans="1:27" x14ac:dyDescent="0.25">
      <c r="C430" t="s">
        <v>141</v>
      </c>
    </row>
    <row r="432" spans="1:27" x14ac:dyDescent="0.25">
      <c r="L432" s="141"/>
    </row>
    <row r="433" spans="1:28" ht="15.75" thickBot="1" x14ac:dyDescent="0.3">
      <c r="M433" s="141"/>
    </row>
    <row r="434" spans="1:28" ht="15.75" thickBot="1" x14ac:dyDescent="0.3">
      <c r="A434" s="75"/>
      <c r="B434" s="121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37"/>
    </row>
    <row r="435" spans="1:28" ht="15.75" thickBot="1" x14ac:dyDescent="0.3"/>
    <row r="436" spans="1:28" ht="15.75" thickBot="1" x14ac:dyDescent="0.3">
      <c r="A436" s="117" t="s">
        <v>128</v>
      </c>
      <c r="B436" s="110">
        <v>0</v>
      </c>
      <c r="C436" s="109">
        <v>1</v>
      </c>
      <c r="E436" s="117" t="s">
        <v>130</v>
      </c>
      <c r="F436" s="110">
        <v>0</v>
      </c>
      <c r="G436" s="109">
        <v>1</v>
      </c>
      <c r="I436" s="154">
        <v>0</v>
      </c>
      <c r="J436" s="155" t="s">
        <v>131</v>
      </c>
      <c r="K436" s="152">
        <v>0</v>
      </c>
      <c r="L436" s="153">
        <v>1</v>
      </c>
      <c r="N436" s="154">
        <v>4</v>
      </c>
      <c r="O436" s="155" t="s">
        <v>131</v>
      </c>
      <c r="P436" s="152">
        <v>0</v>
      </c>
      <c r="Q436" s="153">
        <v>1</v>
      </c>
      <c r="S436" s="154">
        <v>8</v>
      </c>
      <c r="T436" s="155" t="s">
        <v>131</v>
      </c>
      <c r="U436" s="152">
        <v>0</v>
      </c>
      <c r="V436" s="153">
        <v>1</v>
      </c>
      <c r="X436" s="154">
        <v>12</v>
      </c>
      <c r="Y436" s="155" t="s">
        <v>131</v>
      </c>
      <c r="Z436" s="152">
        <v>0</v>
      </c>
      <c r="AA436" s="153">
        <v>1</v>
      </c>
    </row>
    <row r="437" spans="1:28" ht="15.75" thickBot="1" x14ac:dyDescent="0.3">
      <c r="A437" s="118">
        <v>0</v>
      </c>
      <c r="B437" s="113">
        <f>B413</f>
        <v>-0.34279402584948482</v>
      </c>
      <c r="C437" s="113">
        <f>C413</f>
        <v>-1.2371311623845131</v>
      </c>
      <c r="D437" s="113" t="str">
        <f>D413</f>
        <v>[0,1,2,3]</v>
      </c>
      <c r="E437" s="157">
        <v>0</v>
      </c>
      <c r="F437" s="113">
        <f>F413</f>
        <v>3.3563058427966058E-2</v>
      </c>
      <c r="G437" s="113">
        <f>G413</f>
        <v>-4.3161592988642056E-2</v>
      </c>
      <c r="I437" s="115"/>
      <c r="J437" s="107" t="s">
        <v>132</v>
      </c>
      <c r="K437" s="113">
        <f>F437+F438+F439+F440</f>
        <v>1.672528030492465E-2</v>
      </c>
      <c r="L437" s="113">
        <f>G437+G438+G439+G440</f>
        <v>-5.1760496485712404E-2</v>
      </c>
      <c r="N437" s="115"/>
      <c r="O437" s="107" t="s">
        <v>132</v>
      </c>
      <c r="P437" s="113">
        <f>F443+F445+F446+F440</f>
        <v>-2.1997724289093773E-2</v>
      </c>
      <c r="Q437" s="113">
        <f>G443+G445+G446+G440</f>
        <v>-1.0494068520263133E-2</v>
      </c>
      <c r="S437" s="115"/>
      <c r="T437" s="107" t="s">
        <v>132</v>
      </c>
      <c r="U437" s="113">
        <f>F437+F445+F446+F440</f>
        <v>-3.27288479001068E-2</v>
      </c>
      <c r="V437" s="113">
        <f>G437+G445+G446+G440</f>
        <v>-2.7961126208945558E-2</v>
      </c>
      <c r="X437" s="115"/>
      <c r="Y437" s="107" t="s">
        <v>132</v>
      </c>
      <c r="Z437" s="113">
        <f>F442+F438+F446+F440</f>
        <v>-9.6057022544086504E-2</v>
      </c>
      <c r="AA437" s="113">
        <f>G442+G438+G446+G440</f>
        <v>7.7525912070402742E-2</v>
      </c>
    </row>
    <row r="438" spans="1:28" ht="15.75" thickBot="1" x14ac:dyDescent="0.3">
      <c r="A438" s="119">
        <v>1</v>
      </c>
      <c r="B438" s="113">
        <f t="shared" ref="B438:D438" si="238">B414</f>
        <v>-9.9140433121007093E-2</v>
      </c>
      <c r="C438" s="113">
        <f t="shared" si="238"/>
        <v>-2.3603786333216403</v>
      </c>
      <c r="D438" s="113" t="str">
        <f t="shared" si="238"/>
        <v>[0,1,2,4]</v>
      </c>
      <c r="E438" s="119">
        <v>1</v>
      </c>
      <c r="F438" s="113">
        <f t="shared" ref="F438:G438" si="239">F414</f>
        <v>7.1544214359081093E-3</v>
      </c>
      <c r="G438" s="113">
        <f t="shared" si="239"/>
        <v>-6.9553618688765473E-3</v>
      </c>
      <c r="I438" s="115"/>
      <c r="J438" s="107" t="s">
        <v>128</v>
      </c>
      <c r="K438" s="115">
        <f>B437</f>
        <v>-0.34279402584948482</v>
      </c>
      <c r="L438" s="115">
        <f>C437</f>
        <v>-1.2371311623845131</v>
      </c>
      <c r="N438" s="115"/>
      <c r="O438" s="107" t="s">
        <v>128</v>
      </c>
      <c r="P438" s="115">
        <f>B441</f>
        <v>-1.9728585546629591</v>
      </c>
      <c r="Q438" s="115">
        <f>C441</f>
        <v>-0.1497290468038831</v>
      </c>
      <c r="S438" s="115"/>
      <c r="T438" s="107" t="s">
        <v>128</v>
      </c>
      <c r="U438" s="115">
        <f>B445</f>
        <v>-1.6059137898231421</v>
      </c>
      <c r="V438" s="115">
        <f>C445</f>
        <v>-0.22402652592960715</v>
      </c>
      <c r="X438" s="115"/>
      <c r="Y438" s="107" t="s">
        <v>128</v>
      </c>
      <c r="Z438" s="115">
        <f>B449</f>
        <v>-3.0198887768016784</v>
      </c>
      <c r="AA438" s="115">
        <f>C449</f>
        <v>-5.0037921110488985E-2</v>
      </c>
    </row>
    <row r="439" spans="1:28" ht="15.75" thickBot="1" x14ac:dyDescent="0.3">
      <c r="A439" s="119">
        <v>2</v>
      </c>
      <c r="B439" s="113">
        <f t="shared" ref="B439:D439" si="240">B415</f>
        <v>-1.2752207782491123</v>
      </c>
      <c r="C439" s="113">
        <f t="shared" si="240"/>
        <v>-0.32762845425380832</v>
      </c>
      <c r="D439" s="113" t="str">
        <f t="shared" si="240"/>
        <v>[5,1,2,3]</v>
      </c>
      <c r="E439" s="119">
        <v>2</v>
      </c>
      <c r="F439" s="113">
        <f t="shared" ref="F439:G439" si="241">F415</f>
        <v>1.1670707764380395E-2</v>
      </c>
      <c r="G439" s="113">
        <f t="shared" si="241"/>
        <v>-1.4758960886211481E-2</v>
      </c>
      <c r="I439" s="115"/>
      <c r="J439" s="107" t="s">
        <v>133</v>
      </c>
      <c r="K439" s="115">
        <f>K438+K437</f>
        <v>-0.32606874554456017</v>
      </c>
      <c r="L439" s="115">
        <f>L438+L437</f>
        <v>-1.2888916588702255</v>
      </c>
      <c r="N439" s="115"/>
      <c r="O439" s="107" t="s">
        <v>133</v>
      </c>
      <c r="P439" s="115">
        <f>P438+P437</f>
        <v>-1.994856278952053</v>
      </c>
      <c r="Q439" s="115">
        <f>Q438+Q437</f>
        <v>-0.16022311532414624</v>
      </c>
      <c r="S439" s="115"/>
      <c r="T439" s="107" t="s">
        <v>133</v>
      </c>
      <c r="U439" s="115">
        <f>U438+U437</f>
        <v>-1.638642637723249</v>
      </c>
      <c r="V439" s="115">
        <f>V438+V437</f>
        <v>-0.25198765213855268</v>
      </c>
      <c r="X439" s="115"/>
      <c r="Y439" s="107" t="s">
        <v>133</v>
      </c>
      <c r="Z439" s="115">
        <f>Z438+Z437</f>
        <v>-3.1159457993457651</v>
      </c>
      <c r="AA439" s="115">
        <f>AA438+AA437</f>
        <v>2.7487990959913756E-2</v>
      </c>
    </row>
    <row r="440" spans="1:28" ht="15.75" thickBot="1" x14ac:dyDescent="0.3">
      <c r="A440" s="119">
        <v>3</v>
      </c>
      <c r="B440" s="113">
        <f t="shared" ref="B440:D440" si="242">B416</f>
        <v>-0.98338069449047782</v>
      </c>
      <c r="C440" s="113">
        <f t="shared" si="242"/>
        <v>-0.46847588325310935</v>
      </c>
      <c r="D440" s="113" t="str">
        <f t="shared" si="242"/>
        <v>[6,7,2,3]</v>
      </c>
      <c r="E440" s="119">
        <v>3</v>
      </c>
      <c r="F440" s="113">
        <f t="shared" ref="F440:G440" si="243">F416</f>
        <v>-3.5662907323329912E-2</v>
      </c>
      <c r="G440" s="113">
        <f t="shared" si="243"/>
        <v>1.311541925801768E-2</v>
      </c>
      <c r="I440" s="115"/>
      <c r="J440" s="107" t="s">
        <v>134</v>
      </c>
      <c r="K440" s="115">
        <f>EXP(K439)</f>
        <v>0.72175556824660791</v>
      </c>
      <c r="L440" s="115">
        <f>EXP(L439)</f>
        <v>0.27557604615703313</v>
      </c>
      <c r="M440">
        <f>K440+L440</f>
        <v>0.99733161440364104</v>
      </c>
      <c r="N440" s="115"/>
      <c r="O440" s="107" t="s">
        <v>134</v>
      </c>
      <c r="P440" s="115">
        <f>EXP(P439)</f>
        <v>0.13603320359655974</v>
      </c>
      <c r="Q440" s="115">
        <f>EXP(Q439)</f>
        <v>0.85195368383698933</v>
      </c>
      <c r="R440">
        <f>P440+Q440</f>
        <v>0.98798688743354912</v>
      </c>
      <c r="S440" s="115"/>
      <c r="T440" s="107" t="s">
        <v>134</v>
      </c>
      <c r="U440" s="115">
        <f>EXP(U439)</f>
        <v>0.19424352226117261</v>
      </c>
      <c r="V440" s="115">
        <f>EXP(V439)</f>
        <v>0.77725433543853584</v>
      </c>
      <c r="W440">
        <f>U440+V440</f>
        <v>0.97149785769970842</v>
      </c>
      <c r="X440" s="115"/>
      <c r="Y440" s="107" t="s">
        <v>134</v>
      </c>
      <c r="Z440" s="115">
        <f>EXP(Z439)</f>
        <v>4.4336553827301325E-2</v>
      </c>
      <c r="AA440" s="115">
        <f>EXP(AA439)</f>
        <v>1.0278692713098516</v>
      </c>
      <c r="AB440">
        <f>Z440+AA440</f>
        <v>1.0722058251371529</v>
      </c>
    </row>
    <row r="441" spans="1:28" ht="15.75" thickBot="1" x14ac:dyDescent="0.3">
      <c r="A441" s="119">
        <v>4</v>
      </c>
      <c r="B441" s="113">
        <f t="shared" ref="B441:D441" si="244">B417</f>
        <v>-1.9728585546629591</v>
      </c>
      <c r="C441" s="113">
        <f t="shared" si="244"/>
        <v>-0.1497290468038831</v>
      </c>
      <c r="D441" s="113" t="str">
        <f t="shared" si="244"/>
        <v>[6,8,9,3]</v>
      </c>
      <c r="E441" s="119">
        <v>4</v>
      </c>
      <c r="F441" s="113">
        <f t="shared" ref="F441:G441" si="245">F417</f>
        <v>1.5369303508583843E-2</v>
      </c>
      <c r="G441" s="113">
        <f t="shared" si="245"/>
        <v>-1.4478915955543792E-2</v>
      </c>
      <c r="I441" s="116"/>
      <c r="J441" s="108" t="s">
        <v>135</v>
      </c>
      <c r="K441" s="116">
        <f>K440/M440</f>
        <v>0.72368664326176502</v>
      </c>
      <c r="L441" s="58">
        <f>L440/M440</f>
        <v>0.27631335673823504</v>
      </c>
      <c r="N441" s="116"/>
      <c r="O441" s="108" t="s">
        <v>135</v>
      </c>
      <c r="P441" s="116">
        <f>P440/R440</f>
        <v>0.13768725610309193</v>
      </c>
      <c r="Q441" s="58">
        <f>Q440/R440</f>
        <v>0.86231274389690804</v>
      </c>
      <c r="S441" s="116"/>
      <c r="T441" s="108" t="s">
        <v>135</v>
      </c>
      <c r="U441" s="116">
        <f>U440/W440</f>
        <v>0.19994230632798121</v>
      </c>
      <c r="V441" s="58">
        <f>V440/W440</f>
        <v>0.80005769367201884</v>
      </c>
      <c r="X441" s="116"/>
      <c r="Y441" s="108" t="s">
        <v>135</v>
      </c>
      <c r="Z441" s="116">
        <f>Z440/AB440</f>
        <v>4.1350786190356634E-2</v>
      </c>
      <c r="AA441" s="58">
        <f>AA440/AB440</f>
        <v>0.95864921380964341</v>
      </c>
    </row>
    <row r="442" spans="1:28" ht="15.75" thickBot="1" x14ac:dyDescent="0.3">
      <c r="A442" s="119">
        <v>5</v>
      </c>
      <c r="B442" s="113">
        <f t="shared" ref="B442:D442" si="246">B418</f>
        <v>-0.94705688801656362</v>
      </c>
      <c r="C442" s="113">
        <f t="shared" si="246"/>
        <v>-0.49082844382309276</v>
      </c>
      <c r="D442" s="113" t="str">
        <f t="shared" si="246"/>
        <v>[6,8,9,4]</v>
      </c>
      <c r="E442" s="119">
        <v>5</v>
      </c>
      <c r="F442" s="113">
        <f t="shared" ref="F442:G442" si="247">F418</f>
        <v>0</v>
      </c>
      <c r="G442" s="113">
        <f t="shared" si="247"/>
        <v>5.8093935840744404E-2</v>
      </c>
    </row>
    <row r="443" spans="1:28" ht="15.75" thickBot="1" x14ac:dyDescent="0.3">
      <c r="A443" s="119">
        <v>6</v>
      </c>
      <c r="B443" s="113">
        <f t="shared" ref="B443:D443" si="248">B419</f>
        <v>-2.0020142239220533</v>
      </c>
      <c r="C443" s="113">
        <f t="shared" si="248"/>
        <v>-0.14509856316379235</v>
      </c>
      <c r="D443" s="113" t="str">
        <f t="shared" si="248"/>
        <v>[5,8,9,4]</v>
      </c>
      <c r="E443" s="119">
        <v>6</v>
      </c>
      <c r="F443" s="113">
        <f t="shared" ref="F443:G443" si="249">F419</f>
        <v>4.4294182038979085E-2</v>
      </c>
      <c r="G443" s="113">
        <f t="shared" si="249"/>
        <v>-2.5694535299959631E-2</v>
      </c>
      <c r="I443" s="154">
        <v>1</v>
      </c>
      <c r="J443" s="155" t="s">
        <v>131</v>
      </c>
      <c r="K443" s="152">
        <v>0</v>
      </c>
      <c r="L443" s="153">
        <v>1</v>
      </c>
      <c r="N443" s="154">
        <v>5</v>
      </c>
      <c r="O443" s="155" t="s">
        <v>131</v>
      </c>
      <c r="P443" s="152">
        <v>0</v>
      </c>
      <c r="Q443" s="153">
        <v>1</v>
      </c>
      <c r="S443" s="154">
        <v>9</v>
      </c>
      <c r="T443" s="155" t="s">
        <v>131</v>
      </c>
      <c r="U443" s="152">
        <v>0</v>
      </c>
      <c r="V443" s="153">
        <v>1</v>
      </c>
      <c r="X443" s="154">
        <v>13</v>
      </c>
      <c r="Y443" s="155" t="s">
        <v>131</v>
      </c>
      <c r="Z443" s="152">
        <v>0</v>
      </c>
      <c r="AA443" s="153">
        <v>1</v>
      </c>
    </row>
    <row r="444" spans="1:28" ht="15.75" thickBot="1" x14ac:dyDescent="0.3">
      <c r="A444" s="119">
        <v>7</v>
      </c>
      <c r="B444" s="113">
        <f t="shared" ref="B444:D444" si="250">B420</f>
        <v>-0.73065658262759914</v>
      </c>
      <c r="C444" s="113">
        <f t="shared" si="250"/>
        <v>-0.65699401535577195</v>
      </c>
      <c r="D444" s="113" t="str">
        <f t="shared" si="250"/>
        <v>[0,7,2,3]</v>
      </c>
      <c r="E444" s="119">
        <v>7</v>
      </c>
      <c r="F444" s="113">
        <f t="shared" ref="F444:G444" si="251">F420</f>
        <v>-3.726598761338476E-2</v>
      </c>
      <c r="G444" s="113">
        <f t="shared" si="251"/>
        <v>2.0946946923448062E-2</v>
      </c>
      <c r="I444" s="115"/>
      <c r="J444" s="107" t="s">
        <v>132</v>
      </c>
      <c r="K444" s="113">
        <f>F437+F438+F439+F441</f>
        <v>6.7757491136838405E-2</v>
      </c>
      <c r="L444" s="113">
        <f>G437+G438+G439+G441</f>
        <v>-7.9354831699273876E-2</v>
      </c>
      <c r="N444" s="115"/>
      <c r="O444" s="107" t="s">
        <v>132</v>
      </c>
      <c r="P444" s="113">
        <f>F443+F445+F446+F441</f>
        <v>2.9034486542819982E-2</v>
      </c>
      <c r="Q444" s="113">
        <f>G443+G445+G446+G441</f>
        <v>-3.8088403733824605E-2</v>
      </c>
      <c r="S444" s="115"/>
      <c r="T444" s="107" t="s">
        <v>132</v>
      </c>
      <c r="U444" s="113">
        <f>F443+F444+F446+F440</f>
        <v>-9.6183249554400288E-2</v>
      </c>
      <c r="V444" s="113">
        <f>G443+G444+G446+G440</f>
        <v>2.1639749722023316E-2</v>
      </c>
      <c r="X444" s="115"/>
      <c r="Y444" s="107" t="s">
        <v>132</v>
      </c>
      <c r="Z444" s="113">
        <f>F443+F444+F439+F441</f>
        <v>3.4068205698558562E-2</v>
      </c>
      <c r="AA444" s="113">
        <f>G443+G444+G439+G441</f>
        <v>-3.3985465218266842E-2</v>
      </c>
    </row>
    <row r="445" spans="1:28" ht="15.75" thickBot="1" x14ac:dyDescent="0.3">
      <c r="A445" s="119">
        <v>8</v>
      </c>
      <c r="B445" s="113">
        <f t="shared" ref="B445:D445" si="252">B421</f>
        <v>-1.6059137898231421</v>
      </c>
      <c r="C445" s="113">
        <f t="shared" si="252"/>
        <v>-0.22402652592960715</v>
      </c>
      <c r="D445" s="113" t="str">
        <f t="shared" si="252"/>
        <v>[0,8,9,3]</v>
      </c>
      <c r="E445" s="119">
        <v>8</v>
      </c>
      <c r="F445" s="113">
        <f t="shared" ref="F445:G445" si="253">F421</f>
        <v>3.6919537651921755E-2</v>
      </c>
      <c r="G445" s="113">
        <f t="shared" si="253"/>
        <v>-1.1186871318838387E-2</v>
      </c>
      <c r="I445" s="115"/>
      <c r="J445" s="107" t="s">
        <v>128</v>
      </c>
      <c r="K445" s="115">
        <f>B438</f>
        <v>-9.9140433121007093E-2</v>
      </c>
      <c r="L445" s="115">
        <f>C438</f>
        <v>-2.3603786333216403</v>
      </c>
      <c r="N445" s="115"/>
      <c r="O445" s="107" t="s">
        <v>128</v>
      </c>
      <c r="P445" s="115">
        <f>B442</f>
        <v>-0.94705688801656362</v>
      </c>
      <c r="Q445" s="115">
        <f>C442</f>
        <v>-0.49082844382309276</v>
      </c>
      <c r="S445" s="115"/>
      <c r="T445" s="107" t="s">
        <v>128</v>
      </c>
      <c r="U445" s="115">
        <f>B446</f>
        <v>-2.6132818387882479</v>
      </c>
      <c r="V445" s="115">
        <f>C446</f>
        <v>-7.61184958549945E-2</v>
      </c>
      <c r="X445" s="115"/>
      <c r="Y445" s="107" t="s">
        <v>128</v>
      </c>
      <c r="Z445" s="115">
        <f>B450</f>
        <v>-0.35526774273650147</v>
      </c>
      <c r="AA445" s="115">
        <f>C450</f>
        <v>-1.2072639951647386</v>
      </c>
    </row>
    <row r="446" spans="1:28" ht="15.75" thickBot="1" x14ac:dyDescent="0.3">
      <c r="A446" s="119">
        <v>9</v>
      </c>
      <c r="B446" s="113">
        <f t="shared" ref="B446:D446" si="254">B422</f>
        <v>-2.6132818387882479</v>
      </c>
      <c r="C446" s="113">
        <f t="shared" si="254"/>
        <v>-7.61184958549945E-2</v>
      </c>
      <c r="D446" s="113" t="str">
        <f t="shared" si="254"/>
        <v>[6,7,9,3]</v>
      </c>
      <c r="E446" s="120">
        <v>9</v>
      </c>
      <c r="F446" s="113">
        <f t="shared" ref="F446:G446" si="255">F422</f>
        <v>-6.7548536656664701E-2</v>
      </c>
      <c r="G446" s="113">
        <f t="shared" si="255"/>
        <v>1.3271918840517205E-2</v>
      </c>
      <c r="I446" s="115"/>
      <c r="J446" s="107" t="s">
        <v>133</v>
      </c>
      <c r="K446" s="115">
        <f>K445+K444</f>
        <v>-3.1382941984168689E-2</v>
      </c>
      <c r="L446" s="115">
        <f>L445+L444</f>
        <v>-2.4397334650209141</v>
      </c>
      <c r="N446" s="115"/>
      <c r="O446" s="107" t="s">
        <v>133</v>
      </c>
      <c r="P446" s="115">
        <f>P445+P444</f>
        <v>-0.9180224014737437</v>
      </c>
      <c r="Q446" s="115">
        <f>Q445+Q444</f>
        <v>-0.52891684755691737</v>
      </c>
      <c r="S446" s="115"/>
      <c r="T446" s="107" t="s">
        <v>133</v>
      </c>
      <c r="U446" s="115">
        <f>U445+U444</f>
        <v>-2.7094650883426481</v>
      </c>
      <c r="V446" s="115">
        <f>V445+V444</f>
        <v>-5.4478746132971184E-2</v>
      </c>
      <c r="X446" s="115"/>
      <c r="Y446" s="107" t="s">
        <v>133</v>
      </c>
      <c r="Z446" s="115">
        <f>Z445+Z444</f>
        <v>-0.32119953703794291</v>
      </c>
      <c r="AA446" s="56">
        <f>AA445+AA444</f>
        <v>-1.2412494603830053</v>
      </c>
    </row>
    <row r="447" spans="1:28" ht="15.75" thickBot="1" x14ac:dyDescent="0.3">
      <c r="A447" s="119">
        <v>10</v>
      </c>
      <c r="B447" s="113">
        <f t="shared" ref="B447:D447" si="256">B423</f>
        <v>-1.1226699348286073</v>
      </c>
      <c r="C447" s="113">
        <f t="shared" si="256"/>
        <v>-0.39364989952650115</v>
      </c>
      <c r="D447" s="113" t="str">
        <f t="shared" si="256"/>
        <v>[0,7,9,4]</v>
      </c>
      <c r="I447" s="115"/>
      <c r="J447" s="107" t="s">
        <v>134</v>
      </c>
      <c r="K447" s="115">
        <f>EXP(K446)</f>
        <v>0.96910439125155734</v>
      </c>
      <c r="L447" s="56">
        <f>EXP(L446)</f>
        <v>8.7184085973970357E-2</v>
      </c>
      <c r="M447">
        <f>K447+L447</f>
        <v>1.0562884772255277</v>
      </c>
      <c r="N447" s="115"/>
      <c r="O447" s="107" t="s">
        <v>134</v>
      </c>
      <c r="P447" s="115">
        <f>EXP(P446)</f>
        <v>0.39930793155005329</v>
      </c>
      <c r="Q447" s="56">
        <f>EXP(Q446)</f>
        <v>0.58924286399530101</v>
      </c>
      <c r="R447">
        <f>P447+Q447</f>
        <v>0.9885507955453543</v>
      </c>
      <c r="S447" s="115"/>
      <c r="T447" s="107" t="s">
        <v>134</v>
      </c>
      <c r="U447" s="115">
        <f>EXP(U446)</f>
        <v>6.6572407549373463E-2</v>
      </c>
      <c r="V447" s="56">
        <f>EXP(V446)</f>
        <v>0.94697863560193885</v>
      </c>
      <c r="W447">
        <f>U447+V447</f>
        <v>1.0135510431513124</v>
      </c>
      <c r="X447" s="115"/>
      <c r="Y447" s="107" t="s">
        <v>134</v>
      </c>
      <c r="Z447" s="115">
        <f>EXP(Z446)</f>
        <v>0.72527851662379728</v>
      </c>
      <c r="AA447" s="56">
        <f>EXP(AA446)</f>
        <v>0.28902286961548612</v>
      </c>
      <c r="AB447">
        <f>Z447+AA447</f>
        <v>1.0143013862392833</v>
      </c>
    </row>
    <row r="448" spans="1:28" ht="15.75" thickBot="1" x14ac:dyDescent="0.3">
      <c r="A448" s="119">
        <v>11</v>
      </c>
      <c r="B448" s="113">
        <f t="shared" ref="B448:D448" si="257">B424</f>
        <v>-1.0046625740369111</v>
      </c>
      <c r="C448" s="113">
        <f t="shared" si="257"/>
        <v>-0.45597160990035696</v>
      </c>
      <c r="D448" s="113" t="str">
        <f t="shared" si="257"/>
        <v>[5,7,2,4]</v>
      </c>
      <c r="E448" t="s">
        <v>136</v>
      </c>
      <c r="G448">
        <f>LN(K441)+LN(K448)+LN(L455)+LN(L462)+LN(Q441)+LN(P448)+LN(Q455)+LN(P462)+LN(V441)+LN(V448)+LN(V455)+LN(V462)+LN(AA441)+LN(Z448)</f>
        <v>-4.5942307392560036</v>
      </c>
      <c r="I448" s="116"/>
      <c r="J448" s="108" t="s">
        <v>135</v>
      </c>
      <c r="K448" s="116">
        <f>K447/M447</f>
        <v>0.91746186022688603</v>
      </c>
      <c r="L448" s="58">
        <f>L447/M447</f>
        <v>8.2538139773114014E-2</v>
      </c>
      <c r="N448" s="116"/>
      <c r="O448" s="108" t="s">
        <v>135</v>
      </c>
      <c r="P448" s="116">
        <f>P447/R447</f>
        <v>0.40393263891894082</v>
      </c>
      <c r="Q448" s="58">
        <f>Q447/R447</f>
        <v>0.59606736108105918</v>
      </c>
      <c r="S448" s="116"/>
      <c r="T448" s="108" t="s">
        <v>135</v>
      </c>
      <c r="U448" s="116">
        <f>U447/W447</f>
        <v>6.5682343281289399E-2</v>
      </c>
      <c r="V448" s="58">
        <f>V447/W447</f>
        <v>0.93431765671871048</v>
      </c>
      <c r="X448" s="116"/>
      <c r="Y448" s="108" t="s">
        <v>135</v>
      </c>
      <c r="Z448" s="116">
        <f>Z447/AB447</f>
        <v>0.71505227781745062</v>
      </c>
      <c r="AA448" s="58">
        <f>AA447/AB447</f>
        <v>0.28494772218254949</v>
      </c>
    </row>
    <row r="449" spans="1:27" ht="15.75" thickBot="1" x14ac:dyDescent="0.3">
      <c r="A449" s="119">
        <v>12</v>
      </c>
      <c r="B449" s="113">
        <f t="shared" ref="B449:D449" si="258">B425</f>
        <v>-3.0198887768016784</v>
      </c>
      <c r="C449" s="113">
        <f t="shared" si="258"/>
        <v>-5.0037921110488985E-2</v>
      </c>
      <c r="D449" s="113" t="str">
        <f t="shared" si="258"/>
        <v>[5,1,9,3]</v>
      </c>
      <c r="E449" t="s">
        <v>138</v>
      </c>
      <c r="G449">
        <f>12/14</f>
        <v>0.8571428571428571</v>
      </c>
    </row>
    <row r="450" spans="1:27" ht="15.75" thickBot="1" x14ac:dyDescent="0.3">
      <c r="A450" s="120">
        <v>13</v>
      </c>
      <c r="B450" s="113">
        <f t="shared" ref="B450:D450" si="259">B426</f>
        <v>-0.35526774273650147</v>
      </c>
      <c r="C450" s="113">
        <f t="shared" si="259"/>
        <v>-1.2072639951647386</v>
      </c>
      <c r="D450" s="113" t="str">
        <f t="shared" si="259"/>
        <v>[6,7,2,4]</v>
      </c>
      <c r="E450" t="s">
        <v>140</v>
      </c>
      <c r="I450" s="154">
        <v>2</v>
      </c>
      <c r="J450" s="155" t="s">
        <v>131</v>
      </c>
      <c r="K450" s="152">
        <v>0</v>
      </c>
      <c r="L450" s="153">
        <v>1</v>
      </c>
      <c r="N450" s="154">
        <v>6</v>
      </c>
      <c r="O450" s="155" t="s">
        <v>131</v>
      </c>
      <c r="P450" s="152">
        <v>0</v>
      </c>
      <c r="Q450" s="153">
        <v>1</v>
      </c>
      <c r="S450" s="154">
        <v>10</v>
      </c>
      <c r="T450" s="155" t="s">
        <v>131</v>
      </c>
      <c r="U450" s="152">
        <v>0</v>
      </c>
      <c r="V450" s="153">
        <v>1</v>
      </c>
    </row>
    <row r="451" spans="1:27" ht="15.75" thickBot="1" x14ac:dyDescent="0.3">
      <c r="I451" s="115"/>
      <c r="J451" s="107" t="s">
        <v>132</v>
      </c>
      <c r="K451" s="113">
        <f>F442+F438+F439+F440</f>
        <v>-1.6837778123041408E-2</v>
      </c>
      <c r="L451" s="113">
        <f>G442+G438+G439+G440</f>
        <v>4.9495032343674056E-2</v>
      </c>
      <c r="N451" s="115"/>
      <c r="O451" s="107" t="s">
        <v>132</v>
      </c>
      <c r="P451" s="113">
        <f>F442+F445+F446+F441</f>
        <v>-1.5259695496159104E-2</v>
      </c>
      <c r="Q451" s="113">
        <f>G442+G445+G446+G441</f>
        <v>4.570006740687943E-2</v>
      </c>
      <c r="S451" s="115"/>
      <c r="T451" s="107" t="s">
        <v>132</v>
      </c>
      <c r="U451" s="113">
        <f>F437+F444+F446+F441</f>
        <v>-5.588216233349956E-2</v>
      </c>
      <c r="V451" s="113">
        <f>G437+G444+G446+G441</f>
        <v>-2.342164318022058E-2</v>
      </c>
    </row>
    <row r="452" spans="1:27" ht="15.75" thickBot="1" x14ac:dyDescent="0.3">
      <c r="A452" s="117" t="s">
        <v>128</v>
      </c>
      <c r="B452" s="110">
        <v>0</v>
      </c>
      <c r="C452" s="109">
        <v>1</v>
      </c>
      <c r="E452" s="117" t="s">
        <v>130</v>
      </c>
      <c r="F452" s="110">
        <v>0</v>
      </c>
      <c r="G452" s="109">
        <v>1</v>
      </c>
      <c r="I452" s="115"/>
      <c r="J452" s="107" t="s">
        <v>128</v>
      </c>
      <c r="K452" s="115">
        <f>B439</f>
        <v>-1.2752207782491123</v>
      </c>
      <c r="L452" s="115">
        <f>C439</f>
        <v>-0.32762845425380832</v>
      </c>
      <c r="N452" s="115"/>
      <c r="O452" s="107" t="s">
        <v>128</v>
      </c>
      <c r="P452" s="115">
        <f>B443</f>
        <v>-2.0020142239220533</v>
      </c>
      <c r="Q452" s="115">
        <f>C443</f>
        <v>-0.14509856316379235</v>
      </c>
      <c r="S452" s="115"/>
      <c r="T452" s="107" t="s">
        <v>128</v>
      </c>
      <c r="U452" s="115">
        <f>B447</f>
        <v>-1.1226699348286073</v>
      </c>
      <c r="V452" s="115">
        <f>C447</f>
        <v>-0.39364989952650115</v>
      </c>
      <c r="Y452" s="117" t="s">
        <v>142</v>
      </c>
      <c r="Z452" s="110">
        <v>0</v>
      </c>
      <c r="AA452" s="109">
        <v>1</v>
      </c>
    </row>
    <row r="453" spans="1:27" ht="15.75" thickBot="1" x14ac:dyDescent="0.3">
      <c r="A453" s="118">
        <v>0</v>
      </c>
      <c r="B453" s="113">
        <f>LN(K441)</f>
        <v>-0.32339679346143502</v>
      </c>
      <c r="C453" s="113">
        <f>LN(L441)</f>
        <v>-1.2862197067871002</v>
      </c>
      <c r="D453" t="str">
        <f>D437</f>
        <v>[0,1,2,3]</v>
      </c>
      <c r="E453" s="157">
        <v>0</v>
      </c>
      <c r="F453" s="113">
        <f>(LN($L$6) - LN(K441+K448+P462+U441+U455))/$E$34</f>
        <v>3.1953557650486464E-2</v>
      </c>
      <c r="G453" s="113">
        <f>(LN($K$6) - LN(L441+L448+Q462+V441+V455))/$E$34</f>
        <v>-4.1373256545072762E-2</v>
      </c>
      <c r="I453" s="115"/>
      <c r="J453" s="107" t="s">
        <v>133</v>
      </c>
      <c r="K453" s="115">
        <f>K452+K451</f>
        <v>-1.2920585563721536</v>
      </c>
      <c r="L453" s="115">
        <f>L452+L451</f>
        <v>-0.27813342191013424</v>
      </c>
      <c r="N453" s="115"/>
      <c r="O453" s="107" t="s">
        <v>133</v>
      </c>
      <c r="P453" s="115">
        <f>P452+P451</f>
        <v>-2.0172739194182125</v>
      </c>
      <c r="Q453" s="115">
        <f>Q452+Q451</f>
        <v>-9.9398495756912925E-2</v>
      </c>
      <c r="S453" s="115"/>
      <c r="T453" s="107" t="s">
        <v>133</v>
      </c>
      <c r="U453" s="115">
        <f>U452+U451</f>
        <v>-1.1785520971621068</v>
      </c>
      <c r="V453" s="115">
        <f>V452+V451</f>
        <v>-0.41707154270672175</v>
      </c>
      <c r="Y453" s="157">
        <v>0</v>
      </c>
      <c r="Z453" s="113">
        <f>Z413+F453</f>
        <v>0.53211534132348426</v>
      </c>
      <c r="AA453" s="113">
        <f>AA413+G453</f>
        <v>-0.63359191698602213</v>
      </c>
    </row>
    <row r="454" spans="1:27" ht="15.75" thickBot="1" x14ac:dyDescent="0.3">
      <c r="A454" s="119">
        <v>1</v>
      </c>
      <c r="B454" s="113">
        <f>LN(K448)</f>
        <v>-8.6144269152437919E-2</v>
      </c>
      <c r="C454" s="113">
        <f>LN(L448)</f>
        <v>-2.4944947921891831</v>
      </c>
      <c r="D454" t="str">
        <f t="shared" ref="D454:D466" si="260">D438</f>
        <v>[0,1,2,4]</v>
      </c>
      <c r="E454" s="119">
        <v>1</v>
      </c>
      <c r="F454" s="113">
        <f>(LN($L$11) - LN(K441+K448+K455+Z441))/$E$34</f>
        <v>6.4946747567358742E-3</v>
      </c>
      <c r="G454" s="113">
        <f>(LN($K$11) - LN(L441+L448+L455+AA441))/$E$34</f>
        <v>-6.3302149918072481E-3</v>
      </c>
      <c r="I454" s="115"/>
      <c r="J454" s="107" t="s">
        <v>134</v>
      </c>
      <c r="K454" s="115">
        <f>EXP(K453)</f>
        <v>0.27470470551635656</v>
      </c>
      <c r="L454" s="56">
        <f>EXP(L453)</f>
        <v>0.75719578826604483</v>
      </c>
      <c r="M454">
        <f>K454+L454</f>
        <v>1.0319004937824015</v>
      </c>
      <c r="N454" s="115"/>
      <c r="O454" s="107" t="s">
        <v>134</v>
      </c>
      <c r="P454" s="115">
        <f>EXP(P453)</f>
        <v>0.13301758793132096</v>
      </c>
      <c r="Q454" s="56">
        <f>EXP(Q453)</f>
        <v>0.90538184530345311</v>
      </c>
      <c r="R454">
        <f>P454+Q454</f>
        <v>1.0383994332347741</v>
      </c>
      <c r="S454" s="115"/>
      <c r="T454" s="107" t="s">
        <v>134</v>
      </c>
      <c r="U454" s="115">
        <f>EXP(U453)</f>
        <v>0.30772397060733581</v>
      </c>
      <c r="V454" s="56">
        <f>EXP(V453)</f>
        <v>0.65897377349023423</v>
      </c>
      <c r="W454">
        <f>U454+V454</f>
        <v>0.96669774409757003</v>
      </c>
      <c r="Y454" s="119">
        <v>1</v>
      </c>
      <c r="Z454" s="113">
        <f t="shared" ref="Z454:Z462" si="261">Z414+F454</f>
        <v>0.14463171961549579</v>
      </c>
      <c r="AA454" s="113">
        <f t="shared" ref="AA454:AA462" si="262">AA414+G454</f>
        <v>-0.13379529683522021</v>
      </c>
    </row>
    <row r="455" spans="1:27" ht="15.75" thickBot="1" x14ac:dyDescent="0.3">
      <c r="A455" s="119">
        <v>2</v>
      </c>
      <c r="B455" s="113">
        <f>LN(K455)</f>
        <v>-1.3234607980292579</v>
      </c>
      <c r="C455" s="113">
        <f>LN(L455)</f>
        <v>-0.30953566356723872</v>
      </c>
      <c r="D455" t="str">
        <f t="shared" si="260"/>
        <v>[5,1,2,3]</v>
      </c>
      <c r="E455" s="119">
        <v>2</v>
      </c>
      <c r="F455" s="113">
        <f>(LN($L$16) - LN(K441+K448+K455+K462+P462+U462+Z448))/$E$34</f>
        <v>1.1055149979902368E-2</v>
      </c>
      <c r="G455" s="113">
        <f>(LN($K$16) - LN(L441+L448+L455+L462+Q462+V462+AA448))/$E$34</f>
        <v>-1.4018550918003303E-2</v>
      </c>
      <c r="I455" s="116"/>
      <c r="J455" s="108" t="s">
        <v>135</v>
      </c>
      <c r="K455" s="116">
        <f>K454/M454</f>
        <v>0.2662123985515642</v>
      </c>
      <c r="L455" s="58">
        <f>L454/M454</f>
        <v>0.73378760144843569</v>
      </c>
      <c r="N455" s="116"/>
      <c r="O455" s="108" t="s">
        <v>135</v>
      </c>
      <c r="P455" s="116">
        <f>P454/R454</f>
        <v>0.12809867154583346</v>
      </c>
      <c r="Q455" s="58">
        <f>Q454/R454</f>
        <v>0.87190132845416646</v>
      </c>
      <c r="S455" s="116"/>
      <c r="T455" s="108" t="s">
        <v>135</v>
      </c>
      <c r="U455" s="116">
        <f>U454/W454</f>
        <v>0.31832490815896314</v>
      </c>
      <c r="V455" s="58">
        <f>V454/W454</f>
        <v>0.68167509184103692</v>
      </c>
      <c r="Y455" s="119">
        <v>2</v>
      </c>
      <c r="Z455" s="113">
        <f t="shared" si="261"/>
        <v>0.26723453121896146</v>
      </c>
      <c r="AA455" s="113">
        <f t="shared" si="262"/>
        <v>-0.30973232167679554</v>
      </c>
    </row>
    <row r="456" spans="1:27" ht="15.75" thickBot="1" x14ac:dyDescent="0.3">
      <c r="A456" s="119">
        <v>3</v>
      </c>
      <c r="B456" s="113">
        <f>LN(K462)</f>
        <v>-0.99001191939310274</v>
      </c>
      <c r="C456" s="113">
        <f>LN(L462)</f>
        <v>-0.46453423302708446</v>
      </c>
      <c r="D456" t="str">
        <f t="shared" si="260"/>
        <v>[6,7,2,3]</v>
      </c>
      <c r="E456" s="119">
        <v>3</v>
      </c>
      <c r="F456" s="113">
        <f>(LN($L$20) - LN(K441+K455+K462+P441+P462+U441+U448+Z441))/$E$34</f>
        <v>-3.3498160184965875E-2</v>
      </c>
      <c r="G456" s="113">
        <f>(LN($K$20) - LN(L441+L455+L462+Q441+Q462+V441+V448+AA441))/$E$34</f>
        <v>1.2243680750502417E-2</v>
      </c>
      <c r="Y456" s="119">
        <v>3</v>
      </c>
      <c r="Z456" s="113">
        <f t="shared" si="261"/>
        <v>-0.68940048693603106</v>
      </c>
      <c r="AA456" s="113">
        <f t="shared" si="262"/>
        <v>0.30339416348774323</v>
      </c>
    </row>
    <row r="457" spans="1:27" ht="15.75" thickBot="1" x14ac:dyDescent="0.3">
      <c r="A457" s="119">
        <v>4</v>
      </c>
      <c r="B457" s="113">
        <f>LN(P441)</f>
        <v>-1.9827704258013208</v>
      </c>
      <c r="C457" s="113">
        <f>LN(Q441)</f>
        <v>-0.14813726217341389</v>
      </c>
      <c r="D457" t="str">
        <f t="shared" si="260"/>
        <v>[6,8,9,3]</v>
      </c>
      <c r="E457" s="119">
        <v>4</v>
      </c>
      <c r="F457" s="113">
        <f>(LN($L$21) - LN(K448+P448+P455+U455+U462+Z448))/$E$34</f>
        <v>1.4123046538345563E-2</v>
      </c>
      <c r="G457" s="113">
        <f>(LN($K$21) - LN(L448+Q448+Q455+V455+V462+AA448))/$E$34</f>
        <v>-1.3367686586329364E-2</v>
      </c>
      <c r="I457" s="154">
        <v>3</v>
      </c>
      <c r="J457" s="155" t="s">
        <v>131</v>
      </c>
      <c r="K457" s="152">
        <v>0</v>
      </c>
      <c r="L457" s="153">
        <v>1</v>
      </c>
      <c r="N457" s="154">
        <v>7</v>
      </c>
      <c r="O457" s="155" t="s">
        <v>131</v>
      </c>
      <c r="P457" s="152">
        <v>0</v>
      </c>
      <c r="Q457" s="153">
        <v>1</v>
      </c>
      <c r="S457" s="154">
        <v>11</v>
      </c>
      <c r="T457" s="155" t="s">
        <v>131</v>
      </c>
      <c r="U457" s="152">
        <v>0</v>
      </c>
      <c r="V457" s="153">
        <v>1</v>
      </c>
      <c r="Y457" s="119">
        <v>4</v>
      </c>
      <c r="Z457" s="113">
        <f t="shared" si="261"/>
        <v>0.27956333529732863</v>
      </c>
      <c r="AA457" s="113">
        <f t="shared" si="262"/>
        <v>-0.24640219805012104</v>
      </c>
    </row>
    <row r="458" spans="1:27" ht="15.75" thickBot="1" x14ac:dyDescent="0.3">
      <c r="A458" s="119">
        <v>5</v>
      </c>
      <c r="B458" s="113">
        <f>LN(P448)</f>
        <v>-0.906507150272027</v>
      </c>
      <c r="C458" s="113">
        <f>LN(Q448)</f>
        <v>-0.51740159635520055</v>
      </c>
      <c r="D458" t="str">
        <f t="shared" si="260"/>
        <v>[6,8,9,4]</v>
      </c>
      <c r="E458" s="119">
        <v>5</v>
      </c>
      <c r="F458" s="113">
        <v>0</v>
      </c>
      <c r="G458" s="113">
        <f>(LN($K$7) - LN(L455+Q455+V462+AA441))/$E$34</f>
        <v>5.4851161420120087E-2</v>
      </c>
      <c r="I458" s="115"/>
      <c r="J458" s="107" t="s">
        <v>132</v>
      </c>
      <c r="K458" s="113">
        <f>F443+F444+F439+F440</f>
        <v>-1.6964005133355192E-2</v>
      </c>
      <c r="L458" s="113">
        <f>G443+G444+G439+G440</f>
        <v>-6.3911300047053698E-3</v>
      </c>
      <c r="N458" s="115"/>
      <c r="O458" s="107" t="s">
        <v>132</v>
      </c>
      <c r="P458" s="113">
        <f>F437+F444+F439+F440</f>
        <v>-2.7695128744368219E-2</v>
      </c>
      <c r="Q458" s="113">
        <f>G437+G444+G439+G440</f>
        <v>-2.3858187693387795E-2</v>
      </c>
      <c r="S458" s="115"/>
      <c r="T458" s="107" t="s">
        <v>132</v>
      </c>
      <c r="U458" s="113">
        <f>F442+F444+F439+F441</f>
        <v>-1.0225976340420523E-2</v>
      </c>
      <c r="V458" s="113">
        <f>G442+G444+G439+G441</f>
        <v>4.9803005922437193E-2</v>
      </c>
      <c r="Y458" s="119">
        <v>5</v>
      </c>
      <c r="Z458" s="113">
        <f t="shared" si="261"/>
        <v>0</v>
      </c>
      <c r="AA458" s="113">
        <f t="shared" si="262"/>
        <v>0.93921876509385793</v>
      </c>
    </row>
    <row r="459" spans="1:27" ht="15.75" thickBot="1" x14ac:dyDescent="0.3">
      <c r="A459" s="119">
        <v>6</v>
      </c>
      <c r="B459" s="113">
        <f>LN(P455)</f>
        <v>-2.0549544405794871</v>
      </c>
      <c r="C459" s="113">
        <f>LN(Q455)</f>
        <v>-0.13707901691818716</v>
      </c>
      <c r="D459" t="str">
        <f t="shared" si="260"/>
        <v>[5,8,9,4]</v>
      </c>
      <c r="E459" s="119">
        <v>6</v>
      </c>
      <c r="F459" s="113">
        <f>(LN($L$8) - LN(K462+P441+P448+U448+Z448))/$E$34</f>
        <v>4.1524452366752784E-2</v>
      </c>
      <c r="G459" s="113">
        <f>(LN($K$8) - LN(L462+Q441+Q448+V448+AA448))/$E$34</f>
        <v>-2.4287214660038747E-2</v>
      </c>
      <c r="I459" s="115"/>
      <c r="J459" s="107" t="s">
        <v>128</v>
      </c>
      <c r="K459" s="115">
        <f>B440</f>
        <v>-0.98338069449047782</v>
      </c>
      <c r="L459" s="115">
        <f>C440</f>
        <v>-0.46847588325310935</v>
      </c>
      <c r="N459" s="115"/>
      <c r="O459" s="107" t="s">
        <v>128</v>
      </c>
      <c r="P459" s="115">
        <f>B444</f>
        <v>-0.73065658262759914</v>
      </c>
      <c r="Q459" s="115">
        <f>C444</f>
        <v>-0.65699401535577195</v>
      </c>
      <c r="S459" s="115"/>
      <c r="T459" s="107" t="s">
        <v>128</v>
      </c>
      <c r="U459" s="115">
        <f>B448</f>
        <v>-1.0046625740369111</v>
      </c>
      <c r="V459" s="115">
        <f>C448</f>
        <v>-0.45597160990035696</v>
      </c>
      <c r="Y459" s="119">
        <v>6</v>
      </c>
      <c r="Z459" s="113">
        <f t="shared" si="261"/>
        <v>0.46236161038024431</v>
      </c>
      <c r="AA459" s="113">
        <f t="shared" si="262"/>
        <v>-0.24785232271728291</v>
      </c>
    </row>
    <row r="460" spans="1:27" ht="15.75" thickBot="1" x14ac:dyDescent="0.3">
      <c r="A460" s="119">
        <v>7</v>
      </c>
      <c r="B460" s="113">
        <f>LN(P462)</f>
        <v>-0.7326475186342708</v>
      </c>
      <c r="C460" s="113">
        <f>LN(Q462)</f>
        <v>-0.65514801031146319</v>
      </c>
      <c r="D460" t="str">
        <f t="shared" si="260"/>
        <v>[0,7,2,3]</v>
      </c>
      <c r="E460" s="119">
        <v>7</v>
      </c>
      <c r="F460" s="113">
        <f>(LN($L$12) - LN(K462+P462+U448+U455+U462+Z448))/$E$34</f>
        <v>-3.533342191230851E-2</v>
      </c>
      <c r="G460" s="113">
        <f>(LN($K$12) - LN(L462+Q462+V448+V455+V462+AA448))/$E$34</f>
        <v>1.9734954724339671E-2</v>
      </c>
      <c r="I460" s="115"/>
      <c r="J460" s="107" t="s">
        <v>133</v>
      </c>
      <c r="K460" s="115">
        <f>K459+K458</f>
        <v>-1.000344699623833</v>
      </c>
      <c r="L460" s="115">
        <f>L459+L458</f>
        <v>-0.47486701325781472</v>
      </c>
      <c r="N460" s="115"/>
      <c r="O460" s="107" t="s">
        <v>133</v>
      </c>
      <c r="P460" s="115">
        <f>P459+P458</f>
        <v>-0.75835171137196733</v>
      </c>
      <c r="Q460" s="115">
        <f>Q459+Q458</f>
        <v>-0.68085220304915972</v>
      </c>
      <c r="S460" s="115"/>
      <c r="T460" s="107" t="s">
        <v>133</v>
      </c>
      <c r="U460" s="115">
        <f>U459+U458</f>
        <v>-1.0148885503773315</v>
      </c>
      <c r="V460" s="115">
        <f>V459+V458</f>
        <v>-0.40616860397791976</v>
      </c>
      <c r="Y460" s="119">
        <v>7</v>
      </c>
      <c r="Z460" s="113">
        <f t="shared" si="261"/>
        <v>-0.51918147325790953</v>
      </c>
      <c r="AA460" s="113">
        <f t="shared" si="262"/>
        <v>0.31060719832503814</v>
      </c>
    </row>
    <row r="461" spans="1:27" ht="15.75" thickBot="1" x14ac:dyDescent="0.3">
      <c r="A461" s="119">
        <v>8</v>
      </c>
      <c r="B461" s="113">
        <f>LN(U441)</f>
        <v>-1.6097264224091949</v>
      </c>
      <c r="C461" s="113">
        <f>LN(V441)</f>
        <v>-0.22307143682449851</v>
      </c>
      <c r="D461" t="str">
        <f t="shared" si="260"/>
        <v>[0,8,9,3]</v>
      </c>
      <c r="E461" s="119">
        <v>8</v>
      </c>
      <c r="F461" s="113">
        <f>(LN($L$13) - LN(P441+P448+P455+U441))/$E$34</f>
        <v>3.491298614872794E-2</v>
      </c>
      <c r="G461" s="113">
        <f>(LN($K$13) - LN(Q441+Q448+Q455+V441))/$E$34</f>
        <v>-1.0632264333106489E-2</v>
      </c>
      <c r="I461" s="115"/>
      <c r="J461" s="107" t="s">
        <v>134</v>
      </c>
      <c r="K461" s="115">
        <f>EXP(K460)</f>
        <v>0.36775265511926225</v>
      </c>
      <c r="L461" s="56">
        <f>EXP(L460)</f>
        <v>0.62196776443210278</v>
      </c>
      <c r="M461">
        <f>K461+L461</f>
        <v>0.98972041955136503</v>
      </c>
      <c r="N461" s="115"/>
      <c r="O461" s="107" t="s">
        <v>134</v>
      </c>
      <c r="P461" s="115">
        <f>EXP(P460)</f>
        <v>0.468437911903483</v>
      </c>
      <c r="Q461" s="56">
        <f>EXP(Q460)</f>
        <v>0.50618543573299679</v>
      </c>
      <c r="R461">
        <f>P461+Q461</f>
        <v>0.97462334763647984</v>
      </c>
      <c r="S461" s="115"/>
      <c r="T461" s="107" t="s">
        <v>134</v>
      </c>
      <c r="U461" s="115">
        <f>EXP(U460)</f>
        <v>0.36244282169733655</v>
      </c>
      <c r="V461" s="56">
        <f>EXP(V460)</f>
        <v>0.66619783435029789</v>
      </c>
      <c r="W461">
        <f>U461+V461</f>
        <v>1.0286406560476344</v>
      </c>
      <c r="Y461" s="119">
        <v>8</v>
      </c>
      <c r="Z461" s="113">
        <f t="shared" si="261"/>
        <v>0.10905739942157437</v>
      </c>
      <c r="AA461" s="113">
        <f t="shared" si="262"/>
        <v>1.7879265304268838E-2</v>
      </c>
    </row>
    <row r="462" spans="1:27" ht="15.75" thickBot="1" x14ac:dyDescent="0.3">
      <c r="A462" s="119">
        <v>9</v>
      </c>
      <c r="B462" s="113">
        <f>LN(U448)</f>
        <v>-2.7229251372318517</v>
      </c>
      <c r="C462" s="113">
        <f>LN(V448)</f>
        <v>-6.7938795022174717E-2</v>
      </c>
      <c r="D462" t="str">
        <f t="shared" si="260"/>
        <v>[6,7,9,3]</v>
      </c>
      <c r="E462" s="120">
        <v>9</v>
      </c>
      <c r="F462" s="64">
        <f>(LN($L$17) - LN(P441+P448+P455+U441+U448+U455+Z441))/$E$34</f>
        <v>-6.4631324442003729E-2</v>
      </c>
      <c r="G462" s="64">
        <f>(LN($K$17) - LN(Q441+Q448+Q455+V441+V448+V455+AA441))/$E$34</f>
        <v>1.2604950162018402E-2</v>
      </c>
      <c r="I462" s="116"/>
      <c r="J462" s="108" t="s">
        <v>135</v>
      </c>
      <c r="K462" s="116">
        <f>K461/M461</f>
        <v>0.37157226207979277</v>
      </c>
      <c r="L462" s="58">
        <f>L461/M461</f>
        <v>0.62842773792020723</v>
      </c>
      <c r="N462" s="116"/>
      <c r="O462" s="108" t="s">
        <v>135</v>
      </c>
      <c r="P462" s="116">
        <f>P461/R461</f>
        <v>0.48063481450498091</v>
      </c>
      <c r="Q462" s="58">
        <f>Q461/R461</f>
        <v>0.51936518549501909</v>
      </c>
      <c r="S462" s="116"/>
      <c r="T462" s="108" t="s">
        <v>135</v>
      </c>
      <c r="U462" s="116">
        <f>U461/W461</f>
        <v>0.3523512507175805</v>
      </c>
      <c r="V462" s="58">
        <f>V461/W461</f>
        <v>0.64764874928241944</v>
      </c>
      <c r="Y462" s="120">
        <v>9</v>
      </c>
      <c r="Z462" s="113">
        <f t="shared" si="261"/>
        <v>-1.3001154739052523</v>
      </c>
      <c r="AA462" s="113">
        <f t="shared" si="262"/>
        <v>0.35473630454457772</v>
      </c>
    </row>
    <row r="463" spans="1:27" ht="15.75" thickBot="1" x14ac:dyDescent="0.3">
      <c r="A463" s="119">
        <v>10</v>
      </c>
      <c r="B463" s="113">
        <f>LN(U455)</f>
        <v>-1.144682694036107</v>
      </c>
      <c r="C463" s="113">
        <f>LN(V455)</f>
        <v>-0.38320213958072191</v>
      </c>
      <c r="D463" t="str">
        <f t="shared" si="260"/>
        <v>[0,7,9,4]</v>
      </c>
    </row>
    <row r="464" spans="1:27" ht="15.75" thickBot="1" x14ac:dyDescent="0.3">
      <c r="A464" s="119">
        <v>11</v>
      </c>
      <c r="B464" s="113">
        <f>LN(U462)</f>
        <v>-1.043126729569938</v>
      </c>
      <c r="C464" s="113">
        <f>LN(V462)</f>
        <v>-0.43440678317052617</v>
      </c>
      <c r="D464" t="str">
        <f>D448</f>
        <v>[5,7,2,4]</v>
      </c>
    </row>
    <row r="465" spans="1:28" ht="15.75" thickBot="1" x14ac:dyDescent="0.3">
      <c r="A465" s="119">
        <v>12</v>
      </c>
      <c r="B465" s="113">
        <f>LN(Z441)</f>
        <v>-3.1856638446253078</v>
      </c>
      <c r="C465" s="113">
        <f>LN(AA441)</f>
        <v>-4.2230054319628792E-2</v>
      </c>
      <c r="D465" t="str">
        <f t="shared" si="260"/>
        <v>[5,1,9,3]</v>
      </c>
    </row>
    <row r="466" spans="1:28" ht="15.75" thickBot="1" x14ac:dyDescent="0.3">
      <c r="A466" s="120">
        <v>13</v>
      </c>
      <c r="B466" s="113">
        <f>LN(Z448)</f>
        <v>-0.33539962313235905</v>
      </c>
      <c r="C466" s="113">
        <f>LN(AA448)</f>
        <v>-1.2554495464774216</v>
      </c>
      <c r="D466" t="str">
        <f t="shared" si="260"/>
        <v>[6,7,2,4]</v>
      </c>
    </row>
    <row r="467" spans="1:28" ht="15.75" thickBot="1" x14ac:dyDescent="0.3"/>
    <row r="468" spans="1:28" ht="15.75" thickBot="1" x14ac:dyDescent="0.3">
      <c r="A468" s="75">
        <v>12</v>
      </c>
      <c r="B468" s="121"/>
      <c r="C468" s="139"/>
      <c r="D468" s="121"/>
      <c r="E468" s="37"/>
      <c r="F468" s="139"/>
      <c r="G468" s="121"/>
      <c r="H468" s="37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37"/>
    </row>
    <row r="470" spans="1:28" x14ac:dyDescent="0.25">
      <c r="C470" t="s">
        <v>141</v>
      </c>
    </row>
    <row r="472" spans="1:28" x14ac:dyDescent="0.25">
      <c r="L472" s="141"/>
    </row>
    <row r="473" spans="1:28" ht="15.75" thickBot="1" x14ac:dyDescent="0.3">
      <c r="M473" s="141"/>
    </row>
    <row r="474" spans="1:28" ht="15.75" thickBot="1" x14ac:dyDescent="0.3">
      <c r="A474" s="75"/>
      <c r="B474" s="121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37"/>
    </row>
    <row r="475" spans="1:28" ht="15.75" thickBot="1" x14ac:dyDescent="0.3"/>
    <row r="476" spans="1:28" ht="15.75" thickBot="1" x14ac:dyDescent="0.3">
      <c r="A476" s="117" t="s">
        <v>128</v>
      </c>
      <c r="B476" s="110">
        <v>0</v>
      </c>
      <c r="C476" s="109">
        <v>1</v>
      </c>
      <c r="E476" s="117" t="s">
        <v>130</v>
      </c>
      <c r="F476" s="110">
        <v>0</v>
      </c>
      <c r="G476" s="109">
        <v>1</v>
      </c>
      <c r="I476" s="154">
        <v>0</v>
      </c>
      <c r="J476" s="155" t="s">
        <v>131</v>
      </c>
      <c r="K476" s="152">
        <v>0</v>
      </c>
      <c r="L476" s="153">
        <v>1</v>
      </c>
      <c r="N476" s="154">
        <v>4</v>
      </c>
      <c r="O476" s="155" t="s">
        <v>131</v>
      </c>
      <c r="P476" s="152">
        <v>0</v>
      </c>
      <c r="Q476" s="153">
        <v>1</v>
      </c>
      <c r="S476" s="154">
        <v>8</v>
      </c>
      <c r="T476" s="155" t="s">
        <v>131</v>
      </c>
      <c r="U476" s="152">
        <v>0</v>
      </c>
      <c r="V476" s="153">
        <v>1</v>
      </c>
      <c r="X476" s="154">
        <v>12</v>
      </c>
      <c r="Y476" s="155" t="s">
        <v>131</v>
      </c>
      <c r="Z476" s="152">
        <v>0</v>
      </c>
      <c r="AA476" s="153">
        <v>1</v>
      </c>
    </row>
    <row r="477" spans="1:28" ht="15.75" thickBot="1" x14ac:dyDescent="0.3">
      <c r="A477" s="118">
        <v>0</v>
      </c>
      <c r="B477" s="113">
        <f>B453</f>
        <v>-0.32339679346143502</v>
      </c>
      <c r="C477" s="113">
        <f>C453</f>
        <v>-1.2862197067871002</v>
      </c>
      <c r="D477" s="113" t="str">
        <f>D453</f>
        <v>[0,1,2,3]</v>
      </c>
      <c r="E477" s="157">
        <v>0</v>
      </c>
      <c r="F477" s="113">
        <f>F453</f>
        <v>3.1953557650486464E-2</v>
      </c>
      <c r="G477" s="113">
        <f>G453</f>
        <v>-4.1373256545072762E-2</v>
      </c>
      <c r="I477" s="115"/>
      <c r="J477" s="107" t="s">
        <v>132</v>
      </c>
      <c r="K477" s="113">
        <f>F477+F478+F479+F480</f>
        <v>1.6005222202158831E-2</v>
      </c>
      <c r="L477" s="113">
        <f>G477+G478+G479+G480</f>
        <v>-4.9478341704380896E-2</v>
      </c>
      <c r="N477" s="115"/>
      <c r="O477" s="107" t="s">
        <v>132</v>
      </c>
      <c r="P477" s="113">
        <f>F483+F485+F486+F480</f>
        <v>-2.169204611148888E-2</v>
      </c>
      <c r="Q477" s="113">
        <f>G483+G485+G486+G480</f>
        <v>-1.0070848080624417E-2</v>
      </c>
      <c r="S477" s="115"/>
      <c r="T477" s="107" t="s">
        <v>132</v>
      </c>
      <c r="U477" s="113">
        <f>F477+F485+F486+F480</f>
        <v>-3.1262940827755201E-2</v>
      </c>
      <c r="V477" s="113">
        <f>G477+G485+G486+G480</f>
        <v>-2.7156889965658432E-2</v>
      </c>
      <c r="X477" s="115"/>
      <c r="Y477" s="107" t="s">
        <v>132</v>
      </c>
      <c r="Z477" s="113">
        <f>F482+F478+F486+F480</f>
        <v>-9.163480987023373E-2</v>
      </c>
      <c r="AA477" s="113">
        <f>G482+G478+G486+G480</f>
        <v>7.3369577340833658E-2</v>
      </c>
    </row>
    <row r="478" spans="1:28" ht="15.75" thickBot="1" x14ac:dyDescent="0.3">
      <c r="A478" s="119">
        <v>1</v>
      </c>
      <c r="B478" s="113">
        <f t="shared" ref="B478:D478" si="263">B454</f>
        <v>-8.6144269152437919E-2</v>
      </c>
      <c r="C478" s="113">
        <f t="shared" si="263"/>
        <v>-2.4944947921891831</v>
      </c>
      <c r="D478" s="113" t="str">
        <f t="shared" si="263"/>
        <v>[0,1,2,4]</v>
      </c>
      <c r="E478" s="119">
        <v>1</v>
      </c>
      <c r="F478" s="113">
        <f t="shared" ref="F478:G478" si="264">F454</f>
        <v>6.4946747567358742E-3</v>
      </c>
      <c r="G478" s="113">
        <f t="shared" si="264"/>
        <v>-6.3302149918072481E-3</v>
      </c>
      <c r="I478" s="115"/>
      <c r="J478" s="107" t="s">
        <v>128</v>
      </c>
      <c r="K478" s="115">
        <f>B477</f>
        <v>-0.32339679346143502</v>
      </c>
      <c r="L478" s="115">
        <f>C477</f>
        <v>-1.2862197067871002</v>
      </c>
      <c r="N478" s="115"/>
      <c r="O478" s="107" t="s">
        <v>128</v>
      </c>
      <c r="P478" s="115">
        <f>B481</f>
        <v>-1.9827704258013208</v>
      </c>
      <c r="Q478" s="115">
        <f>C481</f>
        <v>-0.14813726217341389</v>
      </c>
      <c r="S478" s="115"/>
      <c r="T478" s="107" t="s">
        <v>128</v>
      </c>
      <c r="U478" s="115">
        <f>B485</f>
        <v>-1.6097264224091949</v>
      </c>
      <c r="V478" s="115">
        <f>C485</f>
        <v>-0.22307143682449851</v>
      </c>
      <c r="X478" s="115"/>
      <c r="Y478" s="107" t="s">
        <v>128</v>
      </c>
      <c r="Z478" s="115">
        <f>B489</f>
        <v>-3.1856638446253078</v>
      </c>
      <c r="AA478" s="115">
        <f>C489</f>
        <v>-4.2230054319628792E-2</v>
      </c>
    </row>
    <row r="479" spans="1:28" ht="15.75" thickBot="1" x14ac:dyDescent="0.3">
      <c r="A479" s="119">
        <v>2</v>
      </c>
      <c r="B479" s="113">
        <f t="shared" ref="B479:D479" si="265">B455</f>
        <v>-1.3234607980292579</v>
      </c>
      <c r="C479" s="113">
        <f t="shared" si="265"/>
        <v>-0.30953566356723872</v>
      </c>
      <c r="D479" s="113" t="str">
        <f t="shared" si="265"/>
        <v>[5,1,2,3]</v>
      </c>
      <c r="E479" s="119">
        <v>2</v>
      </c>
      <c r="F479" s="113">
        <f t="shared" ref="F479:G479" si="266">F455</f>
        <v>1.1055149979902368E-2</v>
      </c>
      <c r="G479" s="113">
        <f t="shared" si="266"/>
        <v>-1.4018550918003303E-2</v>
      </c>
      <c r="I479" s="115"/>
      <c r="J479" s="107" t="s">
        <v>133</v>
      </c>
      <c r="K479" s="115">
        <f>K478+K477</f>
        <v>-0.30739157125927619</v>
      </c>
      <c r="L479" s="115">
        <f>L478+L477</f>
        <v>-1.3356980484914811</v>
      </c>
      <c r="N479" s="115"/>
      <c r="O479" s="107" t="s">
        <v>133</v>
      </c>
      <c r="P479" s="115">
        <f>P478+P477</f>
        <v>-2.0044624719128095</v>
      </c>
      <c r="Q479" s="115">
        <f>Q478+Q477</f>
        <v>-0.1582081102540383</v>
      </c>
      <c r="S479" s="115"/>
      <c r="T479" s="107" t="s">
        <v>133</v>
      </c>
      <c r="U479" s="115">
        <f>U478+U477</f>
        <v>-1.6409893632369501</v>
      </c>
      <c r="V479" s="115">
        <f>V478+V477</f>
        <v>-0.25022832679015694</v>
      </c>
      <c r="X479" s="115"/>
      <c r="Y479" s="107" t="s">
        <v>133</v>
      </c>
      <c r="Z479" s="115">
        <f>Z478+Z477</f>
        <v>-3.2772986544955414</v>
      </c>
      <c r="AA479" s="115">
        <f>AA478+AA477</f>
        <v>3.1139523021204867E-2</v>
      </c>
    </row>
    <row r="480" spans="1:28" ht="15.75" thickBot="1" x14ac:dyDescent="0.3">
      <c r="A480" s="119">
        <v>3</v>
      </c>
      <c r="B480" s="113">
        <f t="shared" ref="B480:D480" si="267">B456</f>
        <v>-0.99001191939310274</v>
      </c>
      <c r="C480" s="113">
        <f t="shared" si="267"/>
        <v>-0.46453423302708446</v>
      </c>
      <c r="D480" s="113" t="str">
        <f t="shared" si="267"/>
        <v>[6,7,2,3]</v>
      </c>
      <c r="E480" s="119">
        <v>3</v>
      </c>
      <c r="F480" s="113">
        <f t="shared" ref="F480:G480" si="268">F456</f>
        <v>-3.3498160184965875E-2</v>
      </c>
      <c r="G480" s="113">
        <f t="shared" si="268"/>
        <v>1.2243680750502417E-2</v>
      </c>
      <c r="I480" s="115"/>
      <c r="J480" s="107" t="s">
        <v>134</v>
      </c>
      <c r="K480" s="115">
        <f>EXP(K479)</f>
        <v>0.73536259766564471</v>
      </c>
      <c r="L480" s="115">
        <f>EXP(L479)</f>
        <v>0.26297454238848017</v>
      </c>
      <c r="M480">
        <f>K480+L480</f>
        <v>0.99833714005412488</v>
      </c>
      <c r="N480" s="115"/>
      <c r="O480" s="107" t="s">
        <v>134</v>
      </c>
      <c r="P480" s="115">
        <f>EXP(P479)</f>
        <v>0.13473269884429129</v>
      </c>
      <c r="Q480" s="115">
        <f>EXP(Q479)</f>
        <v>0.85367210556222806</v>
      </c>
      <c r="R480">
        <f>P480+Q480</f>
        <v>0.98840480440651934</v>
      </c>
      <c r="S480" s="115"/>
      <c r="T480" s="107" t="s">
        <v>134</v>
      </c>
      <c r="U480" s="115">
        <f>EXP(U479)</f>
        <v>0.19378822047472063</v>
      </c>
      <c r="V480" s="115">
        <f>EXP(V479)</f>
        <v>0.778622982287548</v>
      </c>
      <c r="W480">
        <f>U480+V480</f>
        <v>0.97241120276226867</v>
      </c>
      <c r="X480" s="115"/>
      <c r="Y480" s="107" t="s">
        <v>134</v>
      </c>
      <c r="Z480" s="115">
        <f>EXP(Z479)</f>
        <v>3.7730041144978944E-2</v>
      </c>
      <c r="AA480" s="115">
        <f>EXP(AA479)</f>
        <v>1.0316294299006166</v>
      </c>
      <c r="AB480">
        <f>Z480+AA480</f>
        <v>1.0693594710455956</v>
      </c>
    </row>
    <row r="481" spans="1:28" ht="15.75" thickBot="1" x14ac:dyDescent="0.3">
      <c r="A481" s="119">
        <v>4</v>
      </c>
      <c r="B481" s="113">
        <f t="shared" ref="B481:D481" si="269">B457</f>
        <v>-1.9827704258013208</v>
      </c>
      <c r="C481" s="113">
        <f t="shared" si="269"/>
        <v>-0.14813726217341389</v>
      </c>
      <c r="D481" s="113" t="str">
        <f t="shared" si="269"/>
        <v>[6,8,9,3]</v>
      </c>
      <c r="E481" s="119">
        <v>4</v>
      </c>
      <c r="F481" s="113">
        <f t="shared" ref="F481:G481" si="270">F457</f>
        <v>1.4123046538345563E-2</v>
      </c>
      <c r="G481" s="113">
        <f t="shared" si="270"/>
        <v>-1.3367686586329364E-2</v>
      </c>
      <c r="I481" s="116"/>
      <c r="J481" s="108" t="s">
        <v>135</v>
      </c>
      <c r="K481" s="116">
        <f>K480/M480</f>
        <v>0.73658743941528315</v>
      </c>
      <c r="L481" s="58">
        <f>L480/M480</f>
        <v>0.2634125605847169</v>
      </c>
      <c r="N481" s="116"/>
      <c r="O481" s="108" t="s">
        <v>135</v>
      </c>
      <c r="P481" s="116">
        <f>P480/R480</f>
        <v>0.13631327796427556</v>
      </c>
      <c r="Q481" s="58">
        <f>Q480/R480</f>
        <v>0.86368672203572439</v>
      </c>
      <c r="S481" s="116"/>
      <c r="T481" s="108" t="s">
        <v>135</v>
      </c>
      <c r="U481" s="116">
        <f>U480/W480</f>
        <v>0.19928628950822283</v>
      </c>
      <c r="V481" s="58">
        <f>V480/W480</f>
        <v>0.8007137104917772</v>
      </c>
      <c r="X481" s="116"/>
      <c r="Y481" s="108" t="s">
        <v>135</v>
      </c>
      <c r="Z481" s="116">
        <f>Z480/AB480</f>
        <v>3.5282841894211082E-2</v>
      </c>
      <c r="AA481" s="58">
        <f>AA480/AB480</f>
        <v>0.96471715810578884</v>
      </c>
    </row>
    <row r="482" spans="1:28" ht="15.75" thickBot="1" x14ac:dyDescent="0.3">
      <c r="A482" s="119">
        <v>5</v>
      </c>
      <c r="B482" s="113">
        <f t="shared" ref="B482:D482" si="271">B458</f>
        <v>-0.906507150272027</v>
      </c>
      <c r="C482" s="113">
        <f t="shared" si="271"/>
        <v>-0.51740159635520055</v>
      </c>
      <c r="D482" s="113" t="str">
        <f t="shared" si="271"/>
        <v>[6,8,9,4]</v>
      </c>
      <c r="E482" s="119">
        <v>5</v>
      </c>
      <c r="F482" s="113">
        <f t="shared" ref="F482:G482" si="272">F458</f>
        <v>0</v>
      </c>
      <c r="G482" s="113">
        <f t="shared" si="272"/>
        <v>5.4851161420120087E-2</v>
      </c>
    </row>
    <row r="483" spans="1:28" ht="15.75" thickBot="1" x14ac:dyDescent="0.3">
      <c r="A483" s="119">
        <v>6</v>
      </c>
      <c r="B483" s="113">
        <f t="shared" ref="B483:D483" si="273">B459</f>
        <v>-2.0549544405794871</v>
      </c>
      <c r="C483" s="113">
        <f t="shared" si="273"/>
        <v>-0.13707901691818716</v>
      </c>
      <c r="D483" s="113" t="str">
        <f t="shared" si="273"/>
        <v>[5,8,9,4]</v>
      </c>
      <c r="E483" s="119">
        <v>6</v>
      </c>
      <c r="F483" s="113">
        <f t="shared" ref="F483:G483" si="274">F459</f>
        <v>4.1524452366752784E-2</v>
      </c>
      <c r="G483" s="113">
        <f t="shared" si="274"/>
        <v>-2.4287214660038747E-2</v>
      </c>
      <c r="I483" s="154">
        <v>1</v>
      </c>
      <c r="J483" s="155" t="s">
        <v>131</v>
      </c>
      <c r="K483" s="152">
        <v>0</v>
      </c>
      <c r="L483" s="153">
        <v>1</v>
      </c>
      <c r="N483" s="154">
        <v>5</v>
      </c>
      <c r="O483" s="155" t="s">
        <v>131</v>
      </c>
      <c r="P483" s="152">
        <v>0</v>
      </c>
      <c r="Q483" s="153">
        <v>1</v>
      </c>
      <c r="S483" s="154">
        <v>9</v>
      </c>
      <c r="T483" s="155" t="s">
        <v>131</v>
      </c>
      <c r="U483" s="152">
        <v>0</v>
      </c>
      <c r="V483" s="153">
        <v>1</v>
      </c>
      <c r="X483" s="154">
        <v>13</v>
      </c>
      <c r="Y483" s="155" t="s">
        <v>131</v>
      </c>
      <c r="Z483" s="152">
        <v>0</v>
      </c>
      <c r="AA483" s="153">
        <v>1</v>
      </c>
    </row>
    <row r="484" spans="1:28" ht="15.75" thickBot="1" x14ac:dyDescent="0.3">
      <c r="A484" s="119">
        <v>7</v>
      </c>
      <c r="B484" s="113">
        <f t="shared" ref="B484:D484" si="275">B460</f>
        <v>-0.7326475186342708</v>
      </c>
      <c r="C484" s="113">
        <f t="shared" si="275"/>
        <v>-0.65514801031146319</v>
      </c>
      <c r="D484" s="113" t="str">
        <f t="shared" si="275"/>
        <v>[0,7,2,3]</v>
      </c>
      <c r="E484" s="119">
        <v>7</v>
      </c>
      <c r="F484" s="113">
        <f t="shared" ref="F484:G484" si="276">F460</f>
        <v>-3.533342191230851E-2</v>
      </c>
      <c r="G484" s="113">
        <f t="shared" si="276"/>
        <v>1.9734954724339671E-2</v>
      </c>
      <c r="I484" s="115"/>
      <c r="J484" s="107" t="s">
        <v>132</v>
      </c>
      <c r="K484" s="113">
        <f>F477+F478+F479+F481</f>
        <v>6.3626428925470269E-2</v>
      </c>
      <c r="L484" s="113">
        <f>G477+G478+G479+G481</f>
        <v>-7.5089709041212677E-2</v>
      </c>
      <c r="N484" s="115"/>
      <c r="O484" s="107" t="s">
        <v>132</v>
      </c>
      <c r="P484" s="113">
        <f>F483+F485+F486+F481</f>
        <v>2.5929160611822558E-2</v>
      </c>
      <c r="Q484" s="113">
        <f>G483+G485+G486+G481</f>
        <v>-3.5682215417456198E-2</v>
      </c>
      <c r="S484" s="115"/>
      <c r="T484" s="107" t="s">
        <v>132</v>
      </c>
      <c r="U484" s="113">
        <f>F483+F484+F486+F480</f>
        <v>-9.193845417252533E-2</v>
      </c>
      <c r="V484" s="113">
        <f>G483+G484+G486+G480</f>
        <v>2.0296370976821743E-2</v>
      </c>
      <c r="X484" s="115"/>
      <c r="Y484" s="107" t="s">
        <v>132</v>
      </c>
      <c r="Z484" s="113">
        <f>F483+F484+F479+F481</f>
        <v>3.1369226972692205E-2</v>
      </c>
      <c r="AA484" s="113">
        <f>G483+G484+G479+G481</f>
        <v>-3.1938497440031743E-2</v>
      </c>
    </row>
    <row r="485" spans="1:28" ht="15.75" thickBot="1" x14ac:dyDescent="0.3">
      <c r="A485" s="119">
        <v>8</v>
      </c>
      <c r="B485" s="113">
        <f t="shared" ref="B485:D485" si="277">B461</f>
        <v>-1.6097264224091949</v>
      </c>
      <c r="C485" s="113">
        <f t="shared" si="277"/>
        <v>-0.22307143682449851</v>
      </c>
      <c r="D485" s="113" t="str">
        <f t="shared" si="277"/>
        <v>[0,8,9,3]</v>
      </c>
      <c r="E485" s="119">
        <v>8</v>
      </c>
      <c r="F485" s="113">
        <f t="shared" ref="F485:G485" si="278">F461</f>
        <v>3.491298614872794E-2</v>
      </c>
      <c r="G485" s="113">
        <f t="shared" si="278"/>
        <v>-1.0632264333106489E-2</v>
      </c>
      <c r="I485" s="115"/>
      <c r="J485" s="107" t="s">
        <v>128</v>
      </c>
      <c r="K485" s="115">
        <f>B478</f>
        <v>-8.6144269152437919E-2</v>
      </c>
      <c r="L485" s="115">
        <f>C478</f>
        <v>-2.4944947921891831</v>
      </c>
      <c r="N485" s="115"/>
      <c r="O485" s="107" t="s">
        <v>128</v>
      </c>
      <c r="P485" s="115">
        <f>B482</f>
        <v>-0.906507150272027</v>
      </c>
      <c r="Q485" s="115">
        <f>C482</f>
        <v>-0.51740159635520055</v>
      </c>
      <c r="S485" s="115"/>
      <c r="T485" s="107" t="s">
        <v>128</v>
      </c>
      <c r="U485" s="115">
        <f>B486</f>
        <v>-2.7229251372318517</v>
      </c>
      <c r="V485" s="115">
        <f>C486</f>
        <v>-6.7938795022174717E-2</v>
      </c>
      <c r="X485" s="115"/>
      <c r="Y485" s="107" t="s">
        <v>128</v>
      </c>
      <c r="Z485" s="115">
        <f>B490</f>
        <v>-0.33539962313235905</v>
      </c>
      <c r="AA485" s="115">
        <f>C490</f>
        <v>-1.2554495464774216</v>
      </c>
    </row>
    <row r="486" spans="1:28" ht="15.75" thickBot="1" x14ac:dyDescent="0.3">
      <c r="A486" s="119">
        <v>9</v>
      </c>
      <c r="B486" s="113">
        <f t="shared" ref="B486:D486" si="279">B462</f>
        <v>-2.7229251372318517</v>
      </c>
      <c r="C486" s="113">
        <f t="shared" si="279"/>
        <v>-6.7938795022174717E-2</v>
      </c>
      <c r="D486" s="113" t="str">
        <f t="shared" si="279"/>
        <v>[6,7,9,3]</v>
      </c>
      <c r="E486" s="120">
        <v>9</v>
      </c>
      <c r="F486" s="113">
        <f t="shared" ref="F486:G486" si="280">F462</f>
        <v>-6.4631324442003729E-2</v>
      </c>
      <c r="G486" s="113">
        <f t="shared" si="280"/>
        <v>1.2604950162018402E-2</v>
      </c>
      <c r="I486" s="115"/>
      <c r="J486" s="107" t="s">
        <v>133</v>
      </c>
      <c r="K486" s="115">
        <f>K485+K484</f>
        <v>-2.251784022696765E-2</v>
      </c>
      <c r="L486" s="115">
        <f>L485+L484</f>
        <v>-2.5695845012303957</v>
      </c>
      <c r="N486" s="115"/>
      <c r="O486" s="107" t="s">
        <v>133</v>
      </c>
      <c r="P486" s="115">
        <f>P485+P484</f>
        <v>-0.8805779896602044</v>
      </c>
      <c r="Q486" s="115">
        <f>Q485+Q484</f>
        <v>-0.55308381177265675</v>
      </c>
      <c r="S486" s="115"/>
      <c r="T486" s="107" t="s">
        <v>133</v>
      </c>
      <c r="U486" s="115">
        <f>U485+U484</f>
        <v>-2.8148635914043769</v>
      </c>
      <c r="V486" s="115">
        <f>V485+V484</f>
        <v>-4.7642424045352974E-2</v>
      </c>
      <c r="X486" s="115"/>
      <c r="Y486" s="107" t="s">
        <v>133</v>
      </c>
      <c r="Z486" s="115">
        <f>Z485+Z484</f>
        <v>-0.30403039615966687</v>
      </c>
      <c r="AA486" s="56">
        <f>AA485+AA484</f>
        <v>-1.2873880439174532</v>
      </c>
    </row>
    <row r="487" spans="1:28" ht="15.75" thickBot="1" x14ac:dyDescent="0.3">
      <c r="A487" s="119">
        <v>10</v>
      </c>
      <c r="B487" s="113">
        <f t="shared" ref="B487:D487" si="281">B463</f>
        <v>-1.144682694036107</v>
      </c>
      <c r="C487" s="113">
        <f t="shared" si="281"/>
        <v>-0.38320213958072191</v>
      </c>
      <c r="D487" s="113" t="str">
        <f t="shared" si="281"/>
        <v>[0,7,9,4]</v>
      </c>
      <c r="I487" s="115"/>
      <c r="J487" s="107" t="s">
        <v>134</v>
      </c>
      <c r="K487" s="115">
        <f>EXP(K486)</f>
        <v>0.97773379404494221</v>
      </c>
      <c r="L487" s="56">
        <f>EXP(L486)</f>
        <v>7.6567352456299947E-2</v>
      </c>
      <c r="M487">
        <f>K487+L487</f>
        <v>1.0543011465012422</v>
      </c>
      <c r="N487" s="115"/>
      <c r="O487" s="107" t="s">
        <v>134</v>
      </c>
      <c r="P487" s="115">
        <f>EXP(P486)</f>
        <v>0.41454324071774168</v>
      </c>
      <c r="Q487" s="56">
        <f>EXP(Q486)</f>
        <v>0.57517334631124051</v>
      </c>
      <c r="R487">
        <f>P487+Q487</f>
        <v>0.98971658702898213</v>
      </c>
      <c r="S487" s="115"/>
      <c r="T487" s="107" t="s">
        <v>134</v>
      </c>
      <c r="U487" s="115">
        <f>EXP(U486)</f>
        <v>5.9912890816024737E-2</v>
      </c>
      <c r="V487" s="56">
        <f>EXP(V486)</f>
        <v>0.95347466574270034</v>
      </c>
      <c r="W487">
        <f>U487+V487</f>
        <v>1.0133875565587251</v>
      </c>
      <c r="X487" s="115"/>
      <c r="Y487" s="107" t="s">
        <v>134</v>
      </c>
      <c r="Z487" s="115">
        <f>EXP(Z486)</f>
        <v>0.73783843865474374</v>
      </c>
      <c r="AA487" s="56">
        <f>EXP(AA486)</f>
        <v>0.27599071809599846</v>
      </c>
      <c r="AB487">
        <f>Z487+AA487</f>
        <v>1.0138291567507423</v>
      </c>
    </row>
    <row r="488" spans="1:28" ht="15.75" thickBot="1" x14ac:dyDescent="0.3">
      <c r="A488" s="119">
        <v>11</v>
      </c>
      <c r="B488" s="113">
        <f t="shared" ref="B488:D488" si="282">B464</f>
        <v>-1.043126729569938</v>
      </c>
      <c r="C488" s="113">
        <f t="shared" si="282"/>
        <v>-0.43440678317052617</v>
      </c>
      <c r="D488" s="113" t="str">
        <f t="shared" si="282"/>
        <v>[5,7,2,4]</v>
      </c>
      <c r="E488" t="s">
        <v>136</v>
      </c>
      <c r="G488">
        <f>LN(K481)+LN(K488)+LN(L495)+LN(L502)+LN(Q481)+LN(P488)+LN(Q495)+LN(P502)+LN(V481)+LN(V488)+LN(V495)+LN(V502)+LN(AA481)+LN(Z488)</f>
        <v>-4.4403348445442417</v>
      </c>
      <c r="I488" s="116"/>
      <c r="J488" s="108" t="s">
        <v>135</v>
      </c>
      <c r="K488" s="116">
        <f>K487/M487</f>
        <v>0.92737620298489376</v>
      </c>
      <c r="L488" s="58">
        <f>L487/M487</f>
        <v>7.2623797015106198E-2</v>
      </c>
      <c r="N488" s="116"/>
      <c r="O488" s="108" t="s">
        <v>135</v>
      </c>
      <c r="P488" s="116">
        <f>P487/R487</f>
        <v>0.41885045289798956</v>
      </c>
      <c r="Q488" s="58">
        <f>Q487/R487</f>
        <v>0.5811495471020105</v>
      </c>
      <c r="S488" s="116"/>
      <c r="T488" s="108" t="s">
        <v>135</v>
      </c>
      <c r="U488" s="116">
        <f>U487/W487</f>
        <v>5.9121399733264662E-2</v>
      </c>
      <c r="V488" s="58">
        <f>V487/W487</f>
        <v>0.94087860026673531</v>
      </c>
      <c r="X488" s="116"/>
      <c r="Y488" s="108" t="s">
        <v>135</v>
      </c>
      <c r="Z488" s="116">
        <f>Z487/AB487</f>
        <v>0.72777393877630114</v>
      </c>
      <c r="AA488" s="58">
        <f>AA487/AB487</f>
        <v>0.27222606122369875</v>
      </c>
    </row>
    <row r="489" spans="1:28" ht="15.75" thickBot="1" x14ac:dyDescent="0.3">
      <c r="A489" s="119">
        <v>12</v>
      </c>
      <c r="B489" s="113">
        <f t="shared" ref="B489:D489" si="283">B465</f>
        <v>-3.1856638446253078</v>
      </c>
      <c r="C489" s="113">
        <f t="shared" si="283"/>
        <v>-4.2230054319628792E-2</v>
      </c>
      <c r="D489" s="113" t="str">
        <f t="shared" si="283"/>
        <v>[5,1,9,3]</v>
      </c>
      <c r="E489" t="s">
        <v>138</v>
      </c>
      <c r="G489">
        <f>12/14</f>
        <v>0.8571428571428571</v>
      </c>
    </row>
    <row r="490" spans="1:28" ht="15.75" thickBot="1" x14ac:dyDescent="0.3">
      <c r="A490" s="120">
        <v>13</v>
      </c>
      <c r="B490" s="113">
        <f t="shared" ref="B490:D490" si="284">B466</f>
        <v>-0.33539962313235905</v>
      </c>
      <c r="C490" s="113">
        <f t="shared" si="284"/>
        <v>-1.2554495464774216</v>
      </c>
      <c r="D490" s="113" t="str">
        <f t="shared" si="284"/>
        <v>[6,7,2,4]</v>
      </c>
      <c r="E490" t="s">
        <v>140</v>
      </c>
      <c r="I490" s="154">
        <v>2</v>
      </c>
      <c r="J490" s="155" t="s">
        <v>131</v>
      </c>
      <c r="K490" s="152">
        <v>0</v>
      </c>
      <c r="L490" s="153">
        <v>1</v>
      </c>
      <c r="N490" s="154">
        <v>6</v>
      </c>
      <c r="O490" s="155" t="s">
        <v>131</v>
      </c>
      <c r="P490" s="152">
        <v>0</v>
      </c>
      <c r="Q490" s="153">
        <v>1</v>
      </c>
      <c r="S490" s="154">
        <v>10</v>
      </c>
      <c r="T490" s="155" t="s">
        <v>131</v>
      </c>
      <c r="U490" s="152">
        <v>0</v>
      </c>
      <c r="V490" s="153">
        <v>1</v>
      </c>
    </row>
    <row r="491" spans="1:28" ht="15.75" thickBot="1" x14ac:dyDescent="0.3">
      <c r="I491" s="115"/>
      <c r="J491" s="107" t="s">
        <v>132</v>
      </c>
      <c r="K491" s="113">
        <f>F482+F478+F479+F480</f>
        <v>-1.5948335448327633E-2</v>
      </c>
      <c r="L491" s="113">
        <f>G482+G478+G479+G480</f>
        <v>4.6746076260811953E-2</v>
      </c>
      <c r="N491" s="115"/>
      <c r="O491" s="107" t="s">
        <v>132</v>
      </c>
      <c r="P491" s="113">
        <f>F482+F485+F486+F481</f>
        <v>-1.5595291754930227E-2</v>
      </c>
      <c r="Q491" s="113">
        <f>G482+G485+G486+G481</f>
        <v>4.3456160662702636E-2</v>
      </c>
      <c r="S491" s="115"/>
      <c r="T491" s="107" t="s">
        <v>132</v>
      </c>
      <c r="U491" s="113">
        <f>F477+F484+F486+F481</f>
        <v>-5.3888142165480213E-2</v>
      </c>
      <c r="V491" s="113">
        <f>G477+G484+G486+G481</f>
        <v>-2.2401038245044053E-2</v>
      </c>
    </row>
    <row r="492" spans="1:28" ht="15.75" thickBot="1" x14ac:dyDescent="0.3">
      <c r="A492" s="117" t="s">
        <v>128</v>
      </c>
      <c r="B492" s="110">
        <v>0</v>
      </c>
      <c r="C492" s="109">
        <v>1</v>
      </c>
      <c r="E492" s="117" t="s">
        <v>130</v>
      </c>
      <c r="F492" s="110">
        <v>0</v>
      </c>
      <c r="G492" s="109">
        <v>1</v>
      </c>
      <c r="I492" s="115"/>
      <c r="J492" s="107" t="s">
        <v>128</v>
      </c>
      <c r="K492" s="115">
        <f>B479</f>
        <v>-1.3234607980292579</v>
      </c>
      <c r="L492" s="115">
        <f>C479</f>
        <v>-0.30953566356723872</v>
      </c>
      <c r="N492" s="115"/>
      <c r="O492" s="107" t="s">
        <v>128</v>
      </c>
      <c r="P492" s="115">
        <f>B483</f>
        <v>-2.0549544405794871</v>
      </c>
      <c r="Q492" s="115">
        <f>C483</f>
        <v>-0.13707901691818716</v>
      </c>
      <c r="S492" s="115"/>
      <c r="T492" s="107" t="s">
        <v>128</v>
      </c>
      <c r="U492" s="115">
        <f>B487</f>
        <v>-1.144682694036107</v>
      </c>
      <c r="V492" s="115">
        <f>C487</f>
        <v>-0.38320213958072191</v>
      </c>
      <c r="Y492" s="117" t="s">
        <v>142</v>
      </c>
      <c r="Z492" s="110">
        <v>0</v>
      </c>
      <c r="AA492" s="109">
        <v>1</v>
      </c>
    </row>
    <row r="493" spans="1:28" ht="15.75" thickBot="1" x14ac:dyDescent="0.3">
      <c r="A493" s="118">
        <v>0</v>
      </c>
      <c r="B493" s="113">
        <f>LN(K481)</f>
        <v>-0.3057273272272274</v>
      </c>
      <c r="C493" s="113">
        <f>LN(L481)</f>
        <v>-1.3340338044594324</v>
      </c>
      <c r="D493" t="str">
        <f>D477</f>
        <v>[0,1,2,3]</v>
      </c>
      <c r="E493" s="157">
        <v>0</v>
      </c>
      <c r="F493" s="113">
        <f>(LN($L$6) - LN(K481+K488+P502+U481+U495))/$E$34</f>
        <v>3.05593230456149E-2</v>
      </c>
      <c r="G493" s="113">
        <f>(LN($K$6) - LN(L481+L488+Q502+V481+V495))/$E$34</f>
        <v>-3.9804270559484545E-2</v>
      </c>
      <c r="I493" s="115"/>
      <c r="J493" s="107" t="s">
        <v>133</v>
      </c>
      <c r="K493" s="115">
        <f>K492+K491</f>
        <v>-1.3394091334775855</v>
      </c>
      <c r="L493" s="115">
        <f>L492+L491</f>
        <v>-0.26278958730642676</v>
      </c>
      <c r="N493" s="115"/>
      <c r="O493" s="107" t="s">
        <v>133</v>
      </c>
      <c r="P493" s="115">
        <f>P492+P491</f>
        <v>-2.0705497323344173</v>
      </c>
      <c r="Q493" s="115">
        <f>Q492+Q491</f>
        <v>-9.3622856255484527E-2</v>
      </c>
      <c r="S493" s="115"/>
      <c r="T493" s="107" t="s">
        <v>133</v>
      </c>
      <c r="U493" s="115">
        <f>U492+U491</f>
        <v>-1.1985708362015872</v>
      </c>
      <c r="V493" s="115">
        <f>V492+V491</f>
        <v>-0.40560317782576594</v>
      </c>
      <c r="Y493" s="157">
        <v>0</v>
      </c>
      <c r="Z493" s="113">
        <f>Z453+F493</f>
        <v>0.56267466436909919</v>
      </c>
      <c r="AA493" s="113">
        <f>AA453+G493</f>
        <v>-0.67339618754550667</v>
      </c>
    </row>
    <row r="494" spans="1:28" ht="15.75" thickBot="1" x14ac:dyDescent="0.3">
      <c r="A494" s="119">
        <v>1</v>
      </c>
      <c r="B494" s="113">
        <f>LN(K488)</f>
        <v>-7.5395967279711124E-2</v>
      </c>
      <c r="C494" s="113">
        <f>LN(L488)</f>
        <v>-2.6224626282831389</v>
      </c>
      <c r="D494" t="str">
        <f t="shared" ref="D494:D506" si="285">D478</f>
        <v>[0,1,2,4]</v>
      </c>
      <c r="E494" s="119">
        <v>1</v>
      </c>
      <c r="F494" s="113">
        <f>(LN($L$11) - LN(K481+K488+K495+Z481))/$E$34</f>
        <v>5.8948615747324851E-3</v>
      </c>
      <c r="G494" s="113">
        <f>(LN($K$11) - LN(L481+L488+L495+AA481))/$E$34</f>
        <v>-5.759059982236775E-3</v>
      </c>
      <c r="I494" s="115"/>
      <c r="J494" s="107" t="s">
        <v>134</v>
      </c>
      <c r="K494" s="115">
        <f>EXP(K493)</f>
        <v>0.2620004301371382</v>
      </c>
      <c r="L494" s="56">
        <f>EXP(L493)</f>
        <v>0.76890366738307758</v>
      </c>
      <c r="M494">
        <f>K494+L494</f>
        <v>1.0309040975202157</v>
      </c>
      <c r="N494" s="115"/>
      <c r="O494" s="107" t="s">
        <v>134</v>
      </c>
      <c r="P494" s="115">
        <f>EXP(P493)</f>
        <v>0.12611643236422576</v>
      </c>
      <c r="Q494" s="56">
        <f>EXP(Q493)</f>
        <v>0.91062613443655416</v>
      </c>
      <c r="R494">
        <f>P494+Q494</f>
        <v>1.0367425668007799</v>
      </c>
      <c r="S494" s="115"/>
      <c r="T494" s="107" t="s">
        <v>134</v>
      </c>
      <c r="U494" s="115">
        <f>EXP(U493)</f>
        <v>0.30162497551871464</v>
      </c>
      <c r="V494" s="56">
        <f>EXP(V493)</f>
        <v>0.66657462654238886</v>
      </c>
      <c r="W494">
        <f>U494+V494</f>
        <v>0.96819960206110345</v>
      </c>
      <c r="Y494" s="119">
        <v>1</v>
      </c>
      <c r="Z494" s="113">
        <f t="shared" ref="Z494:Z502" si="286">Z454+F494</f>
        <v>0.15052658119022827</v>
      </c>
      <c r="AA494" s="113">
        <f t="shared" ref="AA494:AA502" si="287">AA454+G494</f>
        <v>-0.13955435681745698</v>
      </c>
    </row>
    <row r="495" spans="1:28" ht="15.75" thickBot="1" x14ac:dyDescent="0.3">
      <c r="A495" s="119">
        <v>2</v>
      </c>
      <c r="B495" s="113">
        <f>LN(K495)</f>
        <v>-1.3698453152918146</v>
      </c>
      <c r="C495" s="113">
        <f>LN(L495)</f>
        <v>-0.29322576912065579</v>
      </c>
      <c r="D495" t="str">
        <f t="shared" si="285"/>
        <v>[5,1,2,3]</v>
      </c>
      <c r="E495" s="119">
        <v>2</v>
      </c>
      <c r="F495" s="113">
        <f>(LN($L$16) - LN(K481+K488+K495+K502+P502+U502+Z488))/$E$34</f>
        <v>1.0560493632287338E-2</v>
      </c>
      <c r="G495" s="113">
        <f>(LN($K$16) - LN(L481+L488+L495+L502+Q502+V502+AA488))/$E$34</f>
        <v>-1.342064369584639E-2</v>
      </c>
      <c r="I495" s="116"/>
      <c r="J495" s="108" t="s">
        <v>135</v>
      </c>
      <c r="K495" s="116">
        <f>K494/M494</f>
        <v>0.25414626905389759</v>
      </c>
      <c r="L495" s="58">
        <f>L494/M494</f>
        <v>0.74585373094610252</v>
      </c>
      <c r="N495" s="116"/>
      <c r="O495" s="108" t="s">
        <v>135</v>
      </c>
      <c r="P495" s="116">
        <f>P494/R494</f>
        <v>0.12164681609765547</v>
      </c>
      <c r="Q495" s="58">
        <f>Q494/R494</f>
        <v>0.87835318390234451</v>
      </c>
      <c r="S495" s="116"/>
      <c r="T495" s="108" t="s">
        <v>135</v>
      </c>
      <c r="U495" s="116">
        <f>U494/W494</f>
        <v>0.31153181108173911</v>
      </c>
      <c r="V495" s="58">
        <f>V494/W494</f>
        <v>0.688468188918261</v>
      </c>
      <c r="Y495" s="119">
        <v>2</v>
      </c>
      <c r="Z495" s="113">
        <f t="shared" si="286"/>
        <v>0.2777950248512488</v>
      </c>
      <c r="AA495" s="113">
        <f t="shared" si="287"/>
        <v>-0.32315296537264193</v>
      </c>
    </row>
    <row r="496" spans="1:28" ht="15.75" thickBot="1" x14ac:dyDescent="0.3">
      <c r="A496" s="119">
        <v>3</v>
      </c>
      <c r="B496" s="113">
        <f>LN(K502)</f>
        <v>-0.99626046089026299</v>
      </c>
      <c r="C496" s="113">
        <f>LN(L502)</f>
        <v>-0.46085792487682525</v>
      </c>
      <c r="D496" t="str">
        <f t="shared" si="285"/>
        <v>[6,7,2,3]</v>
      </c>
      <c r="E496" s="119">
        <v>3</v>
      </c>
      <c r="F496" s="113">
        <f>(LN($L$20) - LN(K481+K495+K502+P481+P502+U481+U488+Z481))/$E$34</f>
        <v>-3.1661307499596891E-2</v>
      </c>
      <c r="G496" s="113">
        <f>(LN($K$20) - LN(L481+L495+L502+Q481+Q502+V481+V488+AA481))/$E$34</f>
        <v>1.1512230468647577E-2</v>
      </c>
      <c r="Y496" s="119">
        <v>3</v>
      </c>
      <c r="Z496" s="113">
        <f t="shared" si="286"/>
        <v>-0.7210617944356279</v>
      </c>
      <c r="AA496" s="113">
        <f t="shared" si="287"/>
        <v>0.31490639395639081</v>
      </c>
    </row>
    <row r="497" spans="1:27" ht="15.75" thickBot="1" x14ac:dyDescent="0.3">
      <c r="A497" s="119">
        <v>4</v>
      </c>
      <c r="B497" s="113">
        <f>LN(P481)</f>
        <v>-1.9927995278250168</v>
      </c>
      <c r="C497" s="113">
        <f>LN(Q481)</f>
        <v>-0.14654516616624574</v>
      </c>
      <c r="D497" t="str">
        <f t="shared" si="285"/>
        <v>[6,8,9,3]</v>
      </c>
      <c r="E497" s="119">
        <v>4</v>
      </c>
      <c r="F497" s="113">
        <f>(LN($L$21) - LN(K488+P488+P495+U495+U502+Z488))/$E$34</f>
        <v>1.3125657138460312E-2</v>
      </c>
      <c r="G497" s="113">
        <f>(LN($K$21) - LN(L488+Q488+Q495+V495+V502+AA488))/$E$34</f>
        <v>-1.2470766221000629E-2</v>
      </c>
      <c r="I497" s="154">
        <v>3</v>
      </c>
      <c r="J497" s="155" t="s">
        <v>131</v>
      </c>
      <c r="K497" s="152">
        <v>0</v>
      </c>
      <c r="L497" s="153">
        <v>1</v>
      </c>
      <c r="N497" s="154">
        <v>7</v>
      </c>
      <c r="O497" s="155" t="s">
        <v>131</v>
      </c>
      <c r="P497" s="152">
        <v>0</v>
      </c>
      <c r="Q497" s="153">
        <v>1</v>
      </c>
      <c r="S497" s="154">
        <v>11</v>
      </c>
      <c r="T497" s="155" t="s">
        <v>131</v>
      </c>
      <c r="U497" s="152">
        <v>0</v>
      </c>
      <c r="V497" s="153">
        <v>1</v>
      </c>
      <c r="Y497" s="119">
        <v>4</v>
      </c>
      <c r="Z497" s="113">
        <f t="shared" si="286"/>
        <v>0.29268899243578894</v>
      </c>
      <c r="AA497" s="113">
        <f t="shared" si="287"/>
        <v>-0.25887296427112166</v>
      </c>
    </row>
    <row r="498" spans="1:27" ht="15.75" thickBot="1" x14ac:dyDescent="0.3">
      <c r="A498" s="119">
        <v>5</v>
      </c>
      <c r="B498" s="113">
        <f>LN(P488)</f>
        <v>-0.87024133709368368</v>
      </c>
      <c r="C498" s="113">
        <f>LN(Q488)</f>
        <v>-0.54274715920613592</v>
      </c>
      <c r="D498" t="str">
        <f t="shared" si="285"/>
        <v>[6,8,9,4]</v>
      </c>
      <c r="E498" s="119">
        <v>5</v>
      </c>
      <c r="F498" s="113">
        <v>0</v>
      </c>
      <c r="G498" s="113">
        <f>(LN($K$7) - LN(L495+Q495+V502+AA481))/$E$34</f>
        <v>5.1944627156145284E-2</v>
      </c>
      <c r="I498" s="115"/>
      <c r="J498" s="107" t="s">
        <v>132</v>
      </c>
      <c r="K498" s="113">
        <f>F483+F484+F479+F480</f>
        <v>-1.6251979750619233E-2</v>
      </c>
      <c r="L498" s="113">
        <f>G483+G484+G479+G480</f>
        <v>-6.3271301031999627E-3</v>
      </c>
      <c r="N498" s="115"/>
      <c r="O498" s="107" t="s">
        <v>132</v>
      </c>
      <c r="P498" s="113">
        <f>F477+F484+F479+F480</f>
        <v>-2.5822874466885554E-2</v>
      </c>
      <c r="Q498" s="113">
        <f>G477+G484+G479+G480</f>
        <v>-2.3413171988233977E-2</v>
      </c>
      <c r="S498" s="115"/>
      <c r="T498" s="107" t="s">
        <v>132</v>
      </c>
      <c r="U498" s="113">
        <f>F482+F484+F479+F481</f>
        <v>-1.015522539406058E-2</v>
      </c>
      <c r="V498" s="113">
        <f>G482+G484+G479+G481</f>
        <v>4.7199878640127091E-2</v>
      </c>
      <c r="Y498" s="119">
        <v>5</v>
      </c>
      <c r="Z498" s="113">
        <f t="shared" si="286"/>
        <v>0</v>
      </c>
      <c r="AA498" s="113">
        <f t="shared" si="287"/>
        <v>0.99116339225000316</v>
      </c>
    </row>
    <row r="499" spans="1:27" ht="15.75" thickBot="1" x14ac:dyDescent="0.3">
      <c r="A499" s="119">
        <v>6</v>
      </c>
      <c r="B499" s="113">
        <f>LN(P495)</f>
        <v>-2.1066333827407751</v>
      </c>
      <c r="C499" s="113">
        <f>LN(Q495)</f>
        <v>-0.12970650666184233</v>
      </c>
      <c r="D499" t="str">
        <f t="shared" si="285"/>
        <v>[5,8,9,4]</v>
      </c>
      <c r="E499" s="119">
        <v>6</v>
      </c>
      <c r="F499" s="113">
        <f>(LN($L$8) - LN(K502+P481+P488+U488+Z488))/$E$34</f>
        <v>3.8971014087889333E-2</v>
      </c>
      <c r="G499" s="113">
        <f>(LN($K$8) - LN(L502+Q481+Q488+V488+AA488))/$E$34</f>
        <v>-2.296873930568688E-2</v>
      </c>
      <c r="I499" s="115"/>
      <c r="J499" s="107" t="s">
        <v>128</v>
      </c>
      <c r="K499" s="115">
        <f>B480</f>
        <v>-0.99001191939310274</v>
      </c>
      <c r="L499" s="115">
        <f>C480</f>
        <v>-0.46453423302708446</v>
      </c>
      <c r="N499" s="115"/>
      <c r="O499" s="107" t="s">
        <v>128</v>
      </c>
      <c r="P499" s="115">
        <f>B484</f>
        <v>-0.7326475186342708</v>
      </c>
      <c r="Q499" s="115">
        <f>C484</f>
        <v>-0.65514801031146319</v>
      </c>
      <c r="S499" s="115"/>
      <c r="T499" s="107" t="s">
        <v>128</v>
      </c>
      <c r="U499" s="115">
        <f>B488</f>
        <v>-1.043126729569938</v>
      </c>
      <c r="V499" s="115">
        <f>C488</f>
        <v>-0.43440678317052617</v>
      </c>
      <c r="Y499" s="119">
        <v>6</v>
      </c>
      <c r="Z499" s="113">
        <f t="shared" si="286"/>
        <v>0.50133262446813365</v>
      </c>
      <c r="AA499" s="113">
        <f t="shared" si="287"/>
        <v>-0.27082106202296979</v>
      </c>
    </row>
    <row r="500" spans="1:27" ht="15.75" thickBot="1" x14ac:dyDescent="0.3">
      <c r="A500" s="119">
        <v>7</v>
      </c>
      <c r="B500" s="113">
        <f>LN(P502)</f>
        <v>-0.73389975893083692</v>
      </c>
      <c r="C500" s="113">
        <f>LN(Q502)</f>
        <v>-0.65399054812937762</v>
      </c>
      <c r="D500" t="str">
        <f t="shared" si="285"/>
        <v>[0,7,2,3]</v>
      </c>
      <c r="E500" s="119">
        <v>7</v>
      </c>
      <c r="F500" s="113">
        <f>(LN($L$12) - LN(K502+P502+U488+U495+U502+Z488))/$E$34</f>
        <v>-3.3533757595239799E-2</v>
      </c>
      <c r="G500" s="113">
        <f>(LN($K$12) - LN(L502+Q502+V488+V495+V502+AA488))/$E$34</f>
        <v>1.8619905683714355E-2</v>
      </c>
      <c r="I500" s="115"/>
      <c r="J500" s="107" t="s">
        <v>133</v>
      </c>
      <c r="K500" s="115">
        <f>K499+K498</f>
        <v>-1.0062638991437221</v>
      </c>
      <c r="L500" s="115">
        <f>L499+L498</f>
        <v>-0.47086136313028443</v>
      </c>
      <c r="N500" s="115"/>
      <c r="O500" s="107" t="s">
        <v>133</v>
      </c>
      <c r="P500" s="115">
        <f>P499+P498</f>
        <v>-0.75847039310115638</v>
      </c>
      <c r="Q500" s="115">
        <f>Q499+Q498</f>
        <v>-0.6785611822996972</v>
      </c>
      <c r="S500" s="115"/>
      <c r="T500" s="107" t="s">
        <v>133</v>
      </c>
      <c r="U500" s="115">
        <f>U499+U498</f>
        <v>-1.0532819549639987</v>
      </c>
      <c r="V500" s="115">
        <f>V499+V498</f>
        <v>-0.38720690453039908</v>
      </c>
      <c r="Y500" s="119">
        <v>7</v>
      </c>
      <c r="Z500" s="113">
        <f t="shared" si="286"/>
        <v>-0.55271523085314933</v>
      </c>
      <c r="AA500" s="113">
        <f t="shared" si="287"/>
        <v>0.32922710400875249</v>
      </c>
    </row>
    <row r="501" spans="1:27" ht="15.75" thickBot="1" x14ac:dyDescent="0.3">
      <c r="A501" s="119">
        <v>8</v>
      </c>
      <c r="B501" s="113">
        <f>LN(U481)</f>
        <v>-1.6130128473649603</v>
      </c>
      <c r="C501" s="113">
        <f>LN(V481)</f>
        <v>-0.22225181091816704</v>
      </c>
      <c r="D501" t="str">
        <f t="shared" si="285"/>
        <v>[0,8,9,3]</v>
      </c>
      <c r="E501" s="119">
        <v>8</v>
      </c>
      <c r="F501" s="113">
        <f>(LN($L$13) - LN(P481+P488+P495+U481))/$E$34</f>
        <v>3.3069662560467013E-2</v>
      </c>
      <c r="G501" s="113">
        <f>(LN($K$13) - LN(Q481+Q488+Q495+V481))/$E$34</f>
        <v>-1.0117736309965042E-2</v>
      </c>
      <c r="I501" s="115"/>
      <c r="J501" s="107" t="s">
        <v>134</v>
      </c>
      <c r="K501" s="115">
        <f>EXP(K500)</f>
        <v>0.36558228354774919</v>
      </c>
      <c r="L501" s="56">
        <f>EXP(L500)</f>
        <v>0.62446414616500534</v>
      </c>
      <c r="M501">
        <f>K501+L501</f>
        <v>0.99004642971275447</v>
      </c>
      <c r="N501" s="115"/>
      <c r="O501" s="107" t="s">
        <v>134</v>
      </c>
      <c r="P501" s="115">
        <f>EXP(P500)</f>
        <v>0.46838232018100673</v>
      </c>
      <c r="Q501" s="56">
        <f>EXP(Q500)</f>
        <v>0.50734644651140492</v>
      </c>
      <c r="R501">
        <f>P501+Q501</f>
        <v>0.97572876669241171</v>
      </c>
      <c r="S501" s="115"/>
      <c r="T501" s="107" t="s">
        <v>134</v>
      </c>
      <c r="U501" s="115">
        <f>EXP(U500)</f>
        <v>0.34879115174801162</v>
      </c>
      <c r="V501" s="56">
        <f>EXP(V500)</f>
        <v>0.67895060243731031</v>
      </c>
      <c r="W501">
        <f>U501+V501</f>
        <v>1.027741754185322</v>
      </c>
      <c r="Y501" s="119">
        <v>8</v>
      </c>
      <c r="Z501" s="113">
        <f t="shared" si="286"/>
        <v>0.14212706198204139</v>
      </c>
      <c r="AA501" s="113">
        <f t="shared" si="287"/>
        <v>7.7615289943037957E-3</v>
      </c>
    </row>
    <row r="502" spans="1:27" ht="15.75" thickBot="1" x14ac:dyDescent="0.3">
      <c r="A502" s="119">
        <v>9</v>
      </c>
      <c r="B502" s="113">
        <f>LN(U488)</f>
        <v>-2.8281623264847013</v>
      </c>
      <c r="C502" s="113">
        <f>LN(V488)</f>
        <v>-6.0941159125677109E-2</v>
      </c>
      <c r="D502" t="str">
        <f t="shared" si="285"/>
        <v>[6,7,9,3]</v>
      </c>
      <c r="E502" s="120">
        <v>9</v>
      </c>
      <c r="F502" s="64">
        <f>(LN($L$17) - LN(P481+P488+P495+U481+U488+U495+Z481))/$E$34</f>
        <v>-6.2111753188481972E-2</v>
      </c>
      <c r="G502" s="64">
        <f>(LN($K$17) - LN(Q481+Q488+Q495+V481+V488+V495+AA481))/$E$34</f>
        <v>1.2036531802950168E-2</v>
      </c>
      <c r="I502" s="116"/>
      <c r="J502" s="108" t="s">
        <v>135</v>
      </c>
      <c r="K502" s="116">
        <f>K501/M501</f>
        <v>0.36925771617985309</v>
      </c>
      <c r="L502" s="58">
        <f>L501/M501</f>
        <v>0.63074228382014697</v>
      </c>
      <c r="N502" s="116"/>
      <c r="O502" s="108" t="s">
        <v>135</v>
      </c>
      <c r="P502" s="116">
        <f>P501/R501</f>
        <v>0.48003332090818568</v>
      </c>
      <c r="Q502" s="58">
        <f>Q501/R501</f>
        <v>0.51996667909181427</v>
      </c>
      <c r="S502" s="116"/>
      <c r="T502" s="108" t="s">
        <v>135</v>
      </c>
      <c r="U502" s="116">
        <f>U501/W501</f>
        <v>0.33937625899464791</v>
      </c>
      <c r="V502" s="58">
        <f>V501/W501</f>
        <v>0.66062374100535204</v>
      </c>
      <c r="Y502" s="120">
        <v>9</v>
      </c>
      <c r="Z502" s="113">
        <f t="shared" si="286"/>
        <v>-1.3622272270937343</v>
      </c>
      <c r="AA502" s="113">
        <f t="shared" si="287"/>
        <v>0.36677283634752789</v>
      </c>
    </row>
    <row r="503" spans="1:27" ht="15.75" thickBot="1" x14ac:dyDescent="0.3">
      <c r="A503" s="119">
        <v>10</v>
      </c>
      <c r="B503" s="113">
        <f>LN(U495)</f>
        <v>-1.1662538237159774</v>
      </c>
      <c r="C503" s="113">
        <f>LN(V495)</f>
        <v>-0.37328616534015613</v>
      </c>
      <c r="D503" t="str">
        <f t="shared" si="285"/>
        <v>[0,7,9,4]</v>
      </c>
    </row>
    <row r="504" spans="1:27" ht="15.75" thickBot="1" x14ac:dyDescent="0.3">
      <c r="A504" s="119">
        <v>11</v>
      </c>
      <c r="B504" s="113">
        <f>LN(U502)</f>
        <v>-1.0806458785559994</v>
      </c>
      <c r="C504" s="113">
        <f>LN(V502)</f>
        <v>-0.41457082812239959</v>
      </c>
      <c r="D504" t="str">
        <f>D488</f>
        <v>[5,7,2,4]</v>
      </c>
    </row>
    <row r="505" spans="1:27" ht="15.75" thickBot="1" x14ac:dyDescent="0.3">
      <c r="A505" s="119">
        <v>12</v>
      </c>
      <c r="B505" s="113">
        <f>LN(Z481)</f>
        <v>-3.3443584985307262</v>
      </c>
      <c r="C505" s="113">
        <f>LN(AA481)</f>
        <v>-3.5920321013979885E-2</v>
      </c>
      <c r="D505" t="str">
        <f t="shared" si="285"/>
        <v>[5,1,9,3]</v>
      </c>
    </row>
    <row r="506" spans="1:27" ht="15.75" thickBot="1" x14ac:dyDescent="0.3">
      <c r="A506" s="120">
        <v>13</v>
      </c>
      <c r="B506" s="113">
        <f>LN(Z488)</f>
        <v>-0.31776480266683255</v>
      </c>
      <c r="C506" s="113">
        <f>LN(AA488)</f>
        <v>-1.3011224504246188</v>
      </c>
      <c r="D506" t="str">
        <f t="shared" si="285"/>
        <v>[6,7,2,4]</v>
      </c>
    </row>
    <row r="507" spans="1:27" ht="15.75" thickBot="1" x14ac:dyDescent="0.3"/>
    <row r="508" spans="1:27" ht="15.75" thickBot="1" x14ac:dyDescent="0.3">
      <c r="A508" s="75">
        <v>13</v>
      </c>
      <c r="B508" s="121"/>
      <c r="C508" s="139"/>
      <c r="D508" s="121"/>
      <c r="E508" s="37"/>
      <c r="F508" s="139"/>
      <c r="G508" s="121"/>
      <c r="H508" s="37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37"/>
    </row>
    <row r="510" spans="1:27" x14ac:dyDescent="0.25">
      <c r="C510" t="s">
        <v>141</v>
      </c>
    </row>
    <row r="512" spans="1:27" x14ac:dyDescent="0.25">
      <c r="L512" s="141"/>
    </row>
    <row r="513" spans="1:28" ht="15.75" thickBot="1" x14ac:dyDescent="0.3">
      <c r="M513" s="141"/>
    </row>
    <row r="514" spans="1:28" ht="15.75" thickBot="1" x14ac:dyDescent="0.3">
      <c r="A514" s="75"/>
      <c r="B514" s="121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37"/>
    </row>
    <row r="515" spans="1:28" ht="15.75" thickBot="1" x14ac:dyDescent="0.3"/>
    <row r="516" spans="1:28" ht="15.75" thickBot="1" x14ac:dyDescent="0.3">
      <c r="A516" s="117" t="s">
        <v>128</v>
      </c>
      <c r="B516" s="110">
        <v>0</v>
      </c>
      <c r="C516" s="109">
        <v>1</v>
      </c>
      <c r="E516" s="117" t="s">
        <v>130</v>
      </c>
      <c r="F516" s="110">
        <v>0</v>
      </c>
      <c r="G516" s="109">
        <v>1</v>
      </c>
      <c r="I516" s="154">
        <v>0</v>
      </c>
      <c r="J516" s="155" t="s">
        <v>131</v>
      </c>
      <c r="K516" s="152">
        <v>0</v>
      </c>
      <c r="L516" s="153">
        <v>1</v>
      </c>
      <c r="N516" s="154">
        <v>4</v>
      </c>
      <c r="O516" s="155" t="s">
        <v>131</v>
      </c>
      <c r="P516" s="152">
        <v>0</v>
      </c>
      <c r="Q516" s="153">
        <v>1</v>
      </c>
      <c r="S516" s="154">
        <v>8</v>
      </c>
      <c r="T516" s="155" t="s">
        <v>131</v>
      </c>
      <c r="U516" s="152">
        <v>0</v>
      </c>
      <c r="V516" s="153">
        <v>1</v>
      </c>
      <c r="X516" s="154">
        <v>12</v>
      </c>
      <c r="Y516" s="155" t="s">
        <v>131</v>
      </c>
      <c r="Z516" s="152">
        <v>0</v>
      </c>
      <c r="AA516" s="153">
        <v>1</v>
      </c>
    </row>
    <row r="517" spans="1:28" ht="15.75" thickBot="1" x14ac:dyDescent="0.3">
      <c r="A517" s="118">
        <v>0</v>
      </c>
      <c r="B517" s="113">
        <f>B493</f>
        <v>-0.3057273272272274</v>
      </c>
      <c r="C517" s="113">
        <f>C493</f>
        <v>-1.3340338044594324</v>
      </c>
      <c r="D517" s="113" t="str">
        <f>D493</f>
        <v>[0,1,2,3]</v>
      </c>
      <c r="E517" s="157">
        <v>0</v>
      </c>
      <c r="F517" s="113">
        <f>F493</f>
        <v>3.05593230456149E-2</v>
      </c>
      <c r="G517" s="113">
        <f>G493</f>
        <v>-3.9804270559484545E-2</v>
      </c>
      <c r="I517" s="115"/>
      <c r="J517" s="107" t="s">
        <v>132</v>
      </c>
      <c r="K517" s="113">
        <f>F517+F518+F519+F520</f>
        <v>1.5353370753037832E-2</v>
      </c>
      <c r="L517" s="113">
        <f>G517+G518+G519+G520</f>
        <v>-4.7471743768920133E-2</v>
      </c>
      <c r="N517" s="115"/>
      <c r="O517" s="107" t="s">
        <v>132</v>
      </c>
      <c r="P517" s="113">
        <f>F523+F525+F526+F520</f>
        <v>-2.1732384039722524E-2</v>
      </c>
      <c r="Q517" s="113">
        <f>G523+G525+G526+G520</f>
        <v>-9.5377133440541773E-3</v>
      </c>
      <c r="S517" s="115"/>
      <c r="T517" s="107" t="s">
        <v>132</v>
      </c>
      <c r="U517" s="113">
        <f>F517+F525+F526+F520</f>
        <v>-3.0144075081996957E-2</v>
      </c>
      <c r="V517" s="113">
        <f>G517+G525+G526+G520</f>
        <v>-2.6373244597851841E-2</v>
      </c>
      <c r="X517" s="115"/>
      <c r="Y517" s="107" t="s">
        <v>132</v>
      </c>
      <c r="Z517" s="113">
        <f>F522+F518+F526+F520</f>
        <v>-8.7878199113346378E-2</v>
      </c>
      <c r="AA517" s="113">
        <f>G522+G518+G526+G520</f>
        <v>6.9734329445506255E-2</v>
      </c>
    </row>
    <row r="518" spans="1:28" ht="15.75" thickBot="1" x14ac:dyDescent="0.3">
      <c r="A518" s="119">
        <v>1</v>
      </c>
      <c r="B518" s="113">
        <f t="shared" ref="B518:D518" si="288">B494</f>
        <v>-7.5395967279711124E-2</v>
      </c>
      <c r="C518" s="113">
        <f t="shared" si="288"/>
        <v>-2.6224626282831389</v>
      </c>
      <c r="D518" s="113" t="str">
        <f t="shared" si="288"/>
        <v>[0,1,2,4]</v>
      </c>
      <c r="E518" s="119">
        <v>1</v>
      </c>
      <c r="F518" s="113">
        <f t="shared" ref="F518:G518" si="289">F494</f>
        <v>5.8948615747324851E-3</v>
      </c>
      <c r="G518" s="113">
        <f t="shared" si="289"/>
        <v>-5.759059982236775E-3</v>
      </c>
      <c r="I518" s="115"/>
      <c r="J518" s="107" t="s">
        <v>128</v>
      </c>
      <c r="K518" s="115">
        <f>B517</f>
        <v>-0.3057273272272274</v>
      </c>
      <c r="L518" s="115">
        <f>C517</f>
        <v>-1.3340338044594324</v>
      </c>
      <c r="N518" s="115"/>
      <c r="O518" s="107" t="s">
        <v>128</v>
      </c>
      <c r="P518" s="115">
        <f>B521</f>
        <v>-1.9927995278250168</v>
      </c>
      <c r="Q518" s="115">
        <f>C521</f>
        <v>-0.14654516616624574</v>
      </c>
      <c r="S518" s="115"/>
      <c r="T518" s="107" t="s">
        <v>128</v>
      </c>
      <c r="U518" s="115">
        <f>B525</f>
        <v>-1.6130128473649603</v>
      </c>
      <c r="V518" s="115">
        <f>C525</f>
        <v>-0.22225181091816704</v>
      </c>
      <c r="X518" s="115"/>
      <c r="Y518" s="107" t="s">
        <v>128</v>
      </c>
      <c r="Z518" s="115">
        <f>B529</f>
        <v>-3.3443584985307262</v>
      </c>
      <c r="AA518" s="115">
        <f>C529</f>
        <v>-3.5920321013979885E-2</v>
      </c>
    </row>
    <row r="519" spans="1:28" ht="15.75" thickBot="1" x14ac:dyDescent="0.3">
      <c r="A519" s="119">
        <v>2</v>
      </c>
      <c r="B519" s="113">
        <f t="shared" ref="B519:D519" si="290">B495</f>
        <v>-1.3698453152918146</v>
      </c>
      <c r="C519" s="113">
        <f t="shared" si="290"/>
        <v>-0.29322576912065579</v>
      </c>
      <c r="D519" s="113" t="str">
        <f t="shared" si="290"/>
        <v>[5,1,2,3]</v>
      </c>
      <c r="E519" s="119">
        <v>2</v>
      </c>
      <c r="F519" s="113">
        <f t="shared" ref="F519:G519" si="291">F495</f>
        <v>1.0560493632287338E-2</v>
      </c>
      <c r="G519" s="113">
        <f t="shared" si="291"/>
        <v>-1.342064369584639E-2</v>
      </c>
      <c r="I519" s="115"/>
      <c r="J519" s="107" t="s">
        <v>133</v>
      </c>
      <c r="K519" s="115">
        <f>K518+K517</f>
        <v>-0.29037395647418957</v>
      </c>
      <c r="L519" s="115">
        <f>L518+L517</f>
        <v>-1.3815055482283525</v>
      </c>
      <c r="N519" s="115"/>
      <c r="O519" s="107" t="s">
        <v>133</v>
      </c>
      <c r="P519" s="115">
        <f>P518+P517</f>
        <v>-2.0145319118647391</v>
      </c>
      <c r="Q519" s="115">
        <f>Q518+Q517</f>
        <v>-0.15608287951029992</v>
      </c>
      <c r="S519" s="115"/>
      <c r="T519" s="107" t="s">
        <v>133</v>
      </c>
      <c r="U519" s="115">
        <f>U518+U517</f>
        <v>-1.6431569224469573</v>
      </c>
      <c r="V519" s="115">
        <f>V518+V517</f>
        <v>-0.24862505551601888</v>
      </c>
      <c r="X519" s="115"/>
      <c r="Y519" s="107" t="s">
        <v>133</v>
      </c>
      <c r="Z519" s="115">
        <f>Z518+Z517</f>
        <v>-3.4322366976440728</v>
      </c>
      <c r="AA519" s="115">
        <f>AA518+AA517</f>
        <v>3.381400843152637E-2</v>
      </c>
    </row>
    <row r="520" spans="1:28" ht="15.75" thickBot="1" x14ac:dyDescent="0.3">
      <c r="A520" s="119">
        <v>3</v>
      </c>
      <c r="B520" s="113">
        <f t="shared" ref="B520:D520" si="292">B496</f>
        <v>-0.99626046089026299</v>
      </c>
      <c r="C520" s="113">
        <f t="shared" si="292"/>
        <v>-0.46085792487682525</v>
      </c>
      <c r="D520" s="113" t="str">
        <f t="shared" si="292"/>
        <v>[6,7,2,3]</v>
      </c>
      <c r="E520" s="119">
        <v>3</v>
      </c>
      <c r="F520" s="113">
        <f t="shared" ref="F520:G520" si="293">F496</f>
        <v>-3.1661307499596891E-2</v>
      </c>
      <c r="G520" s="113">
        <f t="shared" si="293"/>
        <v>1.1512230468647577E-2</v>
      </c>
      <c r="I520" s="115"/>
      <c r="J520" s="107" t="s">
        <v>134</v>
      </c>
      <c r="K520" s="115">
        <f>EXP(K519)</f>
        <v>0.74798380188642521</v>
      </c>
      <c r="L520" s="115">
        <f>EXP(L519)</f>
        <v>0.25120007439533792</v>
      </c>
      <c r="M520">
        <f>K520+L520</f>
        <v>0.99918387628176308</v>
      </c>
      <c r="N520" s="115"/>
      <c r="O520" s="107" t="s">
        <v>134</v>
      </c>
      <c r="P520" s="115">
        <f>EXP(P519)</f>
        <v>0.13338282367291598</v>
      </c>
      <c r="Q520" s="115">
        <f>EXP(Q519)</f>
        <v>0.85548828498263041</v>
      </c>
      <c r="R520">
        <f>P520+Q520</f>
        <v>0.98887110865554639</v>
      </c>
      <c r="S520" s="115"/>
      <c r="T520" s="107" t="s">
        <v>134</v>
      </c>
      <c r="U520" s="115">
        <f>EXP(U519)</f>
        <v>0.19336862794274973</v>
      </c>
      <c r="V520" s="115">
        <f>EXP(V519)</f>
        <v>0.77987232740038093</v>
      </c>
      <c r="W520">
        <f>U520+V520</f>
        <v>0.97324095534313071</v>
      </c>
      <c r="X520" s="115"/>
      <c r="Y520" s="107" t="s">
        <v>134</v>
      </c>
      <c r="Z520" s="115">
        <f>EXP(Z519)</f>
        <v>3.2314581931373244E-2</v>
      </c>
      <c r="AA520" s="115">
        <f>EXP(AA519)</f>
        <v>1.0343922006079065</v>
      </c>
      <c r="AB520">
        <f>Z520+AA520</f>
        <v>1.0667067825392798</v>
      </c>
    </row>
    <row r="521" spans="1:28" ht="15.75" thickBot="1" x14ac:dyDescent="0.3">
      <c r="A521" s="119">
        <v>4</v>
      </c>
      <c r="B521" s="113">
        <f t="shared" ref="B521:D521" si="294">B497</f>
        <v>-1.9927995278250168</v>
      </c>
      <c r="C521" s="113">
        <f t="shared" si="294"/>
        <v>-0.14654516616624574</v>
      </c>
      <c r="D521" s="113" t="str">
        <f t="shared" si="294"/>
        <v>[6,8,9,3]</v>
      </c>
      <c r="E521" s="119">
        <v>4</v>
      </c>
      <c r="F521" s="113">
        <f t="shared" ref="F521:G521" si="295">F497</f>
        <v>1.3125657138460312E-2</v>
      </c>
      <c r="G521" s="113">
        <f t="shared" si="295"/>
        <v>-1.2470766221000629E-2</v>
      </c>
      <c r="I521" s="116"/>
      <c r="J521" s="108" t="s">
        <v>135</v>
      </c>
      <c r="K521" s="116">
        <f>K520/M520</f>
        <v>0.74859474781546498</v>
      </c>
      <c r="L521" s="58">
        <f>L520/M520</f>
        <v>0.25140525218453508</v>
      </c>
      <c r="N521" s="116"/>
      <c r="O521" s="108" t="s">
        <v>135</v>
      </c>
      <c r="P521" s="116">
        <f>P520/R520</f>
        <v>0.13488393229959075</v>
      </c>
      <c r="Q521" s="58">
        <f>Q520/R520</f>
        <v>0.86511606770040927</v>
      </c>
      <c r="S521" s="116"/>
      <c r="T521" s="108" t="s">
        <v>135</v>
      </c>
      <c r="U521" s="116">
        <f>U520/W520</f>
        <v>0.19868525556918709</v>
      </c>
      <c r="V521" s="58">
        <f>V520/W520</f>
        <v>0.80131474443081285</v>
      </c>
      <c r="X521" s="116"/>
      <c r="Y521" s="108" t="s">
        <v>135</v>
      </c>
      <c r="Z521" s="116">
        <f>Z520/AB520</f>
        <v>3.0293781253034557E-2</v>
      </c>
      <c r="AA521" s="58">
        <f>AA520/AB520</f>
        <v>0.96970621874696539</v>
      </c>
    </row>
    <row r="522" spans="1:28" ht="15.75" thickBot="1" x14ac:dyDescent="0.3">
      <c r="A522" s="119">
        <v>5</v>
      </c>
      <c r="B522" s="113">
        <f t="shared" ref="B522:D522" si="296">B498</f>
        <v>-0.87024133709368368</v>
      </c>
      <c r="C522" s="113">
        <f t="shared" si="296"/>
        <v>-0.54274715920613592</v>
      </c>
      <c r="D522" s="113" t="str">
        <f t="shared" si="296"/>
        <v>[6,8,9,4]</v>
      </c>
      <c r="E522" s="119">
        <v>5</v>
      </c>
      <c r="F522" s="113">
        <f t="shared" ref="F522:G522" si="297">F498</f>
        <v>0</v>
      </c>
      <c r="G522" s="113">
        <f t="shared" si="297"/>
        <v>5.1944627156145284E-2</v>
      </c>
    </row>
    <row r="523" spans="1:28" ht="15.75" thickBot="1" x14ac:dyDescent="0.3">
      <c r="A523" s="119">
        <v>6</v>
      </c>
      <c r="B523" s="113">
        <f t="shared" ref="B523:D523" si="298">B499</f>
        <v>-2.1066333827407751</v>
      </c>
      <c r="C523" s="113">
        <f t="shared" si="298"/>
        <v>-0.12970650666184233</v>
      </c>
      <c r="D523" s="113" t="str">
        <f t="shared" si="298"/>
        <v>[5,8,9,4]</v>
      </c>
      <c r="E523" s="119">
        <v>6</v>
      </c>
      <c r="F523" s="113">
        <f t="shared" ref="F523:G523" si="299">F499</f>
        <v>3.8971014087889333E-2</v>
      </c>
      <c r="G523" s="113">
        <f t="shared" si="299"/>
        <v>-2.296873930568688E-2</v>
      </c>
      <c r="I523" s="154">
        <v>1</v>
      </c>
      <c r="J523" s="155" t="s">
        <v>131</v>
      </c>
      <c r="K523" s="152">
        <v>0</v>
      </c>
      <c r="L523" s="153">
        <v>1</v>
      </c>
      <c r="N523" s="154">
        <v>5</v>
      </c>
      <c r="O523" s="155" t="s">
        <v>131</v>
      </c>
      <c r="P523" s="152">
        <v>0</v>
      </c>
      <c r="Q523" s="153">
        <v>1</v>
      </c>
      <c r="S523" s="154">
        <v>9</v>
      </c>
      <c r="T523" s="155" t="s">
        <v>131</v>
      </c>
      <c r="U523" s="152">
        <v>0</v>
      </c>
      <c r="V523" s="153">
        <v>1</v>
      </c>
      <c r="X523" s="154">
        <v>13</v>
      </c>
      <c r="Y523" s="155" t="s">
        <v>131</v>
      </c>
      <c r="Z523" s="152">
        <v>0</v>
      </c>
      <c r="AA523" s="153">
        <v>1</v>
      </c>
    </row>
    <row r="524" spans="1:28" ht="15.75" thickBot="1" x14ac:dyDescent="0.3">
      <c r="A524" s="119">
        <v>7</v>
      </c>
      <c r="B524" s="113">
        <f t="shared" ref="B524:D524" si="300">B500</f>
        <v>-0.73389975893083692</v>
      </c>
      <c r="C524" s="113">
        <f t="shared" si="300"/>
        <v>-0.65399054812937762</v>
      </c>
      <c r="D524" s="113" t="str">
        <f t="shared" si="300"/>
        <v>[0,7,2,3]</v>
      </c>
      <c r="E524" s="119">
        <v>7</v>
      </c>
      <c r="F524" s="113">
        <f t="shared" ref="F524:G524" si="301">F500</f>
        <v>-3.3533757595239799E-2</v>
      </c>
      <c r="G524" s="113">
        <f t="shared" si="301"/>
        <v>1.8619905683714355E-2</v>
      </c>
      <c r="I524" s="115"/>
      <c r="J524" s="107" t="s">
        <v>132</v>
      </c>
      <c r="K524" s="113">
        <f>F517+F518+F519+F521</f>
        <v>6.0140335391095034E-2</v>
      </c>
      <c r="L524" s="113">
        <f>G517+G518+G519+G521</f>
        <v>-7.1454740458568339E-2</v>
      </c>
      <c r="N524" s="115"/>
      <c r="O524" s="107" t="s">
        <v>132</v>
      </c>
      <c r="P524" s="113">
        <f>F523+F525+F526+F521</f>
        <v>2.3054580598334679E-2</v>
      </c>
      <c r="Q524" s="113">
        <f>G523+G525+G526+G521</f>
        <v>-3.3520710033702383E-2</v>
      </c>
      <c r="S524" s="115"/>
      <c r="T524" s="107" t="s">
        <v>132</v>
      </c>
      <c r="U524" s="113">
        <f>F523+F524+F526+F520</f>
        <v>-8.8335804195429329E-2</v>
      </c>
      <c r="V524" s="113">
        <f>G523+G524+G526+G520</f>
        <v>1.919992864962522E-2</v>
      </c>
      <c r="X524" s="115"/>
      <c r="Y524" s="107" t="s">
        <v>132</v>
      </c>
      <c r="Z524" s="113">
        <f>F523+F524+F519+F521</f>
        <v>2.9123407263397183E-2</v>
      </c>
      <c r="AA524" s="113">
        <f>G523+G524+G519+G521</f>
        <v>-3.0240243538819545E-2</v>
      </c>
    </row>
    <row r="525" spans="1:28" ht="15.75" thickBot="1" x14ac:dyDescent="0.3">
      <c r="A525" s="119">
        <v>8</v>
      </c>
      <c r="B525" s="113">
        <f t="shared" ref="B525:D525" si="302">B501</f>
        <v>-1.6130128473649603</v>
      </c>
      <c r="C525" s="113">
        <f t="shared" si="302"/>
        <v>-0.22225181091816704</v>
      </c>
      <c r="D525" s="113" t="str">
        <f t="shared" si="302"/>
        <v>[0,8,9,3]</v>
      </c>
      <c r="E525" s="119">
        <v>8</v>
      </c>
      <c r="F525" s="113">
        <f t="shared" ref="F525:G525" si="303">F501</f>
        <v>3.3069662560467013E-2</v>
      </c>
      <c r="G525" s="113">
        <f t="shared" si="303"/>
        <v>-1.0117736309965042E-2</v>
      </c>
      <c r="I525" s="115"/>
      <c r="J525" s="107" t="s">
        <v>128</v>
      </c>
      <c r="K525" s="115">
        <f>B518</f>
        <v>-7.5395967279711124E-2</v>
      </c>
      <c r="L525" s="115">
        <f>C518</f>
        <v>-2.6224626282831389</v>
      </c>
      <c r="N525" s="115"/>
      <c r="O525" s="107" t="s">
        <v>128</v>
      </c>
      <c r="P525" s="115">
        <f>B522</f>
        <v>-0.87024133709368368</v>
      </c>
      <c r="Q525" s="115">
        <f>C522</f>
        <v>-0.54274715920613592</v>
      </c>
      <c r="S525" s="115"/>
      <c r="T525" s="107" t="s">
        <v>128</v>
      </c>
      <c r="U525" s="115">
        <f>B526</f>
        <v>-2.8281623264847013</v>
      </c>
      <c r="V525" s="115">
        <f>C526</f>
        <v>-6.0941159125677109E-2</v>
      </c>
      <c r="X525" s="115"/>
      <c r="Y525" s="107" t="s">
        <v>128</v>
      </c>
      <c r="Z525" s="115">
        <f>B530</f>
        <v>-0.31776480266683255</v>
      </c>
      <c r="AA525" s="115">
        <f>C530</f>
        <v>-1.3011224504246188</v>
      </c>
    </row>
    <row r="526" spans="1:28" ht="15.75" thickBot="1" x14ac:dyDescent="0.3">
      <c r="A526" s="119">
        <v>9</v>
      </c>
      <c r="B526" s="113">
        <f t="shared" ref="B526:D526" si="304">B502</f>
        <v>-2.8281623264847013</v>
      </c>
      <c r="C526" s="113">
        <f t="shared" si="304"/>
        <v>-6.0941159125677109E-2</v>
      </c>
      <c r="D526" s="113" t="str">
        <f t="shared" si="304"/>
        <v>[6,7,9,3]</v>
      </c>
      <c r="E526" s="120">
        <v>9</v>
      </c>
      <c r="F526" s="113">
        <f t="shared" ref="F526:G526" si="305">F502</f>
        <v>-6.2111753188481972E-2</v>
      </c>
      <c r="G526" s="113">
        <f t="shared" si="305"/>
        <v>1.2036531802950168E-2</v>
      </c>
      <c r="I526" s="115"/>
      <c r="J526" s="107" t="s">
        <v>133</v>
      </c>
      <c r="K526" s="115">
        <f>K525+K524</f>
        <v>-1.5255631888616089E-2</v>
      </c>
      <c r="L526" s="115">
        <f>L525+L524</f>
        <v>-2.6939173687417073</v>
      </c>
      <c r="N526" s="115"/>
      <c r="O526" s="107" t="s">
        <v>133</v>
      </c>
      <c r="P526" s="115">
        <f>P525+P524</f>
        <v>-0.84718675649534902</v>
      </c>
      <c r="Q526" s="115">
        <f>Q525+Q524</f>
        <v>-0.5762678692398383</v>
      </c>
      <c r="S526" s="115"/>
      <c r="T526" s="107" t="s">
        <v>133</v>
      </c>
      <c r="U526" s="115">
        <f>U525+U524</f>
        <v>-2.9164981306801305</v>
      </c>
      <c r="V526" s="115">
        <f>V525+V524</f>
        <v>-4.174123047605189E-2</v>
      </c>
      <c r="X526" s="115"/>
      <c r="Y526" s="107" t="s">
        <v>133</v>
      </c>
      <c r="Z526" s="115">
        <f>Z525+Z524</f>
        <v>-0.28864139540343536</v>
      </c>
      <c r="AA526" s="56">
        <f>AA525+AA524</f>
        <v>-1.3313626939634384</v>
      </c>
    </row>
    <row r="527" spans="1:28" ht="15.75" thickBot="1" x14ac:dyDescent="0.3">
      <c r="A527" s="119">
        <v>10</v>
      </c>
      <c r="B527" s="113">
        <f t="shared" ref="B527:D527" si="306">B503</f>
        <v>-1.1662538237159774</v>
      </c>
      <c r="C527" s="113">
        <f t="shared" si="306"/>
        <v>-0.37328616534015613</v>
      </c>
      <c r="D527" s="113" t="str">
        <f t="shared" si="306"/>
        <v>[0,7,9,4]</v>
      </c>
      <c r="I527" s="115"/>
      <c r="J527" s="107" t="s">
        <v>134</v>
      </c>
      <c r="K527" s="115">
        <f>EXP(K526)</f>
        <v>0.98486014576208236</v>
      </c>
      <c r="L527" s="56">
        <f>EXP(L526)</f>
        <v>6.7615544865171281E-2</v>
      </c>
      <c r="M527">
        <f>K527+L527</f>
        <v>1.0524756906272537</v>
      </c>
      <c r="N527" s="115"/>
      <c r="O527" s="107" t="s">
        <v>134</v>
      </c>
      <c r="P527" s="115">
        <f>EXP(P526)</f>
        <v>0.42861904717033739</v>
      </c>
      <c r="Q527" s="56">
        <f>EXP(Q526)</f>
        <v>0.5619918846935108</v>
      </c>
      <c r="R527">
        <f>P527+Q527</f>
        <v>0.99061093186384819</v>
      </c>
      <c r="S527" s="115"/>
      <c r="T527" s="107" t="s">
        <v>134</v>
      </c>
      <c r="U527" s="115">
        <f>EXP(U526)</f>
        <v>5.4122887108374283E-2</v>
      </c>
      <c r="V527" s="56">
        <f>EXP(V526)</f>
        <v>0.95911793895566011</v>
      </c>
      <c r="W527">
        <f>U527+V527</f>
        <v>1.0132408260640344</v>
      </c>
      <c r="X527" s="115"/>
      <c r="Y527" s="107" t="s">
        <v>134</v>
      </c>
      <c r="Z527" s="115">
        <f>EXP(Z526)</f>
        <v>0.74928085278862455</v>
      </c>
      <c r="AA527" s="56">
        <f>EXP(AA526)</f>
        <v>0.26411710517940179</v>
      </c>
      <c r="AB527">
        <f>Z527+AA527</f>
        <v>1.0133979579680263</v>
      </c>
    </row>
    <row r="528" spans="1:28" ht="15.75" thickBot="1" x14ac:dyDescent="0.3">
      <c r="A528" s="119">
        <v>11</v>
      </c>
      <c r="B528" s="113">
        <f t="shared" ref="B528:D528" si="307">B504</f>
        <v>-1.0806458785559994</v>
      </c>
      <c r="C528" s="113">
        <f t="shared" si="307"/>
        <v>-0.41457082812239959</v>
      </c>
      <c r="D528" s="113" t="str">
        <f t="shared" si="307"/>
        <v>[5,7,2,4]</v>
      </c>
      <c r="E528" t="s">
        <v>136</v>
      </c>
      <c r="G528">
        <f>LN(K521)+LN(K528)+LN(L535)+LN(L542)+LN(Q521)+LN(P528)+LN(Q535)+LN(P542)+LN(V521)+LN(V528)+LN(V535)+LN(V542)+LN(AA521)+LN(Z528)</f>
        <v>-4.3011974769009207</v>
      </c>
      <c r="I528" s="116"/>
      <c r="J528" s="108" t="s">
        <v>135</v>
      </c>
      <c r="K528" s="116">
        <f>K527/M527</f>
        <v>0.93575571819157755</v>
      </c>
      <c r="L528" s="58">
        <f>L527/M527</f>
        <v>6.4244281808422413E-2</v>
      </c>
      <c r="N528" s="116"/>
      <c r="O528" s="108" t="s">
        <v>135</v>
      </c>
      <c r="P528" s="116">
        <f>P527/R527</f>
        <v>0.43268152347550287</v>
      </c>
      <c r="Q528" s="58">
        <f>Q527/R527</f>
        <v>0.56731847652449718</v>
      </c>
      <c r="S528" s="116"/>
      <c r="T528" s="108" t="s">
        <v>135</v>
      </c>
      <c r="U528" s="116">
        <f>U527/W527</f>
        <v>5.3415620172566798E-2</v>
      </c>
      <c r="V528" s="58">
        <f>V527/W527</f>
        <v>0.94658437982743315</v>
      </c>
      <c r="X528" s="116"/>
      <c r="Y528" s="108" t="s">
        <v>135</v>
      </c>
      <c r="Z528" s="116">
        <f>Z527/AB527</f>
        <v>0.73937474108494805</v>
      </c>
      <c r="AA528" s="58">
        <f>AA527/AB527</f>
        <v>0.26062525891505195</v>
      </c>
    </row>
    <row r="529" spans="1:27" ht="15.75" thickBot="1" x14ac:dyDescent="0.3">
      <c r="A529" s="119">
        <v>12</v>
      </c>
      <c r="B529" s="113">
        <f t="shared" ref="B529:D529" si="308">B505</f>
        <v>-3.3443584985307262</v>
      </c>
      <c r="C529" s="113">
        <f t="shared" si="308"/>
        <v>-3.5920321013979885E-2</v>
      </c>
      <c r="D529" s="113" t="str">
        <f t="shared" si="308"/>
        <v>[5,1,9,3]</v>
      </c>
      <c r="E529" t="s">
        <v>138</v>
      </c>
      <c r="G529">
        <f>12/14</f>
        <v>0.8571428571428571</v>
      </c>
    </row>
    <row r="530" spans="1:27" ht="15.75" thickBot="1" x14ac:dyDescent="0.3">
      <c r="A530" s="120">
        <v>13</v>
      </c>
      <c r="B530" s="113">
        <f t="shared" ref="B530:D530" si="309">B506</f>
        <v>-0.31776480266683255</v>
      </c>
      <c r="C530" s="113">
        <f t="shared" si="309"/>
        <v>-1.3011224504246188</v>
      </c>
      <c r="D530" s="113" t="str">
        <f t="shared" si="309"/>
        <v>[6,7,2,4]</v>
      </c>
      <c r="E530" t="s">
        <v>140</v>
      </c>
      <c r="I530" s="154">
        <v>2</v>
      </c>
      <c r="J530" s="155" t="s">
        <v>131</v>
      </c>
      <c r="K530" s="152">
        <v>0</v>
      </c>
      <c r="L530" s="153">
        <v>1</v>
      </c>
      <c r="N530" s="154">
        <v>6</v>
      </c>
      <c r="O530" s="155" t="s">
        <v>131</v>
      </c>
      <c r="P530" s="152">
        <v>0</v>
      </c>
      <c r="Q530" s="153">
        <v>1</v>
      </c>
      <c r="S530" s="154">
        <v>10</v>
      </c>
      <c r="T530" s="155" t="s">
        <v>131</v>
      </c>
      <c r="U530" s="152">
        <v>0</v>
      </c>
      <c r="V530" s="153">
        <v>1</v>
      </c>
    </row>
    <row r="531" spans="1:27" ht="15.75" thickBot="1" x14ac:dyDescent="0.3">
      <c r="I531" s="115"/>
      <c r="J531" s="107" t="s">
        <v>132</v>
      </c>
      <c r="K531" s="113">
        <f>F522+F518+F519+F520</f>
        <v>-1.5205952292577068E-2</v>
      </c>
      <c r="L531" s="113">
        <f>G522+G518+G519+G520</f>
        <v>4.4277153946709696E-2</v>
      </c>
      <c r="N531" s="115"/>
      <c r="O531" s="107" t="s">
        <v>132</v>
      </c>
      <c r="P531" s="113">
        <f>F522+F525+F526+F521</f>
        <v>-1.5916433489554647E-2</v>
      </c>
      <c r="Q531" s="113">
        <f>G522+G525+G526+G521</f>
        <v>4.1392656428129782E-2</v>
      </c>
      <c r="S531" s="115"/>
      <c r="T531" s="107" t="s">
        <v>132</v>
      </c>
      <c r="U531" s="113">
        <f>F517+F524+F526+F521</f>
        <v>-5.1960530599646559E-2</v>
      </c>
      <c r="V531" s="113">
        <f>G517+G524+G526+G521</f>
        <v>-2.1618599293820651E-2</v>
      </c>
    </row>
    <row r="532" spans="1:27" ht="15.75" thickBot="1" x14ac:dyDescent="0.3">
      <c r="A532" s="117" t="s">
        <v>128</v>
      </c>
      <c r="B532" s="110">
        <v>0</v>
      </c>
      <c r="C532" s="109">
        <v>1</v>
      </c>
      <c r="E532" s="117" t="s">
        <v>130</v>
      </c>
      <c r="F532" s="110">
        <v>0</v>
      </c>
      <c r="G532" s="109">
        <v>1</v>
      </c>
      <c r="I532" s="115"/>
      <c r="J532" s="107" t="s">
        <v>128</v>
      </c>
      <c r="K532" s="115">
        <f>B519</f>
        <v>-1.3698453152918146</v>
      </c>
      <c r="L532" s="115">
        <f>C519</f>
        <v>-0.29322576912065579</v>
      </c>
      <c r="N532" s="115"/>
      <c r="O532" s="107" t="s">
        <v>128</v>
      </c>
      <c r="P532" s="115">
        <f>B523</f>
        <v>-2.1066333827407751</v>
      </c>
      <c r="Q532" s="115">
        <f>C523</f>
        <v>-0.12970650666184233</v>
      </c>
      <c r="S532" s="115"/>
      <c r="T532" s="107" t="s">
        <v>128</v>
      </c>
      <c r="U532" s="115">
        <f>B527</f>
        <v>-1.1662538237159774</v>
      </c>
      <c r="V532" s="115">
        <f>C527</f>
        <v>-0.37328616534015613</v>
      </c>
      <c r="Y532" s="117" t="s">
        <v>142</v>
      </c>
      <c r="Z532" s="110">
        <v>0</v>
      </c>
      <c r="AA532" s="109">
        <v>1</v>
      </c>
    </row>
    <row r="533" spans="1:27" ht="15.75" thickBot="1" x14ac:dyDescent="0.3">
      <c r="A533" s="118">
        <v>0</v>
      </c>
      <c r="B533" s="113">
        <f>LN(K521)</f>
        <v>-0.28955749954568477</v>
      </c>
      <c r="C533" s="113">
        <f>LN(L521)</f>
        <v>-1.3806890912998477</v>
      </c>
      <c r="D533" t="str">
        <f>D517</f>
        <v>[0,1,2,3]</v>
      </c>
      <c r="E533" s="157">
        <v>0</v>
      </c>
      <c r="F533" s="113">
        <f>(LN($L$6) - LN(K521+K528+P542+U521+U535))/$E$34</f>
        <v>2.9331528835608162E-2</v>
      </c>
      <c r="G533" s="113">
        <f>(LN($K$6) - LN(L521+L528+Q542+V521+V535))/$E$34</f>
        <v>-3.8407057352611379E-2</v>
      </c>
      <c r="I533" s="115"/>
      <c r="J533" s="107" t="s">
        <v>133</v>
      </c>
      <c r="K533" s="115">
        <f>K532+K531</f>
        <v>-1.3850512675843918</v>
      </c>
      <c r="L533" s="115">
        <f>L532+L531</f>
        <v>-0.24894861517394609</v>
      </c>
      <c r="N533" s="115"/>
      <c r="O533" s="107" t="s">
        <v>133</v>
      </c>
      <c r="P533" s="115">
        <f>P532+P531</f>
        <v>-2.1225498162303298</v>
      </c>
      <c r="Q533" s="115">
        <f>Q532+Q531</f>
        <v>-8.8313850233712549E-2</v>
      </c>
      <c r="S533" s="115"/>
      <c r="T533" s="107" t="s">
        <v>133</v>
      </c>
      <c r="U533" s="115">
        <f>U532+U531</f>
        <v>-1.2182143543156241</v>
      </c>
      <c r="V533" s="115">
        <f>V532+V531</f>
        <v>-0.39490476463397678</v>
      </c>
      <c r="Y533" s="157">
        <v>0</v>
      </c>
      <c r="Z533" s="113">
        <f>Z493+F533</f>
        <v>0.59200619320470738</v>
      </c>
      <c r="AA533" s="113">
        <f>AA493+G533</f>
        <v>-0.71180324489811808</v>
      </c>
    </row>
    <row r="534" spans="1:27" ht="15.75" thickBot="1" x14ac:dyDescent="0.3">
      <c r="A534" s="119">
        <v>1</v>
      </c>
      <c r="B534" s="113">
        <f>LN(K528)</f>
        <v>-6.6400821405072682E-2</v>
      </c>
      <c r="C534" s="113">
        <f>LN(L528)</f>
        <v>-2.7450625582581636</v>
      </c>
      <c r="D534" t="str">
        <f t="shared" ref="D534:D546" si="310">D518</f>
        <v>[0,1,2,4]</v>
      </c>
      <c r="E534" s="119">
        <v>1</v>
      </c>
      <c r="F534" s="113">
        <f>(LN($L$11) - LN(K521+K528+K535+Z521))/$E$34</f>
        <v>5.3466575318117937E-3</v>
      </c>
      <c r="G534" s="113">
        <f>(LN($K$11) - LN(L521+L528+L535+AA521))/$E$34</f>
        <v>-5.2347007452876182E-3</v>
      </c>
      <c r="I534" s="115"/>
      <c r="J534" s="107" t="s">
        <v>134</v>
      </c>
      <c r="K534" s="115">
        <f>EXP(K533)</f>
        <v>0.25031096662413055</v>
      </c>
      <c r="L534" s="56">
        <f>EXP(L533)</f>
        <v>0.77962003299524707</v>
      </c>
      <c r="M534">
        <f>K534+L534</f>
        <v>1.0299309996193777</v>
      </c>
      <c r="N534" s="115"/>
      <c r="O534" s="107" t="s">
        <v>134</v>
      </c>
      <c r="P534" s="115">
        <f>EXP(P533)</f>
        <v>0.1197259597820793</v>
      </c>
      <c r="Q534" s="56">
        <f>EXP(Q533)</f>
        <v>0.915473510055548</v>
      </c>
      <c r="R534">
        <f>P534+Q534</f>
        <v>1.0351994698376272</v>
      </c>
      <c r="S534" s="115"/>
      <c r="T534" s="107" t="s">
        <v>134</v>
      </c>
      <c r="U534" s="115">
        <f>EXP(U533)</f>
        <v>0.29575781435295517</v>
      </c>
      <c r="V534" s="56">
        <f>EXP(V533)</f>
        <v>0.67374420046914818</v>
      </c>
      <c r="W534">
        <f>U534+V534</f>
        <v>0.96950201482210341</v>
      </c>
      <c r="Y534" s="119">
        <v>1</v>
      </c>
      <c r="Z534" s="113">
        <f t="shared" ref="Z534:Z542" si="311">Z494+F534</f>
        <v>0.15587323872204006</v>
      </c>
      <c r="AA534" s="113">
        <f t="shared" ref="AA534:AA542" si="312">AA494+G534</f>
        <v>-0.1447890575627446</v>
      </c>
    </row>
    <row r="535" spans="1:27" ht="15.75" thickBot="1" x14ac:dyDescent="0.3">
      <c r="A535" s="119">
        <v>2</v>
      </c>
      <c r="B535" s="113">
        <f>LN(K535)</f>
        <v>-1.4145430769211633</v>
      </c>
      <c r="C535" s="113">
        <f>LN(L535)</f>
        <v>-0.27844042451071765</v>
      </c>
      <c r="D535" t="str">
        <f t="shared" si="310"/>
        <v>[5,1,2,3]</v>
      </c>
      <c r="E535" s="119">
        <v>2</v>
      </c>
      <c r="F535" s="113">
        <f>(LN($L$16) - LN(K521+K528+K535+K542+P542+U542+Z528))/$E$34</f>
        <v>1.014812380720248E-2</v>
      </c>
      <c r="G535" s="113">
        <f>(LN($K$16) - LN(L521+L528+L535+L542+Q542+V542+AA528))/$E$34</f>
        <v>-1.2920195701680071E-2</v>
      </c>
      <c r="I535" s="116"/>
      <c r="J535" s="108" t="s">
        <v>135</v>
      </c>
      <c r="K535" s="116">
        <f>K534/M534</f>
        <v>0.24303663713067741</v>
      </c>
      <c r="L535" s="58">
        <f>L534/M534</f>
        <v>0.75696336286932253</v>
      </c>
      <c r="N535" s="116"/>
      <c r="O535" s="108" t="s">
        <v>135</v>
      </c>
      <c r="P535" s="116">
        <f>P534/R534</f>
        <v>0.11565496628476685</v>
      </c>
      <c r="Q535" s="58">
        <f>Q534/R534</f>
        <v>0.88434503371523321</v>
      </c>
      <c r="S535" s="116"/>
      <c r="T535" s="108" t="s">
        <v>135</v>
      </c>
      <c r="U535" s="116">
        <f>U534/W534</f>
        <v>0.30506157783202192</v>
      </c>
      <c r="V535" s="58">
        <f>V534/W534</f>
        <v>0.69493842216797796</v>
      </c>
      <c r="Y535" s="119">
        <v>2</v>
      </c>
      <c r="Z535" s="113">
        <f t="shared" si="311"/>
        <v>0.28794314865845128</v>
      </c>
      <c r="AA535" s="113">
        <f t="shared" si="312"/>
        <v>-0.336073161074322</v>
      </c>
    </row>
    <row r="536" spans="1:27" ht="15.75" thickBot="1" x14ac:dyDescent="0.3">
      <c r="A536" s="119">
        <v>3</v>
      </c>
      <c r="B536" s="113">
        <f>LN(K542)</f>
        <v>-1.0022037138232796</v>
      </c>
      <c r="C536" s="113">
        <f>LN(L542)</f>
        <v>-0.45739486728435341</v>
      </c>
      <c r="D536" t="str">
        <f t="shared" si="310"/>
        <v>[6,7,2,3]</v>
      </c>
      <c r="E536" s="119">
        <v>3</v>
      </c>
      <c r="F536" s="113">
        <f>(LN($L$20) - LN(K521+K535+K542+P521+P542+U521+U528+Z521))/$E$34</f>
        <v>-3.008579523953106E-2</v>
      </c>
      <c r="G536" s="113">
        <f>(LN($K$20) - LN(L521+L535+L542+Q521+Q542+V521+V528+AA521))/$E$34</f>
        <v>1.089079932350101E-2</v>
      </c>
      <c r="Y536" s="119">
        <v>3</v>
      </c>
      <c r="Z536" s="113">
        <f t="shared" si="311"/>
        <v>-0.75114758967515893</v>
      </c>
      <c r="AA536" s="113">
        <f t="shared" si="312"/>
        <v>0.32579719327989182</v>
      </c>
    </row>
    <row r="537" spans="1:27" ht="15.75" thickBot="1" x14ac:dyDescent="0.3">
      <c r="A537" s="119">
        <v>4</v>
      </c>
      <c r="B537" s="113">
        <f>LN(P521)</f>
        <v>-2.0033406310937267</v>
      </c>
      <c r="C537" s="113">
        <f>LN(Q521)</f>
        <v>-0.14489159873928714</v>
      </c>
      <c r="D537" t="str">
        <f t="shared" si="310"/>
        <v>[6,8,9,3]</v>
      </c>
      <c r="E537" s="119">
        <v>4</v>
      </c>
      <c r="F537" s="113">
        <f>(LN($L$21) - LN(K528+P528+P535+U535+U542+Z528))/$E$34</f>
        <v>1.2315915324606186E-2</v>
      </c>
      <c r="G537" s="113">
        <f>(LN($K$21) - LN(L528+Q528+Q535+V535+V542+AA528))/$E$34</f>
        <v>-1.1737568275881072E-2</v>
      </c>
      <c r="I537" s="154">
        <v>3</v>
      </c>
      <c r="J537" s="155" t="s">
        <v>131</v>
      </c>
      <c r="K537" s="152">
        <v>0</v>
      </c>
      <c r="L537" s="153">
        <v>1</v>
      </c>
      <c r="N537" s="154">
        <v>7</v>
      </c>
      <c r="O537" s="155" t="s">
        <v>131</v>
      </c>
      <c r="P537" s="152">
        <v>0</v>
      </c>
      <c r="Q537" s="153">
        <v>1</v>
      </c>
      <c r="S537" s="154">
        <v>11</v>
      </c>
      <c r="T537" s="155" t="s">
        <v>131</v>
      </c>
      <c r="U537" s="152">
        <v>0</v>
      </c>
      <c r="V537" s="153">
        <v>1</v>
      </c>
      <c r="Y537" s="119">
        <v>4</v>
      </c>
      <c r="Z537" s="113">
        <f t="shared" si="311"/>
        <v>0.30500490776039513</v>
      </c>
      <c r="AA537" s="113">
        <f t="shared" si="312"/>
        <v>-0.27061053254700274</v>
      </c>
    </row>
    <row r="538" spans="1:27" ht="15.75" thickBot="1" x14ac:dyDescent="0.3">
      <c r="A538" s="119">
        <v>5</v>
      </c>
      <c r="B538" s="113">
        <f>LN(P528)</f>
        <v>-0.83775333320493128</v>
      </c>
      <c r="C538" s="113">
        <f>LN(Q528)</f>
        <v>-0.56683444594942056</v>
      </c>
      <c r="D538" t="str">
        <f t="shared" si="310"/>
        <v>[6,8,9,4]</v>
      </c>
      <c r="E538" s="119">
        <v>5</v>
      </c>
      <c r="F538" s="113">
        <v>0</v>
      </c>
      <c r="G538" s="113">
        <f>(LN($K$7) - LN(L535+Q535+V542+AA521))/$E$34</f>
        <v>4.9326860556935692E-2</v>
      </c>
      <c r="I538" s="115"/>
      <c r="J538" s="107" t="s">
        <v>132</v>
      </c>
      <c r="K538" s="113">
        <f>F523+F524+F519+F520</f>
        <v>-1.566355737466002E-2</v>
      </c>
      <c r="L538" s="113">
        <f>G523+G524+G519+G520</f>
        <v>-6.2572468491713384E-3</v>
      </c>
      <c r="N538" s="115"/>
      <c r="O538" s="107" t="s">
        <v>132</v>
      </c>
      <c r="P538" s="113">
        <f>F517+F524+F519+F520</f>
        <v>-2.4075248416934453E-2</v>
      </c>
      <c r="Q538" s="113">
        <f>G517+G524+G519+G520</f>
        <v>-2.3092778102969003E-2</v>
      </c>
      <c r="S538" s="115"/>
      <c r="T538" s="107" t="s">
        <v>132</v>
      </c>
      <c r="U538" s="113">
        <f>F522+F524+F519+F521</f>
        <v>-9.84760682449215E-3</v>
      </c>
      <c r="V538" s="113">
        <f>G522+G524+G519+G521</f>
        <v>4.467312292301262E-2</v>
      </c>
      <c r="Y538" s="119">
        <v>5</v>
      </c>
      <c r="Z538" s="113">
        <f t="shared" si="311"/>
        <v>0</v>
      </c>
      <c r="AA538" s="113">
        <f t="shared" si="312"/>
        <v>1.0404902528069389</v>
      </c>
    </row>
    <row r="539" spans="1:27" ht="15.75" thickBot="1" x14ac:dyDescent="0.3">
      <c r="A539" s="119">
        <v>6</v>
      </c>
      <c r="B539" s="113">
        <f>LN(P535)</f>
        <v>-2.1571439488594844</v>
      </c>
      <c r="C539" s="113">
        <f>LN(Q535)</f>
        <v>-0.12290798286286719</v>
      </c>
      <c r="D539" t="str">
        <f t="shared" si="310"/>
        <v>[5,8,9,4]</v>
      </c>
      <c r="E539" s="119">
        <v>6</v>
      </c>
      <c r="F539" s="113">
        <f>(LN($L$8) - LN(K542+P521+P528+U528+Z528))/$E$34</f>
        <v>3.6628764946658149E-2</v>
      </c>
      <c r="G539" s="113">
        <f>(LN($K$8) - LN(L542+Q521+Q528+V528+AA528))/$E$34</f>
        <v>-2.1741177669885869E-2</v>
      </c>
      <c r="I539" s="115"/>
      <c r="J539" s="107" t="s">
        <v>128</v>
      </c>
      <c r="K539" s="115">
        <f>B520</f>
        <v>-0.99626046089026299</v>
      </c>
      <c r="L539" s="115">
        <f>C520</f>
        <v>-0.46085792487682525</v>
      </c>
      <c r="N539" s="115"/>
      <c r="O539" s="107" t="s">
        <v>128</v>
      </c>
      <c r="P539" s="115">
        <f>B524</f>
        <v>-0.73389975893083692</v>
      </c>
      <c r="Q539" s="115">
        <f>C524</f>
        <v>-0.65399054812937762</v>
      </c>
      <c r="S539" s="115"/>
      <c r="T539" s="107" t="s">
        <v>128</v>
      </c>
      <c r="U539" s="115">
        <f>B528</f>
        <v>-1.0806458785559994</v>
      </c>
      <c r="V539" s="115">
        <f>C528</f>
        <v>-0.41457082812239959</v>
      </c>
      <c r="Y539" s="119">
        <v>6</v>
      </c>
      <c r="Z539" s="113">
        <f t="shared" si="311"/>
        <v>0.53796138941479177</v>
      </c>
      <c r="AA539" s="113">
        <f t="shared" si="312"/>
        <v>-0.29256223969285566</v>
      </c>
    </row>
    <row r="540" spans="1:27" ht="15.75" thickBot="1" x14ac:dyDescent="0.3">
      <c r="A540" s="119">
        <v>7</v>
      </c>
      <c r="B540" s="113">
        <f>LN(P542)</f>
        <v>-0.73441073121929845</v>
      </c>
      <c r="C540" s="113">
        <f>LN(Q542)</f>
        <v>-0.65351905010387379</v>
      </c>
      <c r="D540" t="str">
        <f t="shared" si="310"/>
        <v>[0,7,2,3]</v>
      </c>
      <c r="E540" s="119">
        <v>7</v>
      </c>
      <c r="F540" s="113">
        <f>(LN($L$12) - LN(K542+P542+U528+U535+U542+Z528))/$E$34</f>
        <v>-3.1875191111372991E-2</v>
      </c>
      <c r="G540" s="113">
        <f>(LN($K$12) - LN(L542+Q542+V528+V535+V542+AA528))/$E$34</f>
        <v>1.7603703077164523E-2</v>
      </c>
      <c r="I540" s="115"/>
      <c r="J540" s="107" t="s">
        <v>133</v>
      </c>
      <c r="K540" s="115">
        <f>K539+K538</f>
        <v>-1.011924018264923</v>
      </c>
      <c r="L540" s="115">
        <f>L539+L538</f>
        <v>-0.46711517172599659</v>
      </c>
      <c r="N540" s="115"/>
      <c r="O540" s="107" t="s">
        <v>133</v>
      </c>
      <c r="P540" s="115">
        <f>P539+P538</f>
        <v>-0.75797500734777135</v>
      </c>
      <c r="Q540" s="115">
        <f>Q539+Q538</f>
        <v>-0.67708332623234657</v>
      </c>
      <c r="S540" s="115"/>
      <c r="T540" s="107" t="s">
        <v>133</v>
      </c>
      <c r="U540" s="115">
        <f>U539+U538</f>
        <v>-1.0904934853804915</v>
      </c>
      <c r="V540" s="115">
        <f>V539+V538</f>
        <v>-0.36989770519938697</v>
      </c>
      <c r="Y540" s="119">
        <v>7</v>
      </c>
      <c r="Z540" s="113">
        <f t="shared" si="311"/>
        <v>-0.58459042196452238</v>
      </c>
      <c r="AA540" s="113">
        <f t="shared" si="312"/>
        <v>0.34683080708591701</v>
      </c>
    </row>
    <row r="541" spans="1:27" ht="15.75" thickBot="1" x14ac:dyDescent="0.3">
      <c r="A541" s="119">
        <v>8</v>
      </c>
      <c r="B541" s="113">
        <f>LN(U521)</f>
        <v>-1.6160333366608601</v>
      </c>
      <c r="C541" s="113">
        <f>LN(V521)</f>
        <v>-0.22150146972992166</v>
      </c>
      <c r="D541" t="str">
        <f t="shared" si="310"/>
        <v>[0,8,9,3]</v>
      </c>
      <c r="E541" s="119">
        <v>8</v>
      </c>
      <c r="F541" s="113">
        <f>(LN($L$13) - LN(P521+P528+P535+U521))/$E$34</f>
        <v>3.1417542539414131E-2</v>
      </c>
      <c r="G541" s="113">
        <f>(LN($K$13) - LN(Q521+Q528+Q535+V521))/$E$34</f>
        <v>-9.6524331076731085E-3</v>
      </c>
      <c r="I541" s="115"/>
      <c r="J541" s="107" t="s">
        <v>134</v>
      </c>
      <c r="K541" s="115">
        <f>EXP(K540)</f>
        <v>0.3635188893115886</v>
      </c>
      <c r="L541" s="56">
        <f>EXP(L540)</f>
        <v>0.62680789570784545</v>
      </c>
      <c r="M541">
        <f>K541+L541</f>
        <v>0.99032678501943405</v>
      </c>
      <c r="N541" s="115"/>
      <c r="O541" s="107" t="s">
        <v>134</v>
      </c>
      <c r="P541" s="115">
        <f>EXP(P540)</f>
        <v>0.46861440759121376</v>
      </c>
      <c r="Q541" s="56">
        <f>EXP(Q540)</f>
        <v>0.50809678584583406</v>
      </c>
      <c r="R541">
        <f>P541+Q541</f>
        <v>0.97671119343704782</v>
      </c>
      <c r="S541" s="115"/>
      <c r="T541" s="107" t="s">
        <v>134</v>
      </c>
      <c r="U541" s="115">
        <f>EXP(U540)</f>
        <v>0.33605061671471054</v>
      </c>
      <c r="V541" s="56">
        <f>EXP(V540)</f>
        <v>0.69080499278210716</v>
      </c>
      <c r="W541">
        <f>U541+V541</f>
        <v>1.0268556094968178</v>
      </c>
      <c r="Y541" s="119">
        <v>8</v>
      </c>
      <c r="Z541" s="113">
        <f t="shared" si="311"/>
        <v>0.17354460452145554</v>
      </c>
      <c r="AA541" s="113">
        <f t="shared" si="312"/>
        <v>-1.8909041133693127E-3</v>
      </c>
    </row>
    <row r="542" spans="1:27" ht="15.75" thickBot="1" x14ac:dyDescent="0.3">
      <c r="A542" s="119">
        <v>9</v>
      </c>
      <c r="B542" s="113">
        <f>LN(U528)</f>
        <v>-2.9296520631945722</v>
      </c>
      <c r="C542" s="113">
        <f>LN(V528)</f>
        <v>-5.4895162990493546E-2</v>
      </c>
      <c r="D542" t="str">
        <f t="shared" si="310"/>
        <v>[6,7,9,3]</v>
      </c>
      <c r="E542" s="120">
        <v>9</v>
      </c>
      <c r="F542" s="64">
        <f>(LN($L$17) - LN(P521+P528+P535+U521+U528+U535+Z521))/$E$34</f>
        <v>-5.9887389820192656E-2</v>
      </c>
      <c r="G542" s="64">
        <f>(LN($K$17) - LN(Q521+Q528+Q535+V521+V528+V535+AA521))/$E$34</f>
        <v>1.1540508920425574E-2</v>
      </c>
      <c r="I542" s="116"/>
      <c r="J542" s="108" t="s">
        <v>135</v>
      </c>
      <c r="K542" s="116">
        <f>K541/M541</f>
        <v>0.36706963278232946</v>
      </c>
      <c r="L542" s="58">
        <f>L541/M541</f>
        <v>0.63293036721767049</v>
      </c>
      <c r="N542" s="116"/>
      <c r="O542" s="108" t="s">
        <v>135</v>
      </c>
      <c r="P542" s="116">
        <f>P541/R541</f>
        <v>0.4797880998395842</v>
      </c>
      <c r="Q542" s="58">
        <f>Q541/R541</f>
        <v>0.52021190016041574</v>
      </c>
      <c r="S542" s="116"/>
      <c r="T542" s="108" t="s">
        <v>135</v>
      </c>
      <c r="U542" s="116">
        <f>U541/W541</f>
        <v>0.32726180156856022</v>
      </c>
      <c r="V542" s="58">
        <f>V541/W541</f>
        <v>0.67273819843143967</v>
      </c>
      <c r="Y542" s="120">
        <v>9</v>
      </c>
      <c r="Z542" s="113">
        <f t="shared" si="311"/>
        <v>-1.4221146169139269</v>
      </c>
      <c r="AA542" s="113">
        <f t="shared" si="312"/>
        <v>0.37831334526795346</v>
      </c>
    </row>
    <row r="543" spans="1:27" ht="15.75" thickBot="1" x14ac:dyDescent="0.3">
      <c r="A543" s="119">
        <v>10</v>
      </c>
      <c r="B543" s="113">
        <f>LN(U535)</f>
        <v>-1.1872416282214642</v>
      </c>
      <c r="C543" s="113">
        <f>LN(V535)</f>
        <v>-0.36393203853981687</v>
      </c>
      <c r="D543" t="str">
        <f t="shared" si="310"/>
        <v>[0,7,9,4]</v>
      </c>
    </row>
    <row r="544" spans="1:27" ht="15.75" thickBot="1" x14ac:dyDescent="0.3">
      <c r="A544" s="119">
        <v>11</v>
      </c>
      <c r="B544" s="113">
        <f>LN(U542)</f>
        <v>-1.1169948119896336</v>
      </c>
      <c r="C544" s="113">
        <f>LN(V542)</f>
        <v>-0.39639903180852915</v>
      </c>
      <c r="D544" t="str">
        <f>D528</f>
        <v>[5,7,2,4]</v>
      </c>
    </row>
    <row r="545" spans="1:28" ht="15.75" thickBot="1" x14ac:dyDescent="0.3">
      <c r="A545" s="119">
        <v>12</v>
      </c>
      <c r="B545" s="113">
        <f>LN(Z521)</f>
        <v>-3.4968128267050322</v>
      </c>
      <c r="C545" s="113">
        <f>LN(AA521)</f>
        <v>-3.0762120629432857E-2</v>
      </c>
      <c r="D545" t="str">
        <f t="shared" si="310"/>
        <v>[5,1,9,3]</v>
      </c>
    </row>
    <row r="546" spans="1:28" ht="15.75" thickBot="1" x14ac:dyDescent="0.3">
      <c r="A546" s="120">
        <v>13</v>
      </c>
      <c r="B546" s="113">
        <f>LN(Z528)</f>
        <v>-0.30195039443051341</v>
      </c>
      <c r="C546" s="113">
        <f>LN(AA528)</f>
        <v>-1.3446716929905165</v>
      </c>
      <c r="D546" t="str">
        <f t="shared" si="310"/>
        <v>[6,7,2,4]</v>
      </c>
    </row>
    <row r="547" spans="1:28" ht="15.75" thickBot="1" x14ac:dyDescent="0.3"/>
    <row r="548" spans="1:28" ht="15.75" thickBot="1" x14ac:dyDescent="0.3">
      <c r="A548" s="75">
        <v>14</v>
      </c>
      <c r="B548" s="121"/>
      <c r="C548" s="139"/>
      <c r="D548" s="121"/>
      <c r="E548" s="37"/>
      <c r="F548" s="139"/>
      <c r="G548" s="121"/>
      <c r="H548" s="37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37"/>
    </row>
    <row r="550" spans="1:28" x14ac:dyDescent="0.25">
      <c r="C550" t="s">
        <v>141</v>
      </c>
    </row>
    <row r="552" spans="1:28" x14ac:dyDescent="0.25">
      <c r="L552" s="141"/>
    </row>
    <row r="553" spans="1:28" ht="15.75" thickBot="1" x14ac:dyDescent="0.3">
      <c r="M553" s="141"/>
    </row>
    <row r="554" spans="1:28" ht="15.75" thickBot="1" x14ac:dyDescent="0.3">
      <c r="A554" s="75"/>
      <c r="B554" s="121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37"/>
    </row>
    <row r="555" spans="1:28" ht="15.75" thickBot="1" x14ac:dyDescent="0.3"/>
    <row r="556" spans="1:28" ht="15.75" thickBot="1" x14ac:dyDescent="0.3">
      <c r="A556" s="117" t="s">
        <v>128</v>
      </c>
      <c r="B556" s="110">
        <v>0</v>
      </c>
      <c r="C556" s="109">
        <v>1</v>
      </c>
      <c r="E556" s="117" t="s">
        <v>130</v>
      </c>
      <c r="F556" s="110">
        <v>0</v>
      </c>
      <c r="G556" s="109">
        <v>1</v>
      </c>
      <c r="I556" s="154">
        <v>0</v>
      </c>
      <c r="J556" s="155" t="s">
        <v>131</v>
      </c>
      <c r="K556" s="152">
        <v>0</v>
      </c>
      <c r="L556" s="153">
        <v>1</v>
      </c>
      <c r="N556" s="154">
        <v>4</v>
      </c>
      <c r="O556" s="155" t="s">
        <v>131</v>
      </c>
      <c r="P556" s="152">
        <v>0</v>
      </c>
      <c r="Q556" s="153">
        <v>1</v>
      </c>
      <c r="S556" s="154">
        <v>8</v>
      </c>
      <c r="T556" s="155" t="s">
        <v>131</v>
      </c>
      <c r="U556" s="152">
        <v>0</v>
      </c>
      <c r="V556" s="153">
        <v>1</v>
      </c>
      <c r="X556" s="154">
        <v>12</v>
      </c>
      <c r="Y556" s="155" t="s">
        <v>131</v>
      </c>
      <c r="Z556" s="152">
        <v>0</v>
      </c>
      <c r="AA556" s="153">
        <v>1</v>
      </c>
    </row>
    <row r="557" spans="1:28" ht="15.75" thickBot="1" x14ac:dyDescent="0.3">
      <c r="A557" s="118">
        <v>0</v>
      </c>
      <c r="B557" s="113">
        <f>B533</f>
        <v>-0.28955749954568477</v>
      </c>
      <c r="C557" s="113">
        <f>C533</f>
        <v>-1.3806890912998477</v>
      </c>
      <c r="D557" s="113" t="str">
        <f>D533</f>
        <v>[0,1,2,3]</v>
      </c>
      <c r="E557" s="157">
        <v>0</v>
      </c>
      <c r="F557" s="113">
        <f>F533</f>
        <v>2.9331528835608162E-2</v>
      </c>
      <c r="G557" s="113">
        <f>G533</f>
        <v>-3.8407057352611379E-2</v>
      </c>
      <c r="I557" s="115"/>
      <c r="J557" s="107" t="s">
        <v>132</v>
      </c>
      <c r="K557" s="113">
        <f>F557+F558+F559+F560</f>
        <v>1.4740514935091376E-2</v>
      </c>
      <c r="L557" s="113">
        <f>G557+G558+G559+G560</f>
        <v>-4.5671154476078057E-2</v>
      </c>
      <c r="N557" s="115"/>
      <c r="O557" s="107" t="s">
        <v>132</v>
      </c>
      <c r="P557" s="113">
        <f>F563+F565+F566+F560</f>
        <v>-2.1926877573651436E-2</v>
      </c>
      <c r="Q557" s="113">
        <f>G563+G565+G566+G560</f>
        <v>-8.9623025336323936E-3</v>
      </c>
      <c r="S557" s="115"/>
      <c r="T557" s="107" t="s">
        <v>132</v>
      </c>
      <c r="U557" s="113">
        <f>F557+F565+F566+F560</f>
        <v>-2.9224113684701424E-2</v>
      </c>
      <c r="V557" s="113">
        <f>G557+G565+G566+G560</f>
        <v>-2.5628182216357903E-2</v>
      </c>
      <c r="X557" s="115"/>
      <c r="Y557" s="107" t="s">
        <v>132</v>
      </c>
      <c r="Z557" s="113">
        <f>F562+F558+F566+F560</f>
        <v>-8.4626527527911916E-2</v>
      </c>
      <c r="AA557" s="113">
        <f>G562+G558+G566+G560</f>
        <v>6.6523468055574658E-2</v>
      </c>
    </row>
    <row r="558" spans="1:28" ht="15.75" thickBot="1" x14ac:dyDescent="0.3">
      <c r="A558" s="119">
        <v>1</v>
      </c>
      <c r="B558" s="113">
        <f t="shared" ref="B558:D558" si="313">B534</f>
        <v>-6.6400821405072682E-2</v>
      </c>
      <c r="C558" s="113">
        <f t="shared" si="313"/>
        <v>-2.7450625582581636</v>
      </c>
      <c r="D558" s="113" t="str">
        <f t="shared" si="313"/>
        <v>[0,1,2,4]</v>
      </c>
      <c r="E558" s="119">
        <v>1</v>
      </c>
      <c r="F558" s="113">
        <f t="shared" ref="F558:G558" si="314">F534</f>
        <v>5.3466575318117937E-3</v>
      </c>
      <c r="G558" s="113">
        <f t="shared" si="314"/>
        <v>-5.2347007452876182E-3</v>
      </c>
      <c r="I558" s="115"/>
      <c r="J558" s="107" t="s">
        <v>128</v>
      </c>
      <c r="K558" s="115">
        <f>B557</f>
        <v>-0.28955749954568477</v>
      </c>
      <c r="L558" s="115">
        <f>C557</f>
        <v>-1.3806890912998477</v>
      </c>
      <c r="N558" s="115"/>
      <c r="O558" s="107" t="s">
        <v>128</v>
      </c>
      <c r="P558" s="115">
        <f>B561</f>
        <v>-2.0033406310937267</v>
      </c>
      <c r="Q558" s="115">
        <f>C561</f>
        <v>-0.14489159873928714</v>
      </c>
      <c r="S558" s="115"/>
      <c r="T558" s="107" t="s">
        <v>128</v>
      </c>
      <c r="U558" s="115">
        <f>B565</f>
        <v>-1.6160333366608601</v>
      </c>
      <c r="V558" s="115">
        <f>C565</f>
        <v>-0.22150146972992166</v>
      </c>
      <c r="X558" s="115"/>
      <c r="Y558" s="107" t="s">
        <v>128</v>
      </c>
      <c r="Z558" s="115">
        <f>B569</f>
        <v>-3.4968128267050322</v>
      </c>
      <c r="AA558" s="115">
        <f>C569</f>
        <v>-3.0762120629432857E-2</v>
      </c>
    </row>
    <row r="559" spans="1:28" ht="15.75" thickBot="1" x14ac:dyDescent="0.3">
      <c r="A559" s="119">
        <v>2</v>
      </c>
      <c r="B559" s="113">
        <f t="shared" ref="B559:D559" si="315">B535</f>
        <v>-1.4145430769211633</v>
      </c>
      <c r="C559" s="113">
        <f t="shared" si="315"/>
        <v>-0.27844042451071765</v>
      </c>
      <c r="D559" s="113" t="str">
        <f t="shared" si="315"/>
        <v>[5,1,2,3]</v>
      </c>
      <c r="E559" s="119">
        <v>2</v>
      </c>
      <c r="F559" s="113">
        <f t="shared" ref="F559:G559" si="316">F535</f>
        <v>1.014812380720248E-2</v>
      </c>
      <c r="G559" s="113">
        <f t="shared" si="316"/>
        <v>-1.2920195701680071E-2</v>
      </c>
      <c r="I559" s="115"/>
      <c r="J559" s="107" t="s">
        <v>133</v>
      </c>
      <c r="K559" s="115">
        <f>K558+K557</f>
        <v>-0.2748169846105934</v>
      </c>
      <c r="L559" s="115">
        <f>L558+L557</f>
        <v>-1.4263602457759257</v>
      </c>
      <c r="N559" s="115"/>
      <c r="O559" s="107" t="s">
        <v>133</v>
      </c>
      <c r="P559" s="115">
        <f>P558+P557</f>
        <v>-2.0252675086673784</v>
      </c>
      <c r="Q559" s="115">
        <f>Q558+Q557</f>
        <v>-0.15385390127291954</v>
      </c>
      <c r="S559" s="115"/>
      <c r="T559" s="107" t="s">
        <v>133</v>
      </c>
      <c r="U559" s="115">
        <f>U558+U557</f>
        <v>-1.6452574503455615</v>
      </c>
      <c r="V559" s="115">
        <f>V558+V557</f>
        <v>-0.24712965194627956</v>
      </c>
      <c r="X559" s="115"/>
      <c r="Y559" s="107" t="s">
        <v>133</v>
      </c>
      <c r="Z559" s="115">
        <f>Z558+Z557</f>
        <v>-3.5814393542329443</v>
      </c>
      <c r="AA559" s="115">
        <f>AA558+AA557</f>
        <v>3.5761347426141801E-2</v>
      </c>
    </row>
    <row r="560" spans="1:28" ht="15.75" thickBot="1" x14ac:dyDescent="0.3">
      <c r="A560" s="119">
        <v>3</v>
      </c>
      <c r="B560" s="113">
        <f t="shared" ref="B560:D560" si="317">B536</f>
        <v>-1.0022037138232796</v>
      </c>
      <c r="C560" s="113">
        <f t="shared" si="317"/>
        <v>-0.45739486728435341</v>
      </c>
      <c r="D560" s="113" t="str">
        <f t="shared" si="317"/>
        <v>[6,7,2,3]</v>
      </c>
      <c r="E560" s="119">
        <v>3</v>
      </c>
      <c r="F560" s="113">
        <f t="shared" ref="F560:G560" si="318">F536</f>
        <v>-3.008579523953106E-2</v>
      </c>
      <c r="G560" s="113">
        <f t="shared" si="318"/>
        <v>1.089079932350101E-2</v>
      </c>
      <c r="I560" s="115"/>
      <c r="J560" s="107" t="s">
        <v>134</v>
      </c>
      <c r="K560" s="115">
        <f>EXP(K559)</f>
        <v>0.75971114933445361</v>
      </c>
      <c r="L560" s="115">
        <f>EXP(L559)</f>
        <v>0.24018153498896208</v>
      </c>
      <c r="M560">
        <f>K560+L560</f>
        <v>0.99989268432341571</v>
      </c>
      <c r="N560" s="115"/>
      <c r="O560" s="107" t="s">
        <v>134</v>
      </c>
      <c r="P560" s="115">
        <f>EXP(P559)</f>
        <v>0.13195853841311403</v>
      </c>
      <c r="Q560" s="115">
        <f>EXP(Q559)</f>
        <v>0.85739727651210074</v>
      </c>
      <c r="R560">
        <f>P560+Q560</f>
        <v>0.98935581492521474</v>
      </c>
      <c r="S560" s="115"/>
      <c r="T560" s="107" t="s">
        <v>134</v>
      </c>
      <c r="U560" s="115">
        <f>EXP(U559)</f>
        <v>0.19296287803872586</v>
      </c>
      <c r="V560" s="115">
        <f>EXP(V559)</f>
        <v>0.78103942368520018</v>
      </c>
      <c r="W560">
        <f>U560+V560</f>
        <v>0.9740023017239261</v>
      </c>
      <c r="X560" s="115"/>
      <c r="Y560" s="107" t="s">
        <v>134</v>
      </c>
      <c r="Z560" s="115">
        <f>EXP(Z559)</f>
        <v>2.7835604112725981E-2</v>
      </c>
      <c r="AA560" s="115">
        <f>EXP(AA559)</f>
        <v>1.0364084754239986</v>
      </c>
      <c r="AB560">
        <f>Z560+AA560</f>
        <v>1.0642440795367245</v>
      </c>
    </row>
    <row r="561" spans="1:28" ht="15.75" thickBot="1" x14ac:dyDescent="0.3">
      <c r="A561" s="119">
        <v>4</v>
      </c>
      <c r="B561" s="113">
        <f t="shared" ref="B561:D561" si="319">B537</f>
        <v>-2.0033406310937267</v>
      </c>
      <c r="C561" s="113">
        <f t="shared" si="319"/>
        <v>-0.14489159873928714</v>
      </c>
      <c r="D561" s="113" t="str">
        <f t="shared" si="319"/>
        <v>[6,8,9,3]</v>
      </c>
      <c r="E561" s="119">
        <v>4</v>
      </c>
      <c r="F561" s="113">
        <f t="shared" ref="F561:G561" si="320">F537</f>
        <v>1.2315915324606186E-2</v>
      </c>
      <c r="G561" s="113">
        <f t="shared" si="320"/>
        <v>-1.1737568275881072E-2</v>
      </c>
      <c r="I561" s="116"/>
      <c r="J561" s="108" t="s">
        <v>135</v>
      </c>
      <c r="K561" s="116">
        <f>K560/M560</f>
        <v>0.75979268700072289</v>
      </c>
      <c r="L561" s="58">
        <f>L560/M560</f>
        <v>0.24020731299927708</v>
      </c>
      <c r="N561" s="116"/>
      <c r="O561" s="108" t="s">
        <v>135</v>
      </c>
      <c r="P561" s="116">
        <f>P560/R560</f>
        <v>0.13337824109629229</v>
      </c>
      <c r="Q561" s="58">
        <f>Q560/R560</f>
        <v>0.86662175890370774</v>
      </c>
      <c r="S561" s="116"/>
      <c r="T561" s="108" t="s">
        <v>135</v>
      </c>
      <c r="U561" s="116">
        <f>U560/W560</f>
        <v>0.19811336964727194</v>
      </c>
      <c r="V561" s="58">
        <f>V560/W560</f>
        <v>0.801886630352728</v>
      </c>
      <c r="X561" s="116"/>
      <c r="Y561" s="108" t="s">
        <v>135</v>
      </c>
      <c r="Z561" s="116">
        <f>Z560/AB560</f>
        <v>2.6155282089840783E-2</v>
      </c>
      <c r="AA561" s="58">
        <f>AA560/AB560</f>
        <v>0.97384471791015925</v>
      </c>
    </row>
    <row r="562" spans="1:28" ht="15.75" thickBot="1" x14ac:dyDescent="0.3">
      <c r="A562" s="119">
        <v>5</v>
      </c>
      <c r="B562" s="113">
        <f t="shared" ref="B562:D562" si="321">B538</f>
        <v>-0.83775333320493128</v>
      </c>
      <c r="C562" s="113">
        <f t="shared" si="321"/>
        <v>-0.56683444594942056</v>
      </c>
      <c r="D562" s="113" t="str">
        <f t="shared" si="321"/>
        <v>[6,8,9,4]</v>
      </c>
      <c r="E562" s="119">
        <v>5</v>
      </c>
      <c r="F562" s="113">
        <f t="shared" ref="F562:G562" si="322">F538</f>
        <v>0</v>
      </c>
      <c r="G562" s="113">
        <f t="shared" si="322"/>
        <v>4.9326860556935692E-2</v>
      </c>
    </row>
    <row r="563" spans="1:28" ht="15.75" thickBot="1" x14ac:dyDescent="0.3">
      <c r="A563" s="119">
        <v>6</v>
      </c>
      <c r="B563" s="113">
        <f t="shared" ref="B563:D563" si="323">B539</f>
        <v>-2.1571439488594844</v>
      </c>
      <c r="C563" s="113">
        <f t="shared" si="323"/>
        <v>-0.12290798286286719</v>
      </c>
      <c r="D563" s="113" t="str">
        <f t="shared" si="323"/>
        <v>[5,8,9,4]</v>
      </c>
      <c r="E563" s="119">
        <v>6</v>
      </c>
      <c r="F563" s="113">
        <f t="shared" ref="F563:G563" si="324">F539</f>
        <v>3.6628764946658149E-2</v>
      </c>
      <c r="G563" s="113">
        <f t="shared" si="324"/>
        <v>-2.1741177669885869E-2</v>
      </c>
      <c r="I563" s="154">
        <v>1</v>
      </c>
      <c r="J563" s="155" t="s">
        <v>131</v>
      </c>
      <c r="K563" s="152">
        <v>0</v>
      </c>
      <c r="L563" s="153">
        <v>1</v>
      </c>
      <c r="N563" s="154">
        <v>5</v>
      </c>
      <c r="O563" s="155" t="s">
        <v>131</v>
      </c>
      <c r="P563" s="152">
        <v>0</v>
      </c>
      <c r="Q563" s="153">
        <v>1</v>
      </c>
      <c r="S563" s="154">
        <v>9</v>
      </c>
      <c r="T563" s="155" t="s">
        <v>131</v>
      </c>
      <c r="U563" s="152">
        <v>0</v>
      </c>
      <c r="V563" s="153">
        <v>1</v>
      </c>
      <c r="X563" s="154">
        <v>13</v>
      </c>
      <c r="Y563" s="155" t="s">
        <v>131</v>
      </c>
      <c r="Z563" s="152">
        <v>0</v>
      </c>
      <c r="AA563" s="153">
        <v>1</v>
      </c>
    </row>
    <row r="564" spans="1:28" ht="15.75" thickBot="1" x14ac:dyDescent="0.3">
      <c r="A564" s="119">
        <v>7</v>
      </c>
      <c r="B564" s="113">
        <f t="shared" ref="B564:D564" si="325">B540</f>
        <v>-0.73441073121929845</v>
      </c>
      <c r="C564" s="113">
        <f t="shared" si="325"/>
        <v>-0.65351905010387379</v>
      </c>
      <c r="D564" s="113" t="str">
        <f t="shared" si="325"/>
        <v>[0,7,2,3]</v>
      </c>
      <c r="E564" s="119">
        <v>7</v>
      </c>
      <c r="F564" s="113">
        <f t="shared" ref="F564:G564" si="326">F540</f>
        <v>-3.1875191111372991E-2</v>
      </c>
      <c r="G564" s="113">
        <f t="shared" si="326"/>
        <v>1.7603703077164523E-2</v>
      </c>
      <c r="I564" s="115"/>
      <c r="J564" s="107" t="s">
        <v>132</v>
      </c>
      <c r="K564" s="113">
        <f>F557+F558+F559+F561</f>
        <v>5.7142225499228622E-2</v>
      </c>
      <c r="L564" s="113">
        <f>G557+G558+G559+G561</f>
        <v>-6.829952207546014E-2</v>
      </c>
      <c r="N564" s="115"/>
      <c r="O564" s="107" t="s">
        <v>132</v>
      </c>
      <c r="P564" s="113">
        <f>F563+F565+F566+F561</f>
        <v>2.047483299048581E-2</v>
      </c>
      <c r="Q564" s="113">
        <f>G563+G565+G566+G561</f>
        <v>-3.1590670133014476E-2</v>
      </c>
      <c r="S564" s="115"/>
      <c r="T564" s="107" t="s">
        <v>132</v>
      </c>
      <c r="U564" s="113">
        <f>F563+F564+F566+F560</f>
        <v>-8.5219611224438552E-2</v>
      </c>
      <c r="V564" s="113">
        <f>G563+G564+G566+G560</f>
        <v>1.8293833651205238E-2</v>
      </c>
      <c r="X564" s="115"/>
      <c r="Y564" s="107" t="s">
        <v>132</v>
      </c>
      <c r="Z564" s="113">
        <f>F563+F564+F559+F561</f>
        <v>2.7217612967093824E-2</v>
      </c>
      <c r="AA564" s="113">
        <f>G563+G564+G559+G561</f>
        <v>-2.8795238570282489E-2</v>
      </c>
    </row>
    <row r="565" spans="1:28" ht="15.75" thickBot="1" x14ac:dyDescent="0.3">
      <c r="A565" s="119">
        <v>8</v>
      </c>
      <c r="B565" s="113">
        <f t="shared" ref="B565:D565" si="327">B541</f>
        <v>-1.6160333366608601</v>
      </c>
      <c r="C565" s="113">
        <f t="shared" si="327"/>
        <v>-0.22150146972992166</v>
      </c>
      <c r="D565" s="113" t="str">
        <f t="shared" si="327"/>
        <v>[0,8,9,3]</v>
      </c>
      <c r="E565" s="119">
        <v>8</v>
      </c>
      <c r="F565" s="113">
        <f t="shared" ref="F565:G565" si="328">F541</f>
        <v>3.1417542539414131E-2</v>
      </c>
      <c r="G565" s="113">
        <f t="shared" si="328"/>
        <v>-9.6524331076731085E-3</v>
      </c>
      <c r="I565" s="115"/>
      <c r="J565" s="107" t="s">
        <v>128</v>
      </c>
      <c r="K565" s="115">
        <f>B558</f>
        <v>-6.6400821405072682E-2</v>
      </c>
      <c r="L565" s="115">
        <f>C558</f>
        <v>-2.7450625582581636</v>
      </c>
      <c r="N565" s="115"/>
      <c r="O565" s="107" t="s">
        <v>128</v>
      </c>
      <c r="P565" s="115">
        <f>B562</f>
        <v>-0.83775333320493128</v>
      </c>
      <c r="Q565" s="115">
        <f>C562</f>
        <v>-0.56683444594942056</v>
      </c>
      <c r="S565" s="115"/>
      <c r="T565" s="107" t="s">
        <v>128</v>
      </c>
      <c r="U565" s="115">
        <f>B566</f>
        <v>-2.9296520631945722</v>
      </c>
      <c r="V565" s="115">
        <f>C566</f>
        <v>-5.4895162990493546E-2</v>
      </c>
      <c r="X565" s="115"/>
      <c r="Y565" s="107" t="s">
        <v>128</v>
      </c>
      <c r="Z565" s="115">
        <f>B570</f>
        <v>-0.30195039443051341</v>
      </c>
      <c r="AA565" s="115">
        <f>C570</f>
        <v>-1.3446716929905165</v>
      </c>
    </row>
    <row r="566" spans="1:28" ht="15.75" thickBot="1" x14ac:dyDescent="0.3">
      <c r="A566" s="119">
        <v>9</v>
      </c>
      <c r="B566" s="113">
        <f t="shared" ref="B566:D566" si="329">B542</f>
        <v>-2.9296520631945722</v>
      </c>
      <c r="C566" s="113">
        <f t="shared" si="329"/>
        <v>-5.4895162990493546E-2</v>
      </c>
      <c r="D566" s="113" t="str">
        <f t="shared" si="329"/>
        <v>[6,7,9,3]</v>
      </c>
      <c r="E566" s="120">
        <v>9</v>
      </c>
      <c r="F566" s="113">
        <f t="shared" ref="F566:G566" si="330">F542</f>
        <v>-5.9887389820192656E-2</v>
      </c>
      <c r="G566" s="113">
        <f t="shared" si="330"/>
        <v>1.1540508920425574E-2</v>
      </c>
      <c r="I566" s="115"/>
      <c r="J566" s="107" t="s">
        <v>133</v>
      </c>
      <c r="K566" s="115">
        <f>K565+K564</f>
        <v>-9.2585959058440609E-3</v>
      </c>
      <c r="L566" s="115">
        <f>L565+L564</f>
        <v>-2.8133620803336239</v>
      </c>
      <c r="N566" s="115"/>
      <c r="O566" s="107" t="s">
        <v>133</v>
      </c>
      <c r="P566" s="115">
        <f>P565+P564</f>
        <v>-0.81727850021444548</v>
      </c>
      <c r="Q566" s="115">
        <f>Q565+Q564</f>
        <v>-0.59842511608243498</v>
      </c>
      <c r="S566" s="115"/>
      <c r="T566" s="107" t="s">
        <v>133</v>
      </c>
      <c r="U566" s="115">
        <f>U565+U564</f>
        <v>-3.0148716744190107</v>
      </c>
      <c r="V566" s="115">
        <f>V565+V564</f>
        <v>-3.6601329339288308E-2</v>
      </c>
      <c r="X566" s="115"/>
      <c r="Y566" s="107" t="s">
        <v>133</v>
      </c>
      <c r="Z566" s="115">
        <f>Z565+Z564</f>
        <v>-0.27473278146341962</v>
      </c>
      <c r="AA566" s="56">
        <f>AA565+AA564</f>
        <v>-1.373466931560799</v>
      </c>
    </row>
    <row r="567" spans="1:28" ht="15.75" thickBot="1" x14ac:dyDescent="0.3">
      <c r="A567" s="119">
        <v>10</v>
      </c>
      <c r="B567" s="113">
        <f t="shared" ref="B567:D567" si="331">B543</f>
        <v>-1.1872416282214642</v>
      </c>
      <c r="C567" s="113">
        <f t="shared" si="331"/>
        <v>-0.36393203853981687</v>
      </c>
      <c r="D567" s="113" t="str">
        <f t="shared" si="331"/>
        <v>[0,7,9,4]</v>
      </c>
      <c r="I567" s="115"/>
      <c r="J567" s="107" t="s">
        <v>134</v>
      </c>
      <c r="K567" s="115">
        <f>EXP(K566)</f>
        <v>0.99078413292189882</v>
      </c>
      <c r="L567" s="56">
        <f>EXP(L566)</f>
        <v>6.0002918256550956E-2</v>
      </c>
      <c r="M567">
        <f>K567+L567</f>
        <v>1.0507870511784498</v>
      </c>
      <c r="N567" s="115"/>
      <c r="O567" s="107" t="s">
        <v>134</v>
      </c>
      <c r="P567" s="115">
        <f>EXP(P566)</f>
        <v>0.44163192168189874</v>
      </c>
      <c r="Q567" s="56">
        <f>EXP(Q566)</f>
        <v>0.54967663166850855</v>
      </c>
      <c r="R567">
        <f>P567+Q567</f>
        <v>0.99130855335040735</v>
      </c>
      <c r="S567" s="115"/>
      <c r="T567" s="107" t="s">
        <v>134</v>
      </c>
      <c r="U567" s="115">
        <f>EXP(U566)</f>
        <v>4.9052129726198025E-2</v>
      </c>
      <c r="V567" s="56">
        <f>EXP(V566)</f>
        <v>0.96406040134334448</v>
      </c>
      <c r="W567">
        <f>U567+V567</f>
        <v>1.0131125310695426</v>
      </c>
      <c r="X567" s="115"/>
      <c r="Y567" s="107" t="s">
        <v>134</v>
      </c>
      <c r="Z567" s="115">
        <f>EXP(Z566)</f>
        <v>0.75977512209748677</v>
      </c>
      <c r="AA567" s="56">
        <f>EXP(AA566)</f>
        <v>0.25322751348545486</v>
      </c>
      <c r="AB567">
        <f>Z567+AA567</f>
        <v>1.0130026355829416</v>
      </c>
    </row>
    <row r="568" spans="1:28" ht="15.75" thickBot="1" x14ac:dyDescent="0.3">
      <c r="A568" s="119">
        <v>11</v>
      </c>
      <c r="B568" s="113">
        <f t="shared" ref="B568:D568" si="332">B544</f>
        <v>-1.1169948119896336</v>
      </c>
      <c r="C568" s="113">
        <f t="shared" si="332"/>
        <v>-0.39639903180852915</v>
      </c>
      <c r="D568" s="113" t="str">
        <f t="shared" si="332"/>
        <v>[5,7,2,4]</v>
      </c>
      <c r="E568" t="s">
        <v>136</v>
      </c>
      <c r="G568">
        <f>LN(K561)+LN(K568)+LN(L575)+LN(L582)+LN(Q561)+LN(P568)+LN(Q575)+LN(P582)+LN(V561)+LN(V568)+LN(V575)+LN(V582)+LN(AA561)+LN(Z568)</f>
        <v>-4.1746141457926687</v>
      </c>
      <c r="I568" s="116"/>
      <c r="J568" s="108" t="s">
        <v>135</v>
      </c>
      <c r="K568" s="116">
        <f>K567/M567</f>
        <v>0.94289716628192344</v>
      </c>
      <c r="L568" s="58">
        <f>L567/M567</f>
        <v>5.7102833718076493E-2</v>
      </c>
      <c r="N568" s="116"/>
      <c r="O568" s="108" t="s">
        <v>135</v>
      </c>
      <c r="P568" s="116">
        <f>P567/R567</f>
        <v>0.44550399589439521</v>
      </c>
      <c r="Q568" s="58">
        <f>Q567/R567</f>
        <v>0.55449600410560473</v>
      </c>
      <c r="S568" s="116"/>
      <c r="T568" s="108" t="s">
        <v>135</v>
      </c>
      <c r="U568" s="116">
        <f>U567/W567</f>
        <v>4.8417256940266752E-2</v>
      </c>
      <c r="V568" s="58">
        <f>V567/W567</f>
        <v>0.95158274305973323</v>
      </c>
      <c r="X568" s="116"/>
      <c r="Y568" s="108" t="s">
        <v>135</v>
      </c>
      <c r="Z568" s="116">
        <f>Z567/AB567</f>
        <v>0.75002284832187749</v>
      </c>
      <c r="AA568" s="58">
        <f>AA567/AB567</f>
        <v>0.24997715167812251</v>
      </c>
    </row>
    <row r="569" spans="1:28" ht="15.75" thickBot="1" x14ac:dyDescent="0.3">
      <c r="A569" s="119">
        <v>12</v>
      </c>
      <c r="B569" s="113">
        <f t="shared" ref="B569:D569" si="333">B545</f>
        <v>-3.4968128267050322</v>
      </c>
      <c r="C569" s="113">
        <f t="shared" si="333"/>
        <v>-3.0762120629432857E-2</v>
      </c>
      <c r="D569" s="113" t="str">
        <f t="shared" si="333"/>
        <v>[5,1,9,3]</v>
      </c>
      <c r="E569" t="s">
        <v>138</v>
      </c>
      <c r="G569">
        <f>12/14</f>
        <v>0.8571428571428571</v>
      </c>
    </row>
    <row r="570" spans="1:28" ht="15.75" thickBot="1" x14ac:dyDescent="0.3">
      <c r="A570" s="120">
        <v>13</v>
      </c>
      <c r="B570" s="113">
        <f t="shared" ref="B570:D570" si="334">B546</f>
        <v>-0.30195039443051341</v>
      </c>
      <c r="C570" s="113">
        <f t="shared" si="334"/>
        <v>-1.3446716929905165</v>
      </c>
      <c r="D570" s="113" t="str">
        <f t="shared" si="334"/>
        <v>[6,7,2,4]</v>
      </c>
      <c r="E570" t="s">
        <v>140</v>
      </c>
      <c r="I570" s="154">
        <v>2</v>
      </c>
      <c r="J570" s="155" t="s">
        <v>131</v>
      </c>
      <c r="K570" s="152">
        <v>0</v>
      </c>
      <c r="L570" s="153">
        <v>1</v>
      </c>
      <c r="N570" s="154">
        <v>6</v>
      </c>
      <c r="O570" s="155" t="s">
        <v>131</v>
      </c>
      <c r="P570" s="152">
        <v>0</v>
      </c>
      <c r="Q570" s="153">
        <v>1</v>
      </c>
      <c r="S570" s="154">
        <v>10</v>
      </c>
      <c r="T570" s="155" t="s">
        <v>131</v>
      </c>
      <c r="U570" s="152">
        <v>0</v>
      </c>
      <c r="V570" s="153">
        <v>1</v>
      </c>
    </row>
    <row r="571" spans="1:28" ht="15.75" thickBot="1" x14ac:dyDescent="0.3">
      <c r="I571" s="115"/>
      <c r="J571" s="107" t="s">
        <v>132</v>
      </c>
      <c r="K571" s="113">
        <f>F562+F558+F559+F560</f>
        <v>-1.4591013900516786E-2</v>
      </c>
      <c r="L571" s="113">
        <f>G562+G558+G559+G560</f>
        <v>4.2062763433469014E-2</v>
      </c>
      <c r="N571" s="115"/>
      <c r="O571" s="107" t="s">
        <v>132</v>
      </c>
      <c r="P571" s="113">
        <f>F562+F565+F566+F561</f>
        <v>-1.6153931956172339E-2</v>
      </c>
      <c r="Q571" s="113">
        <f>G562+G565+G566+G561</f>
        <v>3.9477368093807086E-2</v>
      </c>
      <c r="S571" s="115"/>
      <c r="T571" s="107" t="s">
        <v>132</v>
      </c>
      <c r="U571" s="113">
        <f>F557+F564+F566+F561</f>
        <v>-5.01151367713513E-2</v>
      </c>
      <c r="V571" s="113">
        <f>G557+G564+G566+G561</f>
        <v>-2.1000413630902354E-2</v>
      </c>
    </row>
    <row r="572" spans="1:28" ht="15.75" thickBot="1" x14ac:dyDescent="0.3">
      <c r="A572" s="117" t="s">
        <v>128</v>
      </c>
      <c r="B572" s="110">
        <v>0</v>
      </c>
      <c r="C572" s="109">
        <v>1</v>
      </c>
      <c r="E572" s="117" t="s">
        <v>130</v>
      </c>
      <c r="F572" s="110">
        <v>0</v>
      </c>
      <c r="G572" s="109">
        <v>1</v>
      </c>
      <c r="I572" s="115"/>
      <c r="J572" s="107" t="s">
        <v>128</v>
      </c>
      <c r="K572" s="115">
        <f>B559</f>
        <v>-1.4145430769211633</v>
      </c>
      <c r="L572" s="115">
        <f>C559</f>
        <v>-0.27844042451071765</v>
      </c>
      <c r="N572" s="115"/>
      <c r="O572" s="107" t="s">
        <v>128</v>
      </c>
      <c r="P572" s="115">
        <f>B563</f>
        <v>-2.1571439488594844</v>
      </c>
      <c r="Q572" s="115">
        <f>C563</f>
        <v>-0.12290798286286719</v>
      </c>
      <c r="S572" s="115"/>
      <c r="T572" s="107" t="s">
        <v>128</v>
      </c>
      <c r="U572" s="115">
        <f>B567</f>
        <v>-1.1872416282214642</v>
      </c>
      <c r="V572" s="115">
        <f>C567</f>
        <v>-0.36393203853981687</v>
      </c>
      <c r="Y572" s="117" t="s">
        <v>142</v>
      </c>
      <c r="Z572" s="110">
        <v>0</v>
      </c>
      <c r="AA572" s="109">
        <v>1</v>
      </c>
    </row>
    <row r="573" spans="1:28" ht="15.75" thickBot="1" x14ac:dyDescent="0.3">
      <c r="A573" s="118">
        <v>0</v>
      </c>
      <c r="B573" s="113">
        <f>LN(K561)</f>
        <v>-0.2747096631752699</v>
      </c>
      <c r="C573" s="113">
        <f>LN(L561)</f>
        <v>-1.4262529243406021</v>
      </c>
      <c r="D573" t="str">
        <f>D557</f>
        <v>[0,1,2,3]</v>
      </c>
      <c r="E573" s="157">
        <v>0</v>
      </c>
      <c r="F573" s="113">
        <f>(LN($L$6) - LN(K561+K568+P582+U561+U575))/$E$34</f>
        <v>2.8235855370447621E-2</v>
      </c>
      <c r="G573" s="113">
        <f>(LN($K$6) - LN(L561+L568+Q582+V561+V575))/$E$34</f>
        <v>-3.7147714865435472E-2</v>
      </c>
      <c r="I573" s="115"/>
      <c r="J573" s="107" t="s">
        <v>133</v>
      </c>
      <c r="K573" s="115">
        <f>K572+K571</f>
        <v>-1.4291340908216801</v>
      </c>
      <c r="L573" s="115">
        <f>L572+L571</f>
        <v>-0.23637766107724864</v>
      </c>
      <c r="N573" s="115"/>
      <c r="O573" s="107" t="s">
        <v>133</v>
      </c>
      <c r="P573" s="115">
        <f>P572+P571</f>
        <v>-2.1732978808156567</v>
      </c>
      <c r="Q573" s="115">
        <f>Q572+Q571</f>
        <v>-8.3430614769060107E-2</v>
      </c>
      <c r="S573" s="115"/>
      <c r="T573" s="107" t="s">
        <v>133</v>
      </c>
      <c r="U573" s="115">
        <f>U572+U571</f>
        <v>-1.2373567649928154</v>
      </c>
      <c r="V573" s="115">
        <f>V572+V571</f>
        <v>-0.38493245217071925</v>
      </c>
      <c r="Y573" s="157">
        <v>0</v>
      </c>
      <c r="Z573" s="113">
        <f>Z533+F573</f>
        <v>0.62024204857515497</v>
      </c>
      <c r="AA573" s="113">
        <f>AA533+G573</f>
        <v>-0.74895095976355353</v>
      </c>
    </row>
    <row r="574" spans="1:28" ht="15.75" thickBot="1" x14ac:dyDescent="0.3">
      <c r="A574" s="119">
        <v>1</v>
      </c>
      <c r="B574" s="113">
        <f>LN(K568)</f>
        <v>-5.8798051836981939E-2</v>
      </c>
      <c r="C574" s="113">
        <f>LN(L568)</f>
        <v>-2.8629015362647618</v>
      </c>
      <c r="D574" t="str">
        <f t="shared" ref="D574:D586" si="335">D558</f>
        <v>[0,1,2,4]</v>
      </c>
      <c r="E574" s="119">
        <v>1</v>
      </c>
      <c r="F574" s="113">
        <f>(LN($L$11) - LN(K561+K568+K575+Z561))/$E$34</f>
        <v>4.8452193914567121E-3</v>
      </c>
      <c r="G574" s="113">
        <f>(LN($K$11) - LN(L561+L568+L575+AA561))/$E$34</f>
        <v>-4.753097364689568E-3</v>
      </c>
      <c r="I574" s="115"/>
      <c r="J574" s="107" t="s">
        <v>134</v>
      </c>
      <c r="K574" s="115">
        <f>EXP(K573)</f>
        <v>0.23951623177864037</v>
      </c>
      <c r="L574" s="56">
        <f>EXP(L573)</f>
        <v>0.78948246082798079</v>
      </c>
      <c r="M574">
        <f>K574+L574</f>
        <v>1.0289986926066212</v>
      </c>
      <c r="N574" s="115"/>
      <c r="O574" s="107" t="s">
        <v>134</v>
      </c>
      <c r="P574" s="115">
        <f>EXP(P573)</f>
        <v>0.1138016929553622</v>
      </c>
      <c r="Q574" s="56">
        <f>EXP(Q573)</f>
        <v>0.91995491574109645</v>
      </c>
      <c r="R574">
        <f>P574+Q574</f>
        <v>1.0337566086964587</v>
      </c>
      <c r="S574" s="115"/>
      <c r="T574" s="107" t="s">
        <v>134</v>
      </c>
      <c r="U574" s="115">
        <f>EXP(U573)</f>
        <v>0.29015014024482105</v>
      </c>
      <c r="V574" s="56">
        <f>EXP(V573)</f>
        <v>0.6804966007203801</v>
      </c>
      <c r="W574">
        <f>U574+V574</f>
        <v>0.97064674096520109</v>
      </c>
      <c r="Y574" s="119">
        <v>1</v>
      </c>
      <c r="Z574" s="113">
        <f t="shared" ref="Z574:Z582" si="336">Z534+F574</f>
        <v>0.16071845811349678</v>
      </c>
      <c r="AA574" s="113">
        <f t="shared" ref="AA574:AA582" si="337">AA534+G574</f>
        <v>-0.14954215492743417</v>
      </c>
    </row>
    <row r="575" spans="1:28" ht="15.75" thickBot="1" x14ac:dyDescent="0.3">
      <c r="A575" s="119">
        <v>2</v>
      </c>
      <c r="B575" s="113">
        <f>LN(K575)</f>
        <v>-1.4577202771252844</v>
      </c>
      <c r="C575" s="113">
        <f>LN(L575)</f>
        <v>-0.26496384738085282</v>
      </c>
      <c r="D575" t="str">
        <f t="shared" si="335"/>
        <v>[5,1,2,3]</v>
      </c>
      <c r="E575" s="119">
        <v>2</v>
      </c>
      <c r="F575" s="113">
        <f>(LN($L$16) - LN(K561+K568+K575+K582+P582+U582+Z568))/$E$34</f>
        <v>9.7944972137109509E-3</v>
      </c>
      <c r="G575" s="113">
        <f>(LN($K$16) - LN(L561+L568+L575+L582+Q582+V582+AA568))/$E$34</f>
        <v>-1.2489578825297165E-2</v>
      </c>
      <c r="I575" s="116"/>
      <c r="J575" s="108" t="s">
        <v>135</v>
      </c>
      <c r="K575" s="116">
        <f>K574/M574</f>
        <v>0.23276631301824763</v>
      </c>
      <c r="L575" s="58">
        <f>L574/M574</f>
        <v>0.76723368698175232</v>
      </c>
      <c r="N575" s="116"/>
      <c r="O575" s="108" t="s">
        <v>135</v>
      </c>
      <c r="P575" s="116">
        <f>P574/R574</f>
        <v>0.1100855772026099</v>
      </c>
      <c r="Q575" s="58">
        <f>Q574/R574</f>
        <v>0.88991442279739008</v>
      </c>
      <c r="S575" s="116"/>
      <c r="T575" s="108" t="s">
        <v>135</v>
      </c>
      <c r="U575" s="116">
        <f>U574/W574</f>
        <v>0.29892454999261497</v>
      </c>
      <c r="V575" s="58">
        <f>V574/W574</f>
        <v>0.70107545000738503</v>
      </c>
      <c r="Y575" s="119">
        <v>2</v>
      </c>
      <c r="Z575" s="113">
        <f t="shared" si="336"/>
        <v>0.29773764587216223</v>
      </c>
      <c r="AA575" s="113">
        <f t="shared" si="337"/>
        <v>-0.34856273989961917</v>
      </c>
    </row>
    <row r="576" spans="1:28" ht="15.75" thickBot="1" x14ac:dyDescent="0.3">
      <c r="A576" s="119">
        <v>3</v>
      </c>
      <c r="B576" s="113">
        <f>LN(K582)</f>
        <v>-1.0079204282102003</v>
      </c>
      <c r="C576" s="113">
        <f>LN(L582)</f>
        <v>-0.45409435504513135</v>
      </c>
      <c r="D576" t="str">
        <f t="shared" si="335"/>
        <v>[6,7,2,3]</v>
      </c>
      <c r="E576" s="119">
        <v>3</v>
      </c>
      <c r="F576" s="113">
        <f>(LN($L$20) - LN(K561+K575+K582+P561+P582+U561+U568+Z561))/$E$34</f>
        <v>-2.8719833566753783E-2</v>
      </c>
      <c r="G576" s="113">
        <f>(LN($K$20) - LN(L561+L575+L582+Q561+Q582+V561+V568+AA561))/$E$34</f>
        <v>1.0356418658837019E-2</v>
      </c>
      <c r="Y576" s="119">
        <v>3</v>
      </c>
      <c r="Z576" s="113">
        <f t="shared" si="336"/>
        <v>-0.77986742324191272</v>
      </c>
      <c r="AA576" s="113">
        <f t="shared" si="337"/>
        <v>0.33615361193872884</v>
      </c>
    </row>
    <row r="577" spans="1:27" ht="15.75" thickBot="1" x14ac:dyDescent="0.3">
      <c r="A577" s="119">
        <v>4</v>
      </c>
      <c r="B577" s="113">
        <f>LN(P561)</f>
        <v>-2.0145662690272292</v>
      </c>
      <c r="C577" s="113">
        <f>LN(Q561)</f>
        <v>-0.14315266163277029</v>
      </c>
      <c r="D577" t="str">
        <f t="shared" si="335"/>
        <v>[6,8,9,3]</v>
      </c>
      <c r="E577" s="119">
        <v>4</v>
      </c>
      <c r="F577" s="113">
        <f>(LN($L$21) - LN(K568+P568+P575+U575+U582+Z568))/$E$34</f>
        <v>1.1648867437893784E-2</v>
      </c>
      <c r="G577" s="113">
        <f>(LN($K$21) - LN(L568+Q568+Q575+V575+V582+AA568))/$E$34</f>
        <v>-1.1130162622022655E-2</v>
      </c>
      <c r="I577" s="154">
        <v>3</v>
      </c>
      <c r="J577" s="155" t="s">
        <v>131</v>
      </c>
      <c r="K577" s="152">
        <v>0</v>
      </c>
      <c r="L577" s="153">
        <v>1</v>
      </c>
      <c r="N577" s="154">
        <v>7</v>
      </c>
      <c r="O577" s="155" t="s">
        <v>131</v>
      </c>
      <c r="P577" s="152">
        <v>0</v>
      </c>
      <c r="Q577" s="153">
        <v>1</v>
      </c>
      <c r="S577" s="154">
        <v>11</v>
      </c>
      <c r="T577" s="155" t="s">
        <v>131</v>
      </c>
      <c r="U577" s="152">
        <v>0</v>
      </c>
      <c r="V577" s="153">
        <v>1</v>
      </c>
      <c r="Y577" s="119">
        <v>4</v>
      </c>
      <c r="Z577" s="113">
        <f t="shared" si="336"/>
        <v>0.31665377519828891</v>
      </c>
      <c r="AA577" s="113">
        <f t="shared" si="337"/>
        <v>-0.28174069516902539</v>
      </c>
    </row>
    <row r="578" spans="1:27" ht="15.75" thickBot="1" x14ac:dyDescent="0.3">
      <c r="A578" s="119">
        <v>5</v>
      </c>
      <c r="B578" s="113">
        <f>LN(P568)</f>
        <v>-0.80854906265157656</v>
      </c>
      <c r="C578" s="113">
        <f>LN(Q568)</f>
        <v>-0.58969567851956595</v>
      </c>
      <c r="D578" t="str">
        <f t="shared" si="335"/>
        <v>[6,8,9,4]</v>
      </c>
      <c r="E578" s="119">
        <v>5</v>
      </c>
      <c r="F578" s="113">
        <v>0</v>
      </c>
      <c r="G578" s="113">
        <f>(LN($K$7) - LN(L575+Q575+V582+AA561))/$E$34</f>
        <v>4.6958681599748919E-2</v>
      </c>
      <c r="I578" s="115"/>
      <c r="J578" s="107" t="s">
        <v>132</v>
      </c>
      <c r="K578" s="113">
        <f>F563+F564+F559+F560</f>
        <v>-1.5184097597043422E-2</v>
      </c>
      <c r="L578" s="113">
        <f>G563+G564+G559+G560</f>
        <v>-6.1668709709004066E-3</v>
      </c>
      <c r="N578" s="115"/>
      <c r="O578" s="107" t="s">
        <v>132</v>
      </c>
      <c r="P578" s="113">
        <f>F557+F564+F559+F560</f>
        <v>-2.2481333708093409E-2</v>
      </c>
      <c r="Q578" s="113">
        <f>G557+G564+G559+G560</f>
        <v>-2.2832750653625916E-2</v>
      </c>
      <c r="S578" s="115"/>
      <c r="T578" s="107" t="s">
        <v>132</v>
      </c>
      <c r="U578" s="113">
        <f>F562+F564+F559+F561</f>
        <v>-9.411151979564325E-3</v>
      </c>
      <c r="V578" s="113">
        <f>G562+G564+G559+G561</f>
        <v>4.2272799656539073E-2</v>
      </c>
      <c r="Y578" s="119">
        <v>5</v>
      </c>
      <c r="Z578" s="113">
        <f t="shared" si="336"/>
        <v>0</v>
      </c>
      <c r="AA578" s="113">
        <f t="shared" si="337"/>
        <v>1.0874489344066878</v>
      </c>
    </row>
    <row r="579" spans="1:27" ht="15.75" thickBot="1" x14ac:dyDescent="0.3">
      <c r="A579" s="119">
        <v>6</v>
      </c>
      <c r="B579" s="113">
        <f>LN(P575)</f>
        <v>-2.2064972410858914</v>
      </c>
      <c r="C579" s="113">
        <f>LN(Q575)</f>
        <v>-0.11662997503929501</v>
      </c>
      <c r="D579" t="str">
        <f t="shared" si="335"/>
        <v>[5,8,9,4]</v>
      </c>
      <c r="E579" s="119">
        <v>6</v>
      </c>
      <c r="F579" s="113">
        <f>(LN($L$8) - LN(K582+P561+P568+U568+Z568))/$E$34</f>
        <v>3.4485342798271312E-2</v>
      </c>
      <c r="G579" s="113">
        <f>(LN($K$8) - LN(L582+Q561+Q568+V568+AA568))/$E$34</f>
        <v>-2.0602320171549948E-2</v>
      </c>
      <c r="I579" s="115"/>
      <c r="J579" s="107" t="s">
        <v>128</v>
      </c>
      <c r="K579" s="115">
        <f>B560</f>
        <v>-1.0022037138232796</v>
      </c>
      <c r="L579" s="115">
        <f>C560</f>
        <v>-0.45739486728435341</v>
      </c>
      <c r="N579" s="115"/>
      <c r="O579" s="107" t="s">
        <v>128</v>
      </c>
      <c r="P579" s="115">
        <f>B564</f>
        <v>-0.73441073121929845</v>
      </c>
      <c r="Q579" s="115">
        <f>C564</f>
        <v>-0.65351905010387379</v>
      </c>
      <c r="S579" s="115"/>
      <c r="T579" s="107" t="s">
        <v>128</v>
      </c>
      <c r="U579" s="115">
        <f>B568</f>
        <v>-1.1169948119896336</v>
      </c>
      <c r="V579" s="115">
        <f>C568</f>
        <v>-0.39639903180852915</v>
      </c>
      <c r="Y579" s="119">
        <v>6</v>
      </c>
      <c r="Z579" s="113">
        <f t="shared" si="336"/>
        <v>0.57244673221306308</v>
      </c>
      <c r="AA579" s="113">
        <f t="shared" si="337"/>
        <v>-0.31316455986440561</v>
      </c>
    </row>
    <row r="580" spans="1:27" ht="15.75" thickBot="1" x14ac:dyDescent="0.3">
      <c r="A580" s="119">
        <v>7</v>
      </c>
      <c r="B580" s="113">
        <f>LN(P582)</f>
        <v>-0.73422793535389597</v>
      </c>
      <c r="C580" s="113">
        <f>LN(Q582)</f>
        <v>-0.65368767118400384</v>
      </c>
      <c r="D580" t="str">
        <f t="shared" si="335"/>
        <v>[0,7,2,3]</v>
      </c>
      <c r="E580" s="119">
        <v>7</v>
      </c>
      <c r="F580" s="113">
        <f>(LN($L$12) - LN(K582+P582+U568+U575+U582+Z568))/$E$34</f>
        <v>-3.0355636097354116E-2</v>
      </c>
      <c r="G580" s="113">
        <f>(LN($K$12) - LN(L582+Q582+V568+V575+V582+AA568))/$E$34</f>
        <v>1.6682150371495785E-2</v>
      </c>
      <c r="I580" s="115"/>
      <c r="J580" s="107" t="s">
        <v>133</v>
      </c>
      <c r="K580" s="115">
        <f>K579+K578</f>
        <v>-1.017387811420323</v>
      </c>
      <c r="L580" s="115">
        <f>L579+L578</f>
        <v>-0.46356173825525382</v>
      </c>
      <c r="N580" s="115"/>
      <c r="O580" s="107" t="s">
        <v>133</v>
      </c>
      <c r="P580" s="115">
        <f>P579+P578</f>
        <v>-0.75689206492739181</v>
      </c>
      <c r="Q580" s="115">
        <f>Q579+Q578</f>
        <v>-0.67635180075749968</v>
      </c>
      <c r="S580" s="115"/>
      <c r="T580" s="107" t="s">
        <v>133</v>
      </c>
      <c r="U580" s="115">
        <f>U579+U578</f>
        <v>-1.1264059639691979</v>
      </c>
      <c r="V580" s="115">
        <f>V579+V578</f>
        <v>-0.35412623215199007</v>
      </c>
      <c r="Y580" s="119">
        <v>7</v>
      </c>
      <c r="Z580" s="113">
        <f t="shared" si="336"/>
        <v>-0.61494605806187652</v>
      </c>
      <c r="AA580" s="113">
        <f t="shared" si="337"/>
        <v>0.3635129574574128</v>
      </c>
    </row>
    <row r="581" spans="1:27" ht="15.75" thickBot="1" x14ac:dyDescent="0.3">
      <c r="A581" s="119">
        <v>8</v>
      </c>
      <c r="B581" s="113">
        <f>LN(U561)</f>
        <v>-1.6189158381694158</v>
      </c>
      <c r="C581" s="113">
        <f>LN(V561)</f>
        <v>-0.22078803977013384</v>
      </c>
      <c r="D581" t="str">
        <f t="shared" si="335"/>
        <v>[0,8,9,3]</v>
      </c>
      <c r="E581" s="119">
        <v>8</v>
      </c>
      <c r="F581" s="113">
        <f>(LN($L$13) - LN(P561+P568+P575+U561))/$E$34</f>
        <v>2.9954693636694271E-2</v>
      </c>
      <c r="G581" s="113">
        <f>(LN($K$13) - LN(Q561+Q568+Q575+V561))/$E$34</f>
        <v>-9.2371308697658527E-3</v>
      </c>
      <c r="I581" s="115"/>
      <c r="J581" s="107" t="s">
        <v>134</v>
      </c>
      <c r="K581" s="115">
        <f>EXP(K580)</f>
        <v>0.36153811349466325</v>
      </c>
      <c r="L581" s="56">
        <f>EXP(L580)</f>
        <v>0.62903917787269759</v>
      </c>
      <c r="M581">
        <f>K581+L581</f>
        <v>0.99057729136736083</v>
      </c>
      <c r="N581" s="115"/>
      <c r="O581" s="107" t="s">
        <v>134</v>
      </c>
      <c r="P581" s="115">
        <f>EXP(P580)</f>
        <v>0.46912216489833558</v>
      </c>
      <c r="Q581" s="56">
        <f>EXP(Q580)</f>
        <v>0.50846860757031886</v>
      </c>
      <c r="R581">
        <f>P581+Q581</f>
        <v>0.97759077246865445</v>
      </c>
      <c r="S581" s="115"/>
      <c r="T581" s="107" t="s">
        <v>134</v>
      </c>
      <c r="U581" s="115">
        <f>EXP(U580)</f>
        <v>0.32419633841230155</v>
      </c>
      <c r="V581" s="56">
        <f>EXP(V580)</f>
        <v>0.7017863737596346</v>
      </c>
      <c r="W581">
        <f>U581+V581</f>
        <v>1.025982712171936</v>
      </c>
      <c r="Y581" s="119">
        <v>8</v>
      </c>
      <c r="Z581" s="113">
        <f t="shared" si="336"/>
        <v>0.20349929815814982</v>
      </c>
      <c r="AA581" s="113">
        <f t="shared" si="337"/>
        <v>-1.1128034983135165E-2</v>
      </c>
    </row>
    <row r="582" spans="1:27" ht="15.75" thickBot="1" x14ac:dyDescent="0.3">
      <c r="A582" s="119">
        <v>9</v>
      </c>
      <c r="B582" s="113">
        <f>LN(U568)</f>
        <v>-3.0278989804551912</v>
      </c>
      <c r="C582" s="113">
        <f>LN(V568)</f>
        <v>-4.9628635375468758E-2</v>
      </c>
      <c r="D582" t="str">
        <f t="shared" si="335"/>
        <v>[6,7,9,3]</v>
      </c>
      <c r="E582" s="120">
        <v>9</v>
      </c>
      <c r="F582" s="64">
        <f>(LN($L$17) - LN(P561+P568+P575+U561+U568+U575+Z561))/$E$34</f>
        <v>-5.7892640599113102E-2</v>
      </c>
      <c r="G582" s="64">
        <f>(LN($K$17) - LN(Q561+Q568+Q575+V561+V568+V575+AA561))/$E$34</f>
        <v>1.110025209322707E-2</v>
      </c>
      <c r="I582" s="116"/>
      <c r="J582" s="108" t="s">
        <v>135</v>
      </c>
      <c r="K582" s="116">
        <f>K581/M581</f>
        <v>0.36497718718708738</v>
      </c>
      <c r="L582" s="58">
        <f>L581/M581</f>
        <v>0.63502281281291262</v>
      </c>
      <c r="N582" s="116"/>
      <c r="O582" s="108" t="s">
        <v>135</v>
      </c>
      <c r="P582" s="116">
        <f>P581/R581</f>
        <v>0.47987581113689121</v>
      </c>
      <c r="Q582" s="58">
        <f>Q581/R581</f>
        <v>0.52012418886310885</v>
      </c>
      <c r="S582" s="116"/>
      <c r="T582" s="108" t="s">
        <v>135</v>
      </c>
      <c r="U582" s="116">
        <f>U581/W581</f>
        <v>0.31598616094222465</v>
      </c>
      <c r="V582" s="58">
        <f>V581/W581</f>
        <v>0.68401383905777546</v>
      </c>
      <c r="Y582" s="120">
        <v>9</v>
      </c>
      <c r="Z582" s="113">
        <f t="shared" si="336"/>
        <v>-1.4800072575130401</v>
      </c>
      <c r="AA582" s="113">
        <f t="shared" si="337"/>
        <v>0.38941359736118053</v>
      </c>
    </row>
    <row r="583" spans="1:27" ht="15.75" thickBot="1" x14ac:dyDescent="0.3">
      <c r="A583" s="119">
        <v>10</v>
      </c>
      <c r="B583" s="113">
        <f>LN(U575)</f>
        <v>-1.2075640785966615</v>
      </c>
      <c r="C583" s="113">
        <f>LN(V575)</f>
        <v>-0.35513976577456541</v>
      </c>
      <c r="D583" t="str">
        <f t="shared" si="335"/>
        <v>[0,7,9,4]</v>
      </c>
    </row>
    <row r="584" spans="1:27" ht="15.75" thickBot="1" x14ac:dyDescent="0.3">
      <c r="A584" s="119">
        <v>11</v>
      </c>
      <c r="B584" s="113">
        <f>LN(U582)</f>
        <v>-1.1520568608408623</v>
      </c>
      <c r="C584" s="113">
        <f>LN(V582)</f>
        <v>-0.37977712902365429</v>
      </c>
      <c r="D584" t="str">
        <f>D568</f>
        <v>[5,7,2,4]</v>
      </c>
    </row>
    <row r="585" spans="1:27" ht="15.75" thickBot="1" x14ac:dyDescent="0.3">
      <c r="A585" s="119">
        <v>12</v>
      </c>
      <c r="B585" s="113">
        <f>LN(Z561)</f>
        <v>-3.6437041169055164</v>
      </c>
      <c r="C585" s="113">
        <f>LN(AA561)</f>
        <v>-2.6503415246430153E-2</v>
      </c>
      <c r="D585" t="str">
        <f t="shared" si="335"/>
        <v>[5,1,9,3]</v>
      </c>
    </row>
    <row r="586" spans="1:27" ht="15.75" thickBot="1" x14ac:dyDescent="0.3">
      <c r="A586" s="120">
        <v>13</v>
      </c>
      <c r="B586" s="113">
        <f>LN(Z568)</f>
        <v>-0.28765160848664223</v>
      </c>
      <c r="C586" s="113">
        <f>LN(AA568)</f>
        <v>-1.3863857585840216</v>
      </c>
      <c r="D586" t="str">
        <f t="shared" si="335"/>
        <v>[6,7,2,4]</v>
      </c>
    </row>
    <row r="587" spans="1:27" ht="15.75" thickBot="1" x14ac:dyDescent="0.3"/>
    <row r="588" spans="1:27" ht="15.75" thickBot="1" x14ac:dyDescent="0.3">
      <c r="A588" s="75">
        <v>15</v>
      </c>
      <c r="B588" s="121"/>
      <c r="C588" s="139"/>
      <c r="D588" s="121"/>
      <c r="E588" s="37"/>
      <c r="F588" s="139"/>
      <c r="G588" s="121"/>
      <c r="H588" s="37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37"/>
    </row>
    <row r="590" spans="1:27" x14ac:dyDescent="0.25">
      <c r="C590" t="s">
        <v>141</v>
      </c>
    </row>
    <row r="592" spans="1:27" x14ac:dyDescent="0.25">
      <c r="L592" s="141"/>
    </row>
    <row r="593" spans="1:28" ht="15.75" thickBot="1" x14ac:dyDescent="0.3">
      <c r="M593" s="141"/>
    </row>
    <row r="594" spans="1:28" ht="15.75" thickBot="1" x14ac:dyDescent="0.3">
      <c r="A594" s="75"/>
      <c r="B594" s="121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37"/>
    </row>
    <row r="595" spans="1:28" ht="15.75" thickBot="1" x14ac:dyDescent="0.3"/>
    <row r="596" spans="1:28" ht="15.75" thickBot="1" x14ac:dyDescent="0.3">
      <c r="A596" s="117" t="s">
        <v>128</v>
      </c>
      <c r="B596" s="110">
        <v>0</v>
      </c>
      <c r="C596" s="109">
        <v>1</v>
      </c>
      <c r="E596" s="117" t="s">
        <v>130</v>
      </c>
      <c r="F596" s="110">
        <v>0</v>
      </c>
      <c r="G596" s="109">
        <v>1</v>
      </c>
      <c r="I596" s="154">
        <v>0</v>
      </c>
      <c r="J596" s="155" t="s">
        <v>131</v>
      </c>
      <c r="K596" s="152">
        <v>0</v>
      </c>
      <c r="L596" s="153">
        <v>1</v>
      </c>
      <c r="N596" s="154">
        <v>4</v>
      </c>
      <c r="O596" s="155" t="s">
        <v>131</v>
      </c>
      <c r="P596" s="152">
        <v>0</v>
      </c>
      <c r="Q596" s="153">
        <v>1</v>
      </c>
      <c r="S596" s="154">
        <v>8</v>
      </c>
      <c r="T596" s="155" t="s">
        <v>131</v>
      </c>
      <c r="U596" s="152">
        <v>0</v>
      </c>
      <c r="V596" s="153">
        <v>1</v>
      </c>
      <c r="X596" s="154">
        <v>12</v>
      </c>
      <c r="Y596" s="155" t="s">
        <v>131</v>
      </c>
      <c r="Z596" s="152">
        <v>0</v>
      </c>
      <c r="AA596" s="153">
        <v>1</v>
      </c>
    </row>
    <row r="597" spans="1:28" ht="15.75" thickBot="1" x14ac:dyDescent="0.3">
      <c r="A597" s="118">
        <v>0</v>
      </c>
      <c r="B597" s="113">
        <f>B573</f>
        <v>-0.2747096631752699</v>
      </c>
      <c r="C597" s="113">
        <f>C573</f>
        <v>-1.4262529243406021</v>
      </c>
      <c r="D597" s="113" t="str">
        <f>D573</f>
        <v>[0,1,2,3]</v>
      </c>
      <c r="E597" s="157">
        <v>0</v>
      </c>
      <c r="F597" s="113">
        <f>F573</f>
        <v>2.8235855370447621E-2</v>
      </c>
      <c r="G597" s="113">
        <f>G573</f>
        <v>-3.7147714865435472E-2</v>
      </c>
      <c r="I597" s="115"/>
      <c r="J597" s="107" t="s">
        <v>132</v>
      </c>
      <c r="K597" s="113">
        <f>F597+F598+F599+F600</f>
        <v>1.4155738408861501E-2</v>
      </c>
      <c r="L597" s="113">
        <f>G597+G598+G599+G600</f>
        <v>-4.4033972396585186E-2</v>
      </c>
      <c r="N597" s="115"/>
      <c r="O597" s="107" t="s">
        <v>132</v>
      </c>
      <c r="P597" s="113">
        <f>F603+F605+F606+F600</f>
        <v>-2.2172437730901301E-2</v>
      </c>
      <c r="Q597" s="113">
        <f>G603+G605+G606+G600</f>
        <v>-8.3827802892517123E-3</v>
      </c>
      <c r="S597" s="115"/>
      <c r="T597" s="107" t="s">
        <v>132</v>
      </c>
      <c r="U597" s="113">
        <f>F597+F605+F606+F600</f>
        <v>-2.8421925158724992E-2</v>
      </c>
      <c r="V597" s="113">
        <f>G597+G605+G606+G600</f>
        <v>-2.4928174983137236E-2</v>
      </c>
      <c r="X597" s="115"/>
      <c r="Y597" s="107" t="s">
        <v>132</v>
      </c>
      <c r="Z597" s="113">
        <f>F602+F598+F606+F600</f>
        <v>-8.1767254774410172E-2</v>
      </c>
      <c r="AA597" s="113">
        <f>G602+G598+G606+G600</f>
        <v>6.366225498712344E-2</v>
      </c>
    </row>
    <row r="598" spans="1:28" ht="15.75" thickBot="1" x14ac:dyDescent="0.3">
      <c r="A598" s="119">
        <v>1</v>
      </c>
      <c r="B598" s="113">
        <f t="shared" ref="B598:D598" si="338">B574</f>
        <v>-5.8798051836981939E-2</v>
      </c>
      <c r="C598" s="113">
        <f t="shared" si="338"/>
        <v>-2.8629015362647618</v>
      </c>
      <c r="D598" s="113" t="str">
        <f t="shared" si="338"/>
        <v>[0,1,2,4]</v>
      </c>
      <c r="E598" s="119">
        <v>1</v>
      </c>
      <c r="F598" s="113">
        <f t="shared" ref="F598:G598" si="339">F574</f>
        <v>4.8452193914567121E-3</v>
      </c>
      <c r="G598" s="113">
        <f t="shared" si="339"/>
        <v>-4.753097364689568E-3</v>
      </c>
      <c r="I598" s="115"/>
      <c r="J598" s="107" t="s">
        <v>128</v>
      </c>
      <c r="K598" s="115">
        <f>B597</f>
        <v>-0.2747096631752699</v>
      </c>
      <c r="L598" s="115">
        <f>C597</f>
        <v>-1.4262529243406021</v>
      </c>
      <c r="N598" s="115"/>
      <c r="O598" s="107" t="s">
        <v>128</v>
      </c>
      <c r="P598" s="115">
        <f>B601</f>
        <v>-2.0145662690272292</v>
      </c>
      <c r="Q598" s="115">
        <f>C601</f>
        <v>-0.14315266163277029</v>
      </c>
      <c r="S598" s="115"/>
      <c r="T598" s="107" t="s">
        <v>128</v>
      </c>
      <c r="U598" s="115">
        <f>B605</f>
        <v>-1.6189158381694158</v>
      </c>
      <c r="V598" s="115">
        <f>C605</f>
        <v>-0.22078803977013384</v>
      </c>
      <c r="X598" s="115"/>
      <c r="Y598" s="107" t="s">
        <v>128</v>
      </c>
      <c r="Z598" s="115">
        <f>B609</f>
        <v>-3.6437041169055164</v>
      </c>
      <c r="AA598" s="115">
        <f>C609</f>
        <v>-2.6503415246430153E-2</v>
      </c>
    </row>
    <row r="599" spans="1:28" ht="15.75" thickBot="1" x14ac:dyDescent="0.3">
      <c r="A599" s="119">
        <v>2</v>
      </c>
      <c r="B599" s="113">
        <f t="shared" ref="B599:D599" si="340">B575</f>
        <v>-1.4577202771252844</v>
      </c>
      <c r="C599" s="113">
        <f t="shared" si="340"/>
        <v>-0.26496384738085282</v>
      </c>
      <c r="D599" s="113" t="str">
        <f t="shared" si="340"/>
        <v>[5,1,2,3]</v>
      </c>
      <c r="E599" s="119">
        <v>2</v>
      </c>
      <c r="F599" s="113">
        <f t="shared" ref="F599:G599" si="341">F575</f>
        <v>9.7944972137109509E-3</v>
      </c>
      <c r="G599" s="113">
        <f t="shared" si="341"/>
        <v>-1.2489578825297165E-2</v>
      </c>
      <c r="I599" s="115"/>
      <c r="J599" s="107" t="s">
        <v>133</v>
      </c>
      <c r="K599" s="115">
        <f>K598+K597</f>
        <v>-0.26055392476640837</v>
      </c>
      <c r="L599" s="115">
        <f>L598+L597</f>
        <v>-1.4702868967371874</v>
      </c>
      <c r="N599" s="115"/>
      <c r="O599" s="107" t="s">
        <v>133</v>
      </c>
      <c r="P599" s="115">
        <f>P598+P597</f>
        <v>-2.0367387067581304</v>
      </c>
      <c r="Q599" s="115">
        <f>Q598+Q597</f>
        <v>-0.15153544192202201</v>
      </c>
      <c r="S599" s="115"/>
      <c r="T599" s="107" t="s">
        <v>133</v>
      </c>
      <c r="U599" s="115">
        <f>U598+U597</f>
        <v>-1.6473377633281407</v>
      </c>
      <c r="V599" s="115">
        <f>V598+V597</f>
        <v>-0.24571621475327107</v>
      </c>
      <c r="X599" s="115"/>
      <c r="Y599" s="107" t="s">
        <v>133</v>
      </c>
      <c r="Z599" s="115">
        <f>Z598+Z597</f>
        <v>-3.7254713716799266</v>
      </c>
      <c r="AA599" s="115">
        <f>AA598+AA597</f>
        <v>3.7158839740693284E-2</v>
      </c>
    </row>
    <row r="600" spans="1:28" ht="15.75" thickBot="1" x14ac:dyDescent="0.3">
      <c r="A600" s="119">
        <v>3</v>
      </c>
      <c r="B600" s="113">
        <f t="shared" ref="B600:D600" si="342">B576</f>
        <v>-1.0079204282102003</v>
      </c>
      <c r="C600" s="113">
        <f t="shared" si="342"/>
        <v>-0.45409435504513135</v>
      </c>
      <c r="D600" s="113" t="str">
        <f t="shared" si="342"/>
        <v>[6,7,2,3]</v>
      </c>
      <c r="E600" s="119">
        <v>3</v>
      </c>
      <c r="F600" s="113">
        <f t="shared" ref="F600:G600" si="343">F576</f>
        <v>-2.8719833566753783E-2</v>
      </c>
      <c r="G600" s="113">
        <f t="shared" si="343"/>
        <v>1.0356418658837019E-2</v>
      </c>
      <c r="I600" s="115"/>
      <c r="J600" s="107" t="s">
        <v>134</v>
      </c>
      <c r="K600" s="115">
        <f>EXP(K599)</f>
        <v>0.77062459950407214</v>
      </c>
      <c r="L600" s="115">
        <f>EXP(L599)</f>
        <v>0.22985952977687588</v>
      </c>
      <c r="M600">
        <f>K600+L600</f>
        <v>1.0004841292809481</v>
      </c>
      <c r="N600" s="115"/>
      <c r="O600" s="107" t="s">
        <v>134</v>
      </c>
      <c r="P600" s="115">
        <f>EXP(P599)</f>
        <v>0.13045346488166809</v>
      </c>
      <c r="Q600" s="115">
        <f>EXP(Q599)</f>
        <v>0.85938742339112295</v>
      </c>
      <c r="R600">
        <f>P600+Q600</f>
        <v>0.98984088827279104</v>
      </c>
      <c r="S600" s="115"/>
      <c r="T600" s="107" t="s">
        <v>134</v>
      </c>
      <c r="U600" s="115">
        <f>EXP(U599)</f>
        <v>0.19256187211192335</v>
      </c>
      <c r="V600" s="115">
        <f>EXP(V599)</f>
        <v>0.78214415440566731</v>
      </c>
      <c r="W600">
        <f>U600+V600</f>
        <v>0.97470602651759064</v>
      </c>
      <c r="X600" s="115"/>
      <c r="Y600" s="107" t="s">
        <v>134</v>
      </c>
      <c r="Z600" s="115">
        <f>EXP(Z599)</f>
        <v>2.4101736872599665E-2</v>
      </c>
      <c r="AA600" s="115">
        <f>EXP(AA599)</f>
        <v>1.0378578608197295</v>
      </c>
      <c r="AB600">
        <f>Z600+AA600</f>
        <v>1.0619595976923293</v>
      </c>
    </row>
    <row r="601" spans="1:28" ht="15.75" thickBot="1" x14ac:dyDescent="0.3">
      <c r="A601" s="119">
        <v>4</v>
      </c>
      <c r="B601" s="113">
        <f t="shared" ref="B601:D601" si="344">B577</f>
        <v>-2.0145662690272292</v>
      </c>
      <c r="C601" s="113">
        <f t="shared" si="344"/>
        <v>-0.14315266163277029</v>
      </c>
      <c r="D601" s="113" t="str">
        <f t="shared" si="344"/>
        <v>[6,8,9,3]</v>
      </c>
      <c r="E601" s="119">
        <v>4</v>
      </c>
      <c r="F601" s="113">
        <f t="shared" ref="F601:G601" si="345">F577</f>
        <v>1.1648867437893784E-2</v>
      </c>
      <c r="G601" s="113">
        <f t="shared" si="345"/>
        <v>-1.1130162622022655E-2</v>
      </c>
      <c r="I601" s="116"/>
      <c r="J601" s="108" t="s">
        <v>135</v>
      </c>
      <c r="K601" s="116">
        <f>K600/M600</f>
        <v>0.77025169810332028</v>
      </c>
      <c r="L601" s="58">
        <f>L600/M600</f>
        <v>0.22974830189667958</v>
      </c>
      <c r="N601" s="116"/>
      <c r="O601" s="108" t="s">
        <v>135</v>
      </c>
      <c r="P601" s="116">
        <f>P600/R600</f>
        <v>0.13179235817314139</v>
      </c>
      <c r="Q601" s="58">
        <f>Q600/R600</f>
        <v>0.86820764182685861</v>
      </c>
      <c r="S601" s="116"/>
      <c r="T601" s="108" t="s">
        <v>135</v>
      </c>
      <c r="U601" s="116">
        <f>U600/W600</f>
        <v>0.19755892225259383</v>
      </c>
      <c r="V601" s="58">
        <f>V600/W600</f>
        <v>0.80244107774740614</v>
      </c>
      <c r="X601" s="116"/>
      <c r="Y601" s="108" t="s">
        <v>135</v>
      </c>
      <c r="Z601" s="116">
        <f>Z600/AB600</f>
        <v>2.2695530908118801E-2</v>
      </c>
      <c r="AA601" s="58">
        <f>AA600/AB600</f>
        <v>0.97730446909188107</v>
      </c>
    </row>
    <row r="602" spans="1:28" ht="15.75" thickBot="1" x14ac:dyDescent="0.3">
      <c r="A602" s="119">
        <v>5</v>
      </c>
      <c r="B602" s="113">
        <f t="shared" ref="B602:D602" si="346">B578</f>
        <v>-0.80854906265157656</v>
      </c>
      <c r="C602" s="113">
        <f t="shared" si="346"/>
        <v>-0.58969567851956595</v>
      </c>
      <c r="D602" s="113" t="str">
        <f t="shared" si="346"/>
        <v>[6,8,9,4]</v>
      </c>
      <c r="E602" s="119">
        <v>5</v>
      </c>
      <c r="F602" s="113">
        <f t="shared" ref="F602:G602" si="347">F578</f>
        <v>0</v>
      </c>
      <c r="G602" s="113">
        <f t="shared" si="347"/>
        <v>4.6958681599748919E-2</v>
      </c>
    </row>
    <row r="603" spans="1:28" ht="15.75" thickBot="1" x14ac:dyDescent="0.3">
      <c r="A603" s="119">
        <v>6</v>
      </c>
      <c r="B603" s="113">
        <f t="shared" ref="B603:D603" si="348">B579</f>
        <v>-2.2064972410858914</v>
      </c>
      <c r="C603" s="113">
        <f t="shared" si="348"/>
        <v>-0.11662997503929501</v>
      </c>
      <c r="D603" s="113" t="str">
        <f t="shared" si="348"/>
        <v>[5,8,9,4]</v>
      </c>
      <c r="E603" s="119">
        <v>6</v>
      </c>
      <c r="F603" s="113">
        <f t="shared" ref="F603:G603" si="349">F579</f>
        <v>3.4485342798271312E-2</v>
      </c>
      <c r="G603" s="113">
        <f t="shared" si="349"/>
        <v>-2.0602320171549948E-2</v>
      </c>
      <c r="I603" s="154">
        <v>1</v>
      </c>
      <c r="J603" s="155" t="s">
        <v>131</v>
      </c>
      <c r="K603" s="152">
        <v>0</v>
      </c>
      <c r="L603" s="153">
        <v>1</v>
      </c>
      <c r="N603" s="154">
        <v>5</v>
      </c>
      <c r="O603" s="155" t="s">
        <v>131</v>
      </c>
      <c r="P603" s="152">
        <v>0</v>
      </c>
      <c r="Q603" s="153">
        <v>1</v>
      </c>
      <c r="S603" s="154">
        <v>9</v>
      </c>
      <c r="T603" s="155" t="s">
        <v>131</v>
      </c>
      <c r="U603" s="152">
        <v>0</v>
      </c>
      <c r="V603" s="153">
        <v>1</v>
      </c>
      <c r="X603" s="154">
        <v>13</v>
      </c>
      <c r="Y603" s="155" t="s">
        <v>131</v>
      </c>
      <c r="Z603" s="152">
        <v>0</v>
      </c>
      <c r="AA603" s="153">
        <v>1</v>
      </c>
    </row>
    <row r="604" spans="1:28" ht="15.75" thickBot="1" x14ac:dyDescent="0.3">
      <c r="A604" s="119">
        <v>7</v>
      </c>
      <c r="B604" s="113">
        <f t="shared" ref="B604:D604" si="350">B580</f>
        <v>-0.73422793535389597</v>
      </c>
      <c r="C604" s="113">
        <f t="shared" si="350"/>
        <v>-0.65368767118400384</v>
      </c>
      <c r="D604" s="113" t="str">
        <f t="shared" si="350"/>
        <v>[0,7,2,3]</v>
      </c>
      <c r="E604" s="119">
        <v>7</v>
      </c>
      <c r="F604" s="113">
        <f t="shared" ref="F604:G604" si="351">F580</f>
        <v>-3.0355636097354116E-2</v>
      </c>
      <c r="G604" s="113">
        <f t="shared" si="351"/>
        <v>1.6682150371495785E-2</v>
      </c>
      <c r="I604" s="115"/>
      <c r="J604" s="107" t="s">
        <v>132</v>
      </c>
      <c r="K604" s="113">
        <f>F597+F598+F599+F601</f>
        <v>5.4524439413509068E-2</v>
      </c>
      <c r="L604" s="113">
        <f>G597+G598+G599+G601</f>
        <v>-6.5520553677444859E-2</v>
      </c>
      <c r="N604" s="115"/>
      <c r="O604" s="107" t="s">
        <v>132</v>
      </c>
      <c r="P604" s="113">
        <f>F603+F605+F606+F601</f>
        <v>1.8196263273746266E-2</v>
      </c>
      <c r="Q604" s="113">
        <f>G603+G605+G606+G601</f>
        <v>-2.9869361570111386E-2</v>
      </c>
      <c r="S604" s="115"/>
      <c r="T604" s="107" t="s">
        <v>132</v>
      </c>
      <c r="U604" s="113">
        <f>F603+F604+F606+F600</f>
        <v>-8.2482767464949688E-2</v>
      </c>
      <c r="V604" s="113">
        <f>G603+G604+G606+G600</f>
        <v>1.7536500952009926E-2</v>
      </c>
      <c r="X604" s="115"/>
      <c r="Y604" s="107" t="s">
        <v>132</v>
      </c>
      <c r="Z604" s="113">
        <f>F603+F604+F599+F601</f>
        <v>2.5573071352521931E-2</v>
      </c>
      <c r="AA604" s="113">
        <f>G603+G604+G599+G601</f>
        <v>-2.7539911247373983E-2</v>
      </c>
    </row>
    <row r="605" spans="1:28" ht="15.75" thickBot="1" x14ac:dyDescent="0.3">
      <c r="A605" s="119">
        <v>8</v>
      </c>
      <c r="B605" s="113">
        <f t="shared" ref="B605:D605" si="352">B581</f>
        <v>-1.6189158381694158</v>
      </c>
      <c r="C605" s="113">
        <f t="shared" si="352"/>
        <v>-0.22078803977013384</v>
      </c>
      <c r="D605" s="113" t="str">
        <f t="shared" si="352"/>
        <v>[0,8,9,3]</v>
      </c>
      <c r="E605" s="119">
        <v>8</v>
      </c>
      <c r="F605" s="113">
        <f t="shared" ref="F605:G605" si="353">F581</f>
        <v>2.9954693636694271E-2</v>
      </c>
      <c r="G605" s="113">
        <f t="shared" si="353"/>
        <v>-9.2371308697658527E-3</v>
      </c>
      <c r="I605" s="115"/>
      <c r="J605" s="107" t="s">
        <v>128</v>
      </c>
      <c r="K605" s="115">
        <f>B598</f>
        <v>-5.8798051836981939E-2</v>
      </c>
      <c r="L605" s="115">
        <f>C598</f>
        <v>-2.8629015362647618</v>
      </c>
      <c r="N605" s="115"/>
      <c r="O605" s="107" t="s">
        <v>128</v>
      </c>
      <c r="P605" s="115">
        <f>B602</f>
        <v>-0.80854906265157656</v>
      </c>
      <c r="Q605" s="115">
        <f>C602</f>
        <v>-0.58969567851956595</v>
      </c>
      <c r="S605" s="115"/>
      <c r="T605" s="107" t="s">
        <v>128</v>
      </c>
      <c r="U605" s="115">
        <f>B606</f>
        <v>-3.0278989804551912</v>
      </c>
      <c r="V605" s="115">
        <f>C606</f>
        <v>-4.9628635375468758E-2</v>
      </c>
      <c r="X605" s="115"/>
      <c r="Y605" s="107" t="s">
        <v>128</v>
      </c>
      <c r="Z605" s="115">
        <f>B610</f>
        <v>-0.28765160848664223</v>
      </c>
      <c r="AA605" s="115">
        <f>C610</f>
        <v>-1.3863857585840216</v>
      </c>
    </row>
    <row r="606" spans="1:28" ht="15.75" thickBot="1" x14ac:dyDescent="0.3">
      <c r="A606" s="119">
        <v>9</v>
      </c>
      <c r="B606" s="113">
        <f t="shared" ref="B606:D606" si="354">B582</f>
        <v>-3.0278989804551912</v>
      </c>
      <c r="C606" s="113">
        <f t="shared" si="354"/>
        <v>-4.9628635375468758E-2</v>
      </c>
      <c r="D606" s="113" t="str">
        <f t="shared" si="354"/>
        <v>[6,7,9,3]</v>
      </c>
      <c r="E606" s="120">
        <v>9</v>
      </c>
      <c r="F606" s="113">
        <f t="shared" ref="F606:G606" si="355">F582</f>
        <v>-5.7892640599113102E-2</v>
      </c>
      <c r="G606" s="113">
        <f t="shared" si="355"/>
        <v>1.110025209322707E-2</v>
      </c>
      <c r="I606" s="115"/>
      <c r="J606" s="107" t="s">
        <v>133</v>
      </c>
      <c r="K606" s="115">
        <f>K605+K604</f>
        <v>-4.2736124234728709E-3</v>
      </c>
      <c r="L606" s="115">
        <f>L605+L604</f>
        <v>-2.9284220899422069</v>
      </c>
      <c r="N606" s="115"/>
      <c r="O606" s="107" t="s">
        <v>133</v>
      </c>
      <c r="P606" s="115">
        <f>P605+P604</f>
        <v>-0.79035279937783032</v>
      </c>
      <c r="Q606" s="115">
        <f>Q605+Q604</f>
        <v>-0.61956504008967728</v>
      </c>
      <c r="S606" s="115"/>
      <c r="T606" s="107" t="s">
        <v>133</v>
      </c>
      <c r="U606" s="115">
        <f>U605+U604</f>
        <v>-3.1103817479201408</v>
      </c>
      <c r="V606" s="115">
        <f>V605+V604</f>
        <v>-3.2092134423458832E-2</v>
      </c>
      <c r="X606" s="115"/>
      <c r="Y606" s="107" t="s">
        <v>133</v>
      </c>
      <c r="Z606" s="115">
        <f>Z605+Z604</f>
        <v>-0.26207853713412033</v>
      </c>
      <c r="AA606" s="56">
        <f>AA605+AA604</f>
        <v>-1.4139256698313956</v>
      </c>
    </row>
    <row r="607" spans="1:28" ht="15.75" thickBot="1" x14ac:dyDescent="0.3">
      <c r="A607" s="119">
        <v>10</v>
      </c>
      <c r="B607" s="113">
        <f t="shared" ref="B607:D607" si="356">B583</f>
        <v>-1.2075640785966615</v>
      </c>
      <c r="C607" s="113">
        <f t="shared" si="356"/>
        <v>-0.35513976577456541</v>
      </c>
      <c r="D607" s="113" t="str">
        <f t="shared" si="356"/>
        <v>[0,7,9,4]</v>
      </c>
      <c r="I607" s="115"/>
      <c r="J607" s="107" t="s">
        <v>134</v>
      </c>
      <c r="K607" s="115">
        <f>EXP(K606)</f>
        <v>0.99573550646327935</v>
      </c>
      <c r="L607" s="56">
        <f>EXP(L606)</f>
        <v>5.3481360377696678E-2</v>
      </c>
      <c r="M607">
        <f>K607+L607</f>
        <v>1.049216866840976</v>
      </c>
      <c r="N607" s="115"/>
      <c r="O607" s="107" t="s">
        <v>134</v>
      </c>
      <c r="P607" s="115">
        <f>EXP(P606)</f>
        <v>0.45368470736206851</v>
      </c>
      <c r="Q607" s="56">
        <f>EXP(Q606)</f>
        <v>0.53817847275327535</v>
      </c>
      <c r="R607">
        <f>P607+Q607</f>
        <v>0.99186318011534391</v>
      </c>
      <c r="S607" s="115"/>
      <c r="T607" s="107" t="s">
        <v>134</v>
      </c>
      <c r="U607" s="115">
        <f>EXP(U606)</f>
        <v>4.4583932267805076E-2</v>
      </c>
      <c r="V607" s="56">
        <f>EXP(V606)</f>
        <v>0.96841735339422153</v>
      </c>
      <c r="W607">
        <f>U607+V607</f>
        <v>1.0130012856620265</v>
      </c>
      <c r="X607" s="115"/>
      <c r="Y607" s="107" t="s">
        <v>134</v>
      </c>
      <c r="Z607" s="115">
        <f>EXP(Z606)</f>
        <v>0.76945059089024104</v>
      </c>
      <c r="AA607" s="56">
        <f>EXP(AA606)</f>
        <v>0.2431867360048017</v>
      </c>
      <c r="AB607">
        <f>Z607+AA607</f>
        <v>1.0126373268950428</v>
      </c>
    </row>
    <row r="608" spans="1:28" ht="15.75" thickBot="1" x14ac:dyDescent="0.3">
      <c r="A608" s="119">
        <v>11</v>
      </c>
      <c r="B608" s="113">
        <f t="shared" ref="B608:D608" si="357">B584</f>
        <v>-1.1520568608408623</v>
      </c>
      <c r="C608" s="113">
        <f t="shared" si="357"/>
        <v>-0.37977712902365429</v>
      </c>
      <c r="D608" s="113" t="str">
        <f t="shared" si="357"/>
        <v>[5,7,2,4]</v>
      </c>
      <c r="E608" t="s">
        <v>136</v>
      </c>
      <c r="G608">
        <f>LN(K601)+LN(K608)+LN(L615)+LN(L622)+LN(Q601)+LN(P608)+LN(Q615)+LN(P622)+LN(V601)+LN(V608)+LN(V615)+LN(V622)+LN(AA601)+LN(Z608)</f>
        <v>-4.0588044467716973</v>
      </c>
      <c r="I608" s="116"/>
      <c r="J608" s="108" t="s">
        <v>135</v>
      </c>
      <c r="K608" s="116">
        <f>K607/M607</f>
        <v>0.94902735357398471</v>
      </c>
      <c r="L608" s="58">
        <f>L607/M607</f>
        <v>5.0972646426015331E-2</v>
      </c>
      <c r="N608" s="116"/>
      <c r="O608" s="108" t="s">
        <v>135</v>
      </c>
      <c r="P608" s="116">
        <f>P607/R607</f>
        <v>0.45740654200845471</v>
      </c>
      <c r="Q608" s="58">
        <f>Q607/R607</f>
        <v>0.54259345799154524</v>
      </c>
      <c r="S608" s="116"/>
      <c r="T608" s="108" t="s">
        <v>135</v>
      </c>
      <c r="U608" s="116">
        <f>U607/W607</f>
        <v>4.4011723280951362E-2</v>
      </c>
      <c r="V608" s="58">
        <f>V607/W607</f>
        <v>0.95598827671904874</v>
      </c>
      <c r="X608" s="116"/>
      <c r="Y608" s="108" t="s">
        <v>135</v>
      </c>
      <c r="Z608" s="116">
        <f>Z607/AB607</f>
        <v>0.75984814153507152</v>
      </c>
      <c r="AA608" s="58">
        <f>AA607/AB607</f>
        <v>0.24015185846492834</v>
      </c>
    </row>
    <row r="609" spans="1:27" ht="15.75" thickBot="1" x14ac:dyDescent="0.3">
      <c r="A609" s="119">
        <v>12</v>
      </c>
      <c r="B609" s="113">
        <f t="shared" ref="B609:D609" si="358">B585</f>
        <v>-3.6437041169055164</v>
      </c>
      <c r="C609" s="113">
        <f t="shared" si="358"/>
        <v>-2.6503415246430153E-2</v>
      </c>
      <c r="D609" s="113" t="str">
        <f t="shared" si="358"/>
        <v>[5,1,9,3]</v>
      </c>
      <c r="E609" t="s">
        <v>138</v>
      </c>
      <c r="G609">
        <f>12/14</f>
        <v>0.8571428571428571</v>
      </c>
    </row>
    <row r="610" spans="1:27" ht="15.75" thickBot="1" x14ac:dyDescent="0.3">
      <c r="A610" s="120">
        <v>13</v>
      </c>
      <c r="B610" s="113">
        <f t="shared" ref="B610:D610" si="359">B586</f>
        <v>-0.28765160848664223</v>
      </c>
      <c r="C610" s="113">
        <f t="shared" si="359"/>
        <v>-1.3863857585840216</v>
      </c>
      <c r="D610" s="113" t="str">
        <f t="shared" si="359"/>
        <v>[6,7,2,4]</v>
      </c>
      <c r="E610" t="s">
        <v>140</v>
      </c>
      <c r="I610" s="154">
        <v>2</v>
      </c>
      <c r="J610" s="155" t="s">
        <v>131</v>
      </c>
      <c r="K610" s="152">
        <v>0</v>
      </c>
      <c r="L610" s="153">
        <v>1</v>
      </c>
      <c r="N610" s="154">
        <v>6</v>
      </c>
      <c r="O610" s="155" t="s">
        <v>131</v>
      </c>
      <c r="P610" s="152">
        <v>0</v>
      </c>
      <c r="Q610" s="153">
        <v>1</v>
      </c>
      <c r="S610" s="154">
        <v>10</v>
      </c>
      <c r="T610" s="155" t="s">
        <v>131</v>
      </c>
      <c r="U610" s="152">
        <v>0</v>
      </c>
      <c r="V610" s="153">
        <v>1</v>
      </c>
    </row>
    <row r="611" spans="1:27" ht="15.75" thickBot="1" x14ac:dyDescent="0.3">
      <c r="I611" s="115"/>
      <c r="J611" s="107" t="s">
        <v>132</v>
      </c>
      <c r="K611" s="113">
        <f>F602+F598+F599+F600</f>
        <v>-1.408011696158612E-2</v>
      </c>
      <c r="L611" s="113">
        <f>G602+G598+G599+G600</f>
        <v>4.0072424068599205E-2</v>
      </c>
      <c r="N611" s="115"/>
      <c r="O611" s="107" t="s">
        <v>132</v>
      </c>
      <c r="P611" s="113">
        <f>F602+F605+F606+F601</f>
        <v>-1.6289079524525046E-2</v>
      </c>
      <c r="Q611" s="113">
        <f>G602+G605+G606+G601</f>
        <v>3.7691640201187482E-2</v>
      </c>
      <c r="S611" s="115"/>
      <c r="T611" s="107" t="s">
        <v>132</v>
      </c>
      <c r="U611" s="113">
        <f>F597+F604+F606+F601</f>
        <v>-4.8363553888125813E-2</v>
      </c>
      <c r="V611" s="113">
        <f>G597+G604+G606+G601</f>
        <v>-2.0495475022735271E-2</v>
      </c>
    </row>
    <row r="612" spans="1:27" ht="15.75" thickBot="1" x14ac:dyDescent="0.3">
      <c r="A612" s="117" t="s">
        <v>128</v>
      </c>
      <c r="B612" s="110">
        <v>0</v>
      </c>
      <c r="C612" s="109">
        <v>1</v>
      </c>
      <c r="E612" s="117" t="s">
        <v>130</v>
      </c>
      <c r="F612" s="110">
        <v>0</v>
      </c>
      <c r="G612" s="109">
        <v>1</v>
      </c>
      <c r="I612" s="115"/>
      <c r="J612" s="107" t="s">
        <v>128</v>
      </c>
      <c r="K612" s="115">
        <f>B599</f>
        <v>-1.4577202771252844</v>
      </c>
      <c r="L612" s="115">
        <f>C599</f>
        <v>-0.26496384738085282</v>
      </c>
      <c r="N612" s="115"/>
      <c r="O612" s="107" t="s">
        <v>128</v>
      </c>
      <c r="P612" s="115">
        <f>B603</f>
        <v>-2.2064972410858914</v>
      </c>
      <c r="Q612" s="115">
        <f>C603</f>
        <v>-0.11662997503929501</v>
      </c>
      <c r="S612" s="115"/>
      <c r="T612" s="107" t="s">
        <v>128</v>
      </c>
      <c r="U612" s="115">
        <f>B607</f>
        <v>-1.2075640785966615</v>
      </c>
      <c r="V612" s="115">
        <f>C607</f>
        <v>-0.35513976577456541</v>
      </c>
      <c r="Y612" s="117" t="s">
        <v>142</v>
      </c>
      <c r="Z612" s="110">
        <v>0</v>
      </c>
      <c r="AA612" s="109">
        <v>1</v>
      </c>
    </row>
    <row r="613" spans="1:27" ht="15.75" thickBot="1" x14ac:dyDescent="0.3">
      <c r="A613" s="118">
        <v>0</v>
      </c>
      <c r="B613" s="113">
        <f>LN(K601)</f>
        <v>-0.26103793689458604</v>
      </c>
      <c r="C613" s="113">
        <f>LN(L601)</f>
        <v>-1.4707709088653651</v>
      </c>
      <c r="D613" t="str">
        <f>D597</f>
        <v>[0,1,2,3]</v>
      </c>
      <c r="E613" s="157">
        <v>0</v>
      </c>
      <c r="F613" s="113">
        <f>(LN($L$6) - LN(K601+K608+P622+U601+U615))/$E$34</f>
        <v>2.7247443581622871E-2</v>
      </c>
      <c r="G613" s="113">
        <f>(LN($K$6) - LN(L601+L608+Q622+V601+V615))/$E$34</f>
        <v>-3.6001409368761922E-2</v>
      </c>
      <c r="I613" s="115"/>
      <c r="J613" s="107" t="s">
        <v>133</v>
      </c>
      <c r="K613" s="115">
        <f>K612+K611</f>
        <v>-1.4718003940868705</v>
      </c>
      <c r="L613" s="115">
        <f>L612+L611</f>
        <v>-0.22489142331225362</v>
      </c>
      <c r="N613" s="115"/>
      <c r="O613" s="107" t="s">
        <v>133</v>
      </c>
      <c r="P613" s="115">
        <f>P612+P611</f>
        <v>-2.2227863206104166</v>
      </c>
      <c r="Q613" s="115">
        <f>Q612+Q611</f>
        <v>-7.8938334838107527E-2</v>
      </c>
      <c r="S613" s="115"/>
      <c r="T613" s="107" t="s">
        <v>133</v>
      </c>
      <c r="U613" s="115">
        <f>U612+U611</f>
        <v>-1.2559276324847872</v>
      </c>
      <c r="V613" s="115">
        <f>V612+V611</f>
        <v>-0.37563524079730071</v>
      </c>
      <c r="Y613" s="157">
        <v>0</v>
      </c>
      <c r="Z613" s="113">
        <f>Z573+F613</f>
        <v>0.64748949215677787</v>
      </c>
      <c r="AA613" s="113">
        <f>AA573+G613</f>
        <v>-0.78495236913231548</v>
      </c>
    </row>
    <row r="614" spans="1:27" ht="15.75" thickBot="1" x14ac:dyDescent="0.3">
      <c r="A614" s="119">
        <v>1</v>
      </c>
      <c r="B614" s="113">
        <f>LN(K608)</f>
        <v>-5.2317657211220385E-2</v>
      </c>
      <c r="C614" s="113">
        <f>LN(L608)</f>
        <v>-2.9764661347299546</v>
      </c>
      <c r="D614" t="str">
        <f t="shared" ref="D614:D626" si="360">D598</f>
        <v>[0,1,2,4]</v>
      </c>
      <c r="E614" s="119">
        <v>1</v>
      </c>
      <c r="F614" s="113">
        <f>(LN($L$11) - LN(K601+K608+K615+Z601))/$E$34</f>
        <v>4.386985626704365E-3</v>
      </c>
      <c r="G614" s="113">
        <f>(LN($K$11) - LN(L601+L608+L615+AA601))/$E$34</f>
        <v>-4.3113287694208358E-3</v>
      </c>
      <c r="I614" s="115"/>
      <c r="J614" s="107" t="s">
        <v>134</v>
      </c>
      <c r="K614" s="115">
        <f>EXP(K613)</f>
        <v>0.22951190112164202</v>
      </c>
      <c r="L614" s="56">
        <f>EXP(L613)</f>
        <v>0.79860292371250485</v>
      </c>
      <c r="M614">
        <f>K614+L614</f>
        <v>1.028114824834147</v>
      </c>
      <c r="N614" s="115"/>
      <c r="O614" s="107" t="s">
        <v>134</v>
      </c>
      <c r="P614" s="115">
        <f>EXP(P613)</f>
        <v>0.10830691023315436</v>
      </c>
      <c r="Q614" s="56">
        <f>EXP(Q613)</f>
        <v>0.92409690727353244</v>
      </c>
      <c r="R614">
        <f>P614+Q614</f>
        <v>1.0324038175066867</v>
      </c>
      <c r="S614" s="115"/>
      <c r="T614" s="107" t="s">
        <v>134</v>
      </c>
      <c r="U614" s="115">
        <f>EXP(U613)</f>
        <v>0.28481152522326769</v>
      </c>
      <c r="V614" s="56">
        <f>EXP(V613)</f>
        <v>0.6868528232433988</v>
      </c>
      <c r="W614">
        <f>U614+V614</f>
        <v>0.97166434846666649</v>
      </c>
      <c r="Y614" s="119">
        <v>1</v>
      </c>
      <c r="Z614" s="113">
        <f t="shared" ref="Z614:Z622" si="361">Z574+F614</f>
        <v>0.16510544374020114</v>
      </c>
      <c r="AA614" s="113">
        <f t="shared" ref="AA614:AA622" si="362">AA574+G614</f>
        <v>-0.153853483696855</v>
      </c>
    </row>
    <row r="615" spans="1:27" ht="15.75" thickBot="1" x14ac:dyDescent="0.3">
      <c r="A615" s="119">
        <v>2</v>
      </c>
      <c r="B615" s="113">
        <f>LN(K615)</f>
        <v>-1.4995272521916454</v>
      </c>
      <c r="C615" s="113">
        <f>LN(L615)</f>
        <v>-0.25261828141702847</v>
      </c>
      <c r="D615" t="str">
        <f t="shared" si="360"/>
        <v>[5,1,2,3]</v>
      </c>
      <c r="E615" s="119">
        <v>2</v>
      </c>
      <c r="F615" s="113">
        <f>(LN($L$16) - LN(K601+K608+K615+K622+P622+U622+Z608))/$E$34</f>
        <v>9.4847891730188705E-3</v>
      </c>
      <c r="G615" s="113">
        <f>(LN($K$16) - LN(L601+L608+L615+L622+Q622+V622+AA608))/$E$34</f>
        <v>-1.2111330207044302E-2</v>
      </c>
      <c r="I615" s="116"/>
      <c r="J615" s="108" t="s">
        <v>135</v>
      </c>
      <c r="K615" s="116">
        <f>K614/M614</f>
        <v>0.22323566938028186</v>
      </c>
      <c r="L615" s="58">
        <f>L614/M614</f>
        <v>0.77676433061971806</v>
      </c>
      <c r="N615" s="116"/>
      <c r="O615" s="108" t="s">
        <v>135</v>
      </c>
      <c r="P615" s="116">
        <f>P614/R614</f>
        <v>0.10490750653627147</v>
      </c>
      <c r="Q615" s="58">
        <f>Q614/R614</f>
        <v>0.89509249346372854</v>
      </c>
      <c r="S615" s="116"/>
      <c r="T615" s="108" t="s">
        <v>135</v>
      </c>
      <c r="U615" s="116">
        <f>U614/W614</f>
        <v>0.29311719182937412</v>
      </c>
      <c r="V615" s="58">
        <f>V614/W614</f>
        <v>0.70688280817062588</v>
      </c>
      <c r="Y615" s="119">
        <v>2</v>
      </c>
      <c r="Z615" s="113">
        <f t="shared" si="361"/>
        <v>0.3072224350451811</v>
      </c>
      <c r="AA615" s="113">
        <f t="shared" si="362"/>
        <v>-0.36067407010666347</v>
      </c>
    </row>
    <row r="616" spans="1:27" ht="15.75" thickBot="1" x14ac:dyDescent="0.3">
      <c r="A616" s="119">
        <v>3</v>
      </c>
      <c r="B616" s="113">
        <f>LN(K622)</f>
        <v>-1.0134808377469764</v>
      </c>
      <c r="C616" s="113">
        <f>LN(L622)</f>
        <v>-0.45091246489629611</v>
      </c>
      <c r="D616" t="str">
        <f t="shared" si="360"/>
        <v>[6,7,2,3]</v>
      </c>
      <c r="E616" s="119">
        <v>3</v>
      </c>
      <c r="F616" s="113">
        <f>(LN($L$20) - LN(K601+K615+K622+P601+P622+U601+U608+Z601))/$E$34</f>
        <v>-2.7523151021771164E-2</v>
      </c>
      <c r="G616" s="113">
        <f>(LN($K$20) - LN(L601+L615+L622+Q601+Q622+V601+V608+AA601))/$E$34</f>
        <v>9.8915853058852421E-3</v>
      </c>
      <c r="Y616" s="119">
        <v>3</v>
      </c>
      <c r="Z616" s="113">
        <f t="shared" si="361"/>
        <v>-0.80739057426368388</v>
      </c>
      <c r="AA616" s="113">
        <f t="shared" si="362"/>
        <v>0.34604519724461408</v>
      </c>
    </row>
    <row r="617" spans="1:27" ht="15.75" thickBot="1" x14ac:dyDescent="0.3">
      <c r="A617" s="119">
        <v>4</v>
      </c>
      <c r="B617" s="113">
        <f>LN(P601)</f>
        <v>-2.0265276390715874</v>
      </c>
      <c r="C617" s="113">
        <f>LN(Q601)</f>
        <v>-0.14132437423547889</v>
      </c>
      <c r="D617" t="str">
        <f t="shared" si="360"/>
        <v>[6,8,9,3]</v>
      </c>
      <c r="E617" s="119">
        <v>4</v>
      </c>
      <c r="F617" s="113">
        <f>(LN($L$21) - LN(K608+P608+P615+U615+U622+Z608))/$E$34</f>
        <v>1.1091358815474517E-2</v>
      </c>
      <c r="G617" s="113">
        <f>(LN($K$21) - LN(L608+Q608+Q615+V615+V622+AA608))/$E$34</f>
        <v>-1.062011862625184E-2</v>
      </c>
      <c r="I617" s="154">
        <v>3</v>
      </c>
      <c r="J617" s="155" t="s">
        <v>131</v>
      </c>
      <c r="K617" s="152">
        <v>0</v>
      </c>
      <c r="L617" s="153">
        <v>1</v>
      </c>
      <c r="N617" s="154">
        <v>7</v>
      </c>
      <c r="O617" s="155" t="s">
        <v>131</v>
      </c>
      <c r="P617" s="152">
        <v>0</v>
      </c>
      <c r="Q617" s="153">
        <v>1</v>
      </c>
      <c r="S617" s="154">
        <v>11</v>
      </c>
      <c r="T617" s="155" t="s">
        <v>131</v>
      </c>
      <c r="U617" s="152">
        <v>0</v>
      </c>
      <c r="V617" s="153">
        <v>1</v>
      </c>
      <c r="Y617" s="119">
        <v>4</v>
      </c>
      <c r="Z617" s="113">
        <f t="shared" si="361"/>
        <v>0.32774513401376343</v>
      </c>
      <c r="AA617" s="113">
        <f t="shared" si="362"/>
        <v>-0.29236081379527723</v>
      </c>
    </row>
    <row r="618" spans="1:27" ht="15.75" thickBot="1" x14ac:dyDescent="0.3">
      <c r="A618" s="119">
        <v>5</v>
      </c>
      <c r="B618" s="113">
        <f>LN(P608)</f>
        <v>-0.78218269489745429</v>
      </c>
      <c r="C618" s="113">
        <f>LN(Q608)</f>
        <v>-0.61139493560930136</v>
      </c>
      <c r="D618" t="str">
        <f t="shared" si="360"/>
        <v>[6,8,9,4]</v>
      </c>
      <c r="E618" s="119">
        <v>5</v>
      </c>
      <c r="F618" s="113">
        <v>0</v>
      </c>
      <c r="G618" s="113">
        <f>(LN($K$7) - LN(L615+Q615+V622+AA601))/$E$34</f>
        <v>4.4807454382451151E-2</v>
      </c>
      <c r="I618" s="115"/>
      <c r="J618" s="107" t="s">
        <v>132</v>
      </c>
      <c r="K618" s="113">
        <f>F603+F604+F599+F600</f>
        <v>-1.4795629652125636E-2</v>
      </c>
      <c r="L618" s="113">
        <f>G603+G604+G599+G600</f>
        <v>-6.0533299665143092E-3</v>
      </c>
      <c r="N618" s="115"/>
      <c r="O618" s="107" t="s">
        <v>132</v>
      </c>
      <c r="P618" s="113">
        <f>F597+F604+F599+F600</f>
        <v>-2.1045117079949327E-2</v>
      </c>
      <c r="Q618" s="113">
        <f>G597+G604+G599+G600</f>
        <v>-2.2598724660399833E-2</v>
      </c>
      <c r="S618" s="115"/>
      <c r="T618" s="107" t="s">
        <v>132</v>
      </c>
      <c r="U618" s="113">
        <f>F602+F604+F599+F601</f>
        <v>-8.9122714457493812E-3</v>
      </c>
      <c r="V618" s="113">
        <f>G602+G604+G599+G601</f>
        <v>4.0021090523924885E-2</v>
      </c>
      <c r="Y618" s="119">
        <v>5</v>
      </c>
      <c r="Z618" s="113">
        <f t="shared" si="361"/>
        <v>0</v>
      </c>
      <c r="AA618" s="113">
        <f t="shared" si="362"/>
        <v>1.132256388789139</v>
      </c>
    </row>
    <row r="619" spans="1:27" ht="15.75" thickBot="1" x14ac:dyDescent="0.3">
      <c r="A619" s="119">
        <v>6</v>
      </c>
      <c r="B619" s="113">
        <f>LN(P615)</f>
        <v>-2.254676207167071</v>
      </c>
      <c r="C619" s="113">
        <f>LN(Q615)</f>
        <v>-0.1108282213947617</v>
      </c>
      <c r="D619" t="str">
        <f t="shared" si="360"/>
        <v>[5,8,9,4]</v>
      </c>
      <c r="E619" s="119">
        <v>6</v>
      </c>
      <c r="F619" s="113">
        <f>(LN($L$8) - LN(K622+P601+P608+U608+Z608))/$E$34</f>
        <v>3.2525439947576978E-2</v>
      </c>
      <c r="G619" s="113">
        <f>(LN($K$8) - LN(L622+Q601+Q608+V608+AA608))/$E$34</f>
        <v>-1.9547774678131069E-2</v>
      </c>
      <c r="I619" s="115"/>
      <c r="J619" s="107" t="s">
        <v>128</v>
      </c>
      <c r="K619" s="115">
        <f>B600</f>
        <v>-1.0079204282102003</v>
      </c>
      <c r="L619" s="115">
        <f>C600</f>
        <v>-0.45409435504513135</v>
      </c>
      <c r="N619" s="115"/>
      <c r="O619" s="107" t="s">
        <v>128</v>
      </c>
      <c r="P619" s="115">
        <f>B604</f>
        <v>-0.73422793535389597</v>
      </c>
      <c r="Q619" s="115">
        <f>C604</f>
        <v>-0.65368767118400384</v>
      </c>
      <c r="S619" s="115"/>
      <c r="T619" s="107" t="s">
        <v>128</v>
      </c>
      <c r="U619" s="115">
        <f>B608</f>
        <v>-1.1520568608408623</v>
      </c>
      <c r="V619" s="115">
        <f>C608</f>
        <v>-0.37977712902365429</v>
      </c>
      <c r="Y619" s="119">
        <v>6</v>
      </c>
      <c r="Z619" s="113">
        <f t="shared" si="361"/>
        <v>0.60497217216064003</v>
      </c>
      <c r="AA619" s="113">
        <f t="shared" si="362"/>
        <v>-0.33271233454253668</v>
      </c>
    </row>
    <row r="620" spans="1:27" ht="15.75" thickBot="1" x14ac:dyDescent="0.3">
      <c r="A620" s="119">
        <v>7</v>
      </c>
      <c r="B620" s="113">
        <f>LN(P622)</f>
        <v>-0.73342016770086227</v>
      </c>
      <c r="C620" s="113">
        <f>LN(Q622)</f>
        <v>-0.65443351111142045</v>
      </c>
      <c r="D620" t="str">
        <f t="shared" si="360"/>
        <v>[0,7,2,3]</v>
      </c>
      <c r="E620" s="119">
        <v>7</v>
      </c>
      <c r="F620" s="113">
        <f>(LN($L$12) - LN(K622+P622+U608+U615+U622+Z608))/$E$34</f>
        <v>-2.8967553322737399E-2</v>
      </c>
      <c r="G620" s="113">
        <f>(LN($K$12) - LN(L622+Q622+V608+V615+V622+AA608))/$E$34</f>
        <v>1.5848145381314571E-2</v>
      </c>
      <c r="I620" s="115"/>
      <c r="J620" s="107" t="s">
        <v>133</v>
      </c>
      <c r="K620" s="115">
        <f>K619+K618</f>
        <v>-1.022716057862326</v>
      </c>
      <c r="L620" s="115">
        <f>L619+L618</f>
        <v>-0.46014768501164566</v>
      </c>
      <c r="N620" s="115"/>
      <c r="O620" s="107" t="s">
        <v>133</v>
      </c>
      <c r="P620" s="115">
        <f>P619+P618</f>
        <v>-0.75527305243384535</v>
      </c>
      <c r="Q620" s="115">
        <f>Q619+Q618</f>
        <v>-0.67628639584440364</v>
      </c>
      <c r="S620" s="115"/>
      <c r="T620" s="107" t="s">
        <v>133</v>
      </c>
      <c r="U620" s="115">
        <f>U619+U618</f>
        <v>-1.1609691322866118</v>
      </c>
      <c r="V620" s="115">
        <f>V619+V618</f>
        <v>-0.33975603849972941</v>
      </c>
      <c r="Y620" s="119">
        <v>7</v>
      </c>
      <c r="Z620" s="113">
        <f t="shared" si="361"/>
        <v>-0.64391361138461389</v>
      </c>
      <c r="AA620" s="113">
        <f t="shared" si="362"/>
        <v>0.37936110283872737</v>
      </c>
    </row>
    <row r="621" spans="1:27" ht="15.75" thickBot="1" x14ac:dyDescent="0.3">
      <c r="A621" s="119">
        <v>8</v>
      </c>
      <c r="B621" s="113">
        <f>LN(U601)</f>
        <v>-1.6217183986161814</v>
      </c>
      <c r="C621" s="113">
        <f>LN(V601)</f>
        <v>-0.22009685004131174</v>
      </c>
      <c r="D621" t="str">
        <f t="shared" si="360"/>
        <v>[0,8,9,3]</v>
      </c>
      <c r="E621" s="119">
        <v>8</v>
      </c>
      <c r="F621" s="113">
        <f>(LN($L$13) - LN(P601+P608+P615+U601))/$E$34</f>
        <v>2.8666102135327123E-2</v>
      </c>
      <c r="G621" s="113">
        <f>(LN($K$13) - LN(Q601+Q608+Q615+V601))/$E$34</f>
        <v>-8.8687046378989054E-3</v>
      </c>
      <c r="I621" s="115"/>
      <c r="J621" s="107" t="s">
        <v>134</v>
      </c>
      <c r="K621" s="115">
        <f>EXP(K620)</f>
        <v>0.35961687229644407</v>
      </c>
      <c r="L621" s="56">
        <f>EXP(L620)</f>
        <v>0.63119042125846914</v>
      </c>
      <c r="M621">
        <f>K621+L621</f>
        <v>0.99080729355491326</v>
      </c>
      <c r="N621" s="115"/>
      <c r="O621" s="107" t="s">
        <v>134</v>
      </c>
      <c r="P621" s="115">
        <f>EXP(P620)</f>
        <v>0.46988229470809711</v>
      </c>
      <c r="Q621" s="56">
        <f>EXP(Q620)</f>
        <v>0.50850186500299699</v>
      </c>
      <c r="R621">
        <f>P621+Q621</f>
        <v>0.97838415971109405</v>
      </c>
      <c r="S621" s="115"/>
      <c r="T621" s="107" t="s">
        <v>134</v>
      </c>
      <c r="U621" s="115">
        <f>EXP(U620)</f>
        <v>0.31318251847159578</v>
      </c>
      <c r="V621" s="56">
        <f>EXP(V620)</f>
        <v>0.71194398850141472</v>
      </c>
      <c r="W621">
        <f>U621+V621</f>
        <v>1.0251265069730104</v>
      </c>
      <c r="Y621" s="119">
        <v>8</v>
      </c>
      <c r="Z621" s="113">
        <f t="shared" si="361"/>
        <v>0.23216540029347693</v>
      </c>
      <c r="AA621" s="113">
        <f t="shared" si="362"/>
        <v>-1.9996739621034071E-2</v>
      </c>
    </row>
    <row r="622" spans="1:27" ht="15.75" thickBot="1" x14ac:dyDescent="0.3">
      <c r="A622" s="119">
        <v>9</v>
      </c>
      <c r="B622" s="113">
        <f>LN(U608)</f>
        <v>-3.1232992423487906</v>
      </c>
      <c r="C622" s="113">
        <f>LN(V608)</f>
        <v>-4.5009628852108408E-2</v>
      </c>
      <c r="D622" t="str">
        <f t="shared" si="360"/>
        <v>[6,7,9,3]</v>
      </c>
      <c r="E622" s="120">
        <v>9</v>
      </c>
      <c r="F622" s="64">
        <f>(LN($L$17) - LN(P601+P608+P615+U601+U608+U615+Z601))/$E$34</f>
        <v>-5.6083665412921389E-2</v>
      </c>
      <c r="G622" s="64">
        <f>(LN($K$17) - LN(Q601+Q608+Q615+V601+V608+V615+AA601))/$E$34</f>
        <v>1.0704684822791077E-2</v>
      </c>
      <c r="I622" s="116"/>
      <c r="J622" s="108" t="s">
        <v>135</v>
      </c>
      <c r="K622" s="116">
        <f>K621/M621</f>
        <v>0.36295339632208018</v>
      </c>
      <c r="L622" s="58">
        <f>L621/M621</f>
        <v>0.63704660367791976</v>
      </c>
      <c r="N622" s="116"/>
      <c r="O622" s="108" t="s">
        <v>135</v>
      </c>
      <c r="P622" s="116">
        <f>P621/R621</f>
        <v>0.48026359589350681</v>
      </c>
      <c r="Q622" s="58">
        <f>Q621/R621</f>
        <v>0.51973640410649324</v>
      </c>
      <c r="S622" s="116"/>
      <c r="T622" s="108" t="s">
        <v>135</v>
      </c>
      <c r="U622" s="116">
        <f>U621/W621</f>
        <v>0.30550621444406889</v>
      </c>
      <c r="V622" s="58">
        <f>V621/W621</f>
        <v>0.69449378555593122</v>
      </c>
      <c r="Y622" s="120">
        <v>9</v>
      </c>
      <c r="Z622" s="113">
        <f t="shared" si="361"/>
        <v>-1.5360909229259614</v>
      </c>
      <c r="AA622" s="113">
        <f t="shared" si="362"/>
        <v>0.40011828218397161</v>
      </c>
    </row>
    <row r="623" spans="1:27" ht="15.75" thickBot="1" x14ac:dyDescent="0.3">
      <c r="A623" s="119">
        <v>10</v>
      </c>
      <c r="B623" s="113">
        <f>LN(U615)</f>
        <v>-1.2271827778186883</v>
      </c>
      <c r="C623" s="113">
        <f>LN(V615)</f>
        <v>-0.34689038613120182</v>
      </c>
      <c r="D623" t="str">
        <f t="shared" si="360"/>
        <v>[0,7,9,4]</v>
      </c>
    </row>
    <row r="624" spans="1:27" ht="15.75" thickBot="1" x14ac:dyDescent="0.3">
      <c r="A624" s="119">
        <v>11</v>
      </c>
      <c r="B624" s="113">
        <f>LN(U622)</f>
        <v>-1.1857851586982677</v>
      </c>
      <c r="C624" s="113">
        <f>LN(V622)</f>
        <v>-0.36457206491138527</v>
      </c>
      <c r="D624" t="str">
        <f>D608</f>
        <v>[5,7,2,4]</v>
      </c>
    </row>
    <row r="625" spans="1:28" ht="15.75" thickBot="1" x14ac:dyDescent="0.3">
      <c r="A625" s="119">
        <v>12</v>
      </c>
      <c r="B625" s="113">
        <f>LN(Z601)</f>
        <v>-3.7855872501717878</v>
      </c>
      <c r="C625" s="113">
        <f>LN(AA601)</f>
        <v>-2.2957038751167971E-2</v>
      </c>
      <c r="D625" t="str">
        <f t="shared" si="360"/>
        <v>[5,1,9,3]</v>
      </c>
    </row>
    <row r="626" spans="1:28" ht="15.75" thickBot="1" x14ac:dyDescent="0.3">
      <c r="A626" s="120">
        <v>13</v>
      </c>
      <c r="B626" s="113">
        <f>LN(Z608)</f>
        <v>-0.2746366794368339</v>
      </c>
      <c r="C626" s="113">
        <f>LN(AA608)</f>
        <v>-1.4264838121341092</v>
      </c>
      <c r="D626" t="str">
        <f t="shared" si="360"/>
        <v>[6,7,2,4]</v>
      </c>
    </row>
    <row r="627" spans="1:28" ht="15.75" thickBot="1" x14ac:dyDescent="0.3"/>
    <row r="628" spans="1:28" ht="15.75" thickBot="1" x14ac:dyDescent="0.3">
      <c r="A628" s="75">
        <v>16</v>
      </c>
      <c r="B628" s="121"/>
      <c r="C628" s="139"/>
      <c r="D628" s="121"/>
      <c r="E628" s="37"/>
      <c r="F628" s="139"/>
      <c r="G628" s="121"/>
      <c r="H628" s="37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37"/>
    </row>
    <row r="630" spans="1:28" x14ac:dyDescent="0.25">
      <c r="C630" t="s">
        <v>141</v>
      </c>
    </row>
    <row r="632" spans="1:28" x14ac:dyDescent="0.25">
      <c r="L632" s="141"/>
    </row>
    <row r="633" spans="1:28" ht="15.75" thickBot="1" x14ac:dyDescent="0.3">
      <c r="M633" s="141"/>
    </row>
    <row r="634" spans="1:28" ht="15.75" thickBot="1" x14ac:dyDescent="0.3">
      <c r="A634" s="75"/>
      <c r="B634" s="121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37"/>
    </row>
    <row r="635" spans="1:28" ht="15.75" thickBot="1" x14ac:dyDescent="0.3"/>
    <row r="636" spans="1:28" ht="15.75" thickBot="1" x14ac:dyDescent="0.3">
      <c r="A636" s="117" t="s">
        <v>128</v>
      </c>
      <c r="B636" s="110">
        <v>0</v>
      </c>
      <c r="C636" s="109">
        <v>1</v>
      </c>
      <c r="E636" s="117" t="s">
        <v>130</v>
      </c>
      <c r="F636" s="110">
        <v>0</v>
      </c>
      <c r="G636" s="109">
        <v>1</v>
      </c>
      <c r="I636" s="154">
        <v>0</v>
      </c>
      <c r="J636" s="155" t="s">
        <v>131</v>
      </c>
      <c r="K636" s="152">
        <v>0</v>
      </c>
      <c r="L636" s="153">
        <v>1</v>
      </c>
      <c r="N636" s="154">
        <v>4</v>
      </c>
      <c r="O636" s="155" t="s">
        <v>131</v>
      </c>
      <c r="P636" s="152">
        <v>0</v>
      </c>
      <c r="Q636" s="153">
        <v>1</v>
      </c>
      <c r="S636" s="154">
        <v>8</v>
      </c>
      <c r="T636" s="155" t="s">
        <v>131</v>
      </c>
      <c r="U636" s="152">
        <v>0</v>
      </c>
      <c r="V636" s="153">
        <v>1</v>
      </c>
      <c r="X636" s="154">
        <v>12</v>
      </c>
      <c r="Y636" s="155" t="s">
        <v>131</v>
      </c>
      <c r="Z636" s="152">
        <v>0</v>
      </c>
      <c r="AA636" s="153">
        <v>1</v>
      </c>
    </row>
    <row r="637" spans="1:28" ht="15.75" thickBot="1" x14ac:dyDescent="0.3">
      <c r="A637" s="118">
        <v>0</v>
      </c>
      <c r="B637" s="113">
        <f>B613</f>
        <v>-0.26103793689458604</v>
      </c>
      <c r="C637" s="113">
        <f>C613</f>
        <v>-1.4707709088653651</v>
      </c>
      <c r="D637" s="113" t="str">
        <f>D613</f>
        <v>[0,1,2,3]</v>
      </c>
      <c r="E637" s="157">
        <v>0</v>
      </c>
      <c r="F637" s="113">
        <f>F613</f>
        <v>2.7247443581622871E-2</v>
      </c>
      <c r="G637" s="113">
        <f>G613</f>
        <v>-3.6001409368761922E-2</v>
      </c>
      <c r="I637" s="115"/>
      <c r="J637" s="107" t="s">
        <v>132</v>
      </c>
      <c r="K637" s="113">
        <f>F637+F638+F639+F640</f>
        <v>1.3596067359574943E-2</v>
      </c>
      <c r="L637" s="113">
        <f>G637+G638+G639+G640</f>
        <v>-4.2532483039341817E-2</v>
      </c>
      <c r="N637" s="115"/>
      <c r="O637" s="107" t="s">
        <v>132</v>
      </c>
      <c r="P637" s="113">
        <f>F643+F645+F646+F640</f>
        <v>-2.2415274351788451E-2</v>
      </c>
      <c r="Q637" s="113">
        <f>G643+G645+G646+G640</f>
        <v>-7.820209187353655E-3</v>
      </c>
      <c r="S637" s="115"/>
      <c r="T637" s="107" t="s">
        <v>132</v>
      </c>
      <c r="U637" s="113">
        <f>F637+F645+F646+F640</f>
        <v>-2.7693270717742559E-2</v>
      </c>
      <c r="V637" s="113">
        <f>G637+G645+G646+G640</f>
        <v>-2.4273843877984508E-2</v>
      </c>
      <c r="X637" s="115"/>
      <c r="Y637" s="107" t="s">
        <v>132</v>
      </c>
      <c r="Z637" s="113">
        <f>F642+F638+F646+F640</f>
        <v>-7.9219830807988195E-2</v>
      </c>
      <c r="AA637" s="113">
        <f>G642+G638+G646+G640</f>
        <v>6.1092395741706634E-2</v>
      </c>
    </row>
    <row r="638" spans="1:28" ht="15.75" thickBot="1" x14ac:dyDescent="0.3">
      <c r="A638" s="119">
        <v>1</v>
      </c>
      <c r="B638" s="113">
        <f t="shared" ref="B638:D638" si="363">B614</f>
        <v>-5.2317657211220385E-2</v>
      </c>
      <c r="C638" s="113">
        <f t="shared" si="363"/>
        <v>-2.9764661347299546</v>
      </c>
      <c r="D638" s="113" t="str">
        <f t="shared" si="363"/>
        <v>[0,1,2,4]</v>
      </c>
      <c r="E638" s="119">
        <v>1</v>
      </c>
      <c r="F638" s="113">
        <f t="shared" ref="F638:G638" si="364">F614</f>
        <v>4.386985626704365E-3</v>
      </c>
      <c r="G638" s="113">
        <f t="shared" si="364"/>
        <v>-4.3113287694208358E-3</v>
      </c>
      <c r="I638" s="115"/>
      <c r="J638" s="107" t="s">
        <v>128</v>
      </c>
      <c r="K638" s="115">
        <f>B637</f>
        <v>-0.26103793689458604</v>
      </c>
      <c r="L638" s="115">
        <f>C637</f>
        <v>-1.4707709088653651</v>
      </c>
      <c r="N638" s="115"/>
      <c r="O638" s="107" t="s">
        <v>128</v>
      </c>
      <c r="P638" s="115">
        <f>B641</f>
        <v>-2.0265276390715874</v>
      </c>
      <c r="Q638" s="115">
        <f>C641</f>
        <v>-0.14132437423547889</v>
      </c>
      <c r="S638" s="115"/>
      <c r="T638" s="107" t="s">
        <v>128</v>
      </c>
      <c r="U638" s="115">
        <f>B645</f>
        <v>-1.6217183986161814</v>
      </c>
      <c r="V638" s="115">
        <f>C645</f>
        <v>-0.22009685004131174</v>
      </c>
      <c r="X638" s="115"/>
      <c r="Y638" s="107" t="s">
        <v>128</v>
      </c>
      <c r="Z638" s="115">
        <f>B649</f>
        <v>-3.7855872501717878</v>
      </c>
      <c r="AA638" s="115">
        <f>C649</f>
        <v>-2.2957038751167971E-2</v>
      </c>
    </row>
    <row r="639" spans="1:28" ht="15.75" thickBot="1" x14ac:dyDescent="0.3">
      <c r="A639" s="119">
        <v>2</v>
      </c>
      <c r="B639" s="113">
        <f t="shared" ref="B639:D639" si="365">B615</f>
        <v>-1.4995272521916454</v>
      </c>
      <c r="C639" s="113">
        <f t="shared" si="365"/>
        <v>-0.25261828141702847</v>
      </c>
      <c r="D639" s="113" t="str">
        <f t="shared" si="365"/>
        <v>[5,1,2,3]</v>
      </c>
      <c r="E639" s="119">
        <v>2</v>
      </c>
      <c r="F639" s="113">
        <f t="shared" ref="F639:G639" si="366">F615</f>
        <v>9.4847891730188705E-3</v>
      </c>
      <c r="G639" s="113">
        <f t="shared" si="366"/>
        <v>-1.2111330207044302E-2</v>
      </c>
      <c r="I639" s="115"/>
      <c r="J639" s="107" t="s">
        <v>133</v>
      </c>
      <c r="K639" s="115">
        <f>K638+K637</f>
        <v>-0.2474418695350111</v>
      </c>
      <c r="L639" s="115">
        <f>L638+L637</f>
        <v>-1.513303391904707</v>
      </c>
      <c r="N639" s="115"/>
      <c r="O639" s="107" t="s">
        <v>133</v>
      </c>
      <c r="P639" s="115">
        <f>P638+P637</f>
        <v>-2.0489429134233759</v>
      </c>
      <c r="Q639" s="115">
        <f>Q638+Q637</f>
        <v>-0.14914458342283254</v>
      </c>
      <c r="S639" s="115"/>
      <c r="T639" s="107" t="s">
        <v>133</v>
      </c>
      <c r="U639" s="115">
        <f>U638+U637</f>
        <v>-1.649411669333924</v>
      </c>
      <c r="V639" s="115">
        <f>V638+V637</f>
        <v>-0.24437069391929625</v>
      </c>
      <c r="X639" s="115"/>
      <c r="Y639" s="107" t="s">
        <v>133</v>
      </c>
      <c r="Z639" s="115">
        <f>Z638+Z637</f>
        <v>-3.8648070809797761</v>
      </c>
      <c r="AA639" s="115">
        <f>AA638+AA637</f>
        <v>3.813535699053866E-2</v>
      </c>
    </row>
    <row r="640" spans="1:28" ht="15.75" thickBot="1" x14ac:dyDescent="0.3">
      <c r="A640" s="119">
        <v>3</v>
      </c>
      <c r="B640" s="113">
        <f t="shared" ref="B640:D640" si="367">B616</f>
        <v>-1.0134808377469764</v>
      </c>
      <c r="C640" s="113">
        <f t="shared" si="367"/>
        <v>-0.45091246489629611</v>
      </c>
      <c r="D640" s="113" t="str">
        <f t="shared" si="367"/>
        <v>[6,7,2,3]</v>
      </c>
      <c r="E640" s="119">
        <v>3</v>
      </c>
      <c r="F640" s="113">
        <f t="shared" ref="F640:G640" si="368">F616</f>
        <v>-2.7523151021771164E-2</v>
      </c>
      <c r="G640" s="113">
        <f t="shared" si="368"/>
        <v>9.8915853058852421E-3</v>
      </c>
      <c r="I640" s="115"/>
      <c r="J640" s="107" t="s">
        <v>134</v>
      </c>
      <c r="K640" s="115">
        <f>EXP(K639)</f>
        <v>0.78079560750346366</v>
      </c>
      <c r="L640" s="115">
        <f>EXP(L639)</f>
        <v>0.2201814297291983</v>
      </c>
      <c r="M640">
        <f>K640+L640</f>
        <v>1.0009770372326621</v>
      </c>
      <c r="N640" s="115"/>
      <c r="O640" s="107" t="s">
        <v>134</v>
      </c>
      <c r="P640" s="115">
        <f>EXP(P639)</f>
        <v>0.12887105947793304</v>
      </c>
      <c r="Q640" s="115">
        <f>EXP(Q639)</f>
        <v>0.86144455529216346</v>
      </c>
      <c r="R640">
        <f>P640+Q640</f>
        <v>0.99031561477009644</v>
      </c>
      <c r="S640" s="115"/>
      <c r="T640" s="107" t="s">
        <v>134</v>
      </c>
      <c r="U640" s="115">
        <f>EXP(U639)</f>
        <v>0.19216293071533483</v>
      </c>
      <c r="V640" s="115">
        <f>EXP(V639)</f>
        <v>0.78319725398542428</v>
      </c>
      <c r="W640">
        <f>U640+V640</f>
        <v>0.97536018470075914</v>
      </c>
      <c r="X640" s="115"/>
      <c r="Y640" s="107" t="s">
        <v>134</v>
      </c>
      <c r="Z640" s="115">
        <f>EXP(Z639)</f>
        <v>2.0966966973630759E-2</v>
      </c>
      <c r="AA640" s="115">
        <f>EXP(AA639)</f>
        <v>1.0388718419281529</v>
      </c>
      <c r="AB640">
        <f>Z640+AA640</f>
        <v>1.0598388089017836</v>
      </c>
    </row>
    <row r="641" spans="1:28" ht="15.75" thickBot="1" x14ac:dyDescent="0.3">
      <c r="A641" s="119">
        <v>4</v>
      </c>
      <c r="B641" s="113">
        <f t="shared" ref="B641:D641" si="369">B617</f>
        <v>-2.0265276390715874</v>
      </c>
      <c r="C641" s="113">
        <f t="shared" si="369"/>
        <v>-0.14132437423547889</v>
      </c>
      <c r="D641" s="113" t="str">
        <f t="shared" si="369"/>
        <v>[6,8,9,3]</v>
      </c>
      <c r="E641" s="119">
        <v>4</v>
      </c>
      <c r="F641" s="113">
        <f t="shared" ref="F641:G641" si="370">F617</f>
        <v>1.1091358815474517E-2</v>
      </c>
      <c r="G641" s="113">
        <f t="shared" si="370"/>
        <v>-1.062011862625184E-2</v>
      </c>
      <c r="I641" s="116"/>
      <c r="J641" s="108" t="s">
        <v>135</v>
      </c>
      <c r="K641" s="116">
        <f>K640/M640</f>
        <v>0.78003348574516751</v>
      </c>
      <c r="L641" s="58">
        <f>L640/M640</f>
        <v>0.21996651425483243</v>
      </c>
      <c r="N641" s="116"/>
      <c r="O641" s="108" t="s">
        <v>135</v>
      </c>
      <c r="P641" s="116">
        <f>P640/R640</f>
        <v>0.1301313011285303</v>
      </c>
      <c r="Q641" s="58">
        <f>Q640/R640</f>
        <v>0.86986869887146978</v>
      </c>
      <c r="S641" s="116"/>
      <c r="T641" s="108" t="s">
        <v>135</v>
      </c>
      <c r="U641" s="116">
        <f>U640/W640</f>
        <v>0.19701740313942637</v>
      </c>
      <c r="V641" s="58">
        <f>V640/W640</f>
        <v>0.80298259686057361</v>
      </c>
      <c r="X641" s="116"/>
      <c r="Y641" s="108" t="s">
        <v>135</v>
      </c>
      <c r="Z641" s="116">
        <f>Z640/AB640</f>
        <v>1.9783165890440411E-2</v>
      </c>
      <c r="AA641" s="58">
        <f>AA640/AB640</f>
        <v>0.98021683410955962</v>
      </c>
    </row>
    <row r="642" spans="1:28" ht="15.75" thickBot="1" x14ac:dyDescent="0.3">
      <c r="A642" s="119">
        <v>5</v>
      </c>
      <c r="B642" s="113">
        <f t="shared" ref="B642:D642" si="371">B618</f>
        <v>-0.78218269489745429</v>
      </c>
      <c r="C642" s="113">
        <f t="shared" si="371"/>
        <v>-0.61139493560930136</v>
      </c>
      <c r="D642" s="113" t="str">
        <f t="shared" si="371"/>
        <v>[6,8,9,4]</v>
      </c>
      <c r="E642" s="119">
        <v>5</v>
      </c>
      <c r="F642" s="113">
        <f t="shared" ref="F642:G642" si="372">F618</f>
        <v>0</v>
      </c>
      <c r="G642" s="113">
        <f t="shared" si="372"/>
        <v>4.4807454382451151E-2</v>
      </c>
    </row>
    <row r="643" spans="1:28" ht="15.75" thickBot="1" x14ac:dyDescent="0.3">
      <c r="A643" s="119">
        <v>6</v>
      </c>
      <c r="B643" s="113">
        <f t="shared" ref="B643:D643" si="373">B619</f>
        <v>-2.254676207167071</v>
      </c>
      <c r="C643" s="113">
        <f t="shared" si="373"/>
        <v>-0.1108282213947617</v>
      </c>
      <c r="D643" s="113" t="str">
        <f t="shared" si="373"/>
        <v>[5,8,9,4]</v>
      </c>
      <c r="E643" s="119">
        <v>6</v>
      </c>
      <c r="F643" s="113">
        <f t="shared" ref="F643:G643" si="374">F619</f>
        <v>3.2525439947576978E-2</v>
      </c>
      <c r="G643" s="113">
        <f t="shared" si="374"/>
        <v>-1.9547774678131069E-2</v>
      </c>
      <c r="I643" s="154">
        <v>1</v>
      </c>
      <c r="J643" s="155" t="s">
        <v>131</v>
      </c>
      <c r="K643" s="152">
        <v>0</v>
      </c>
      <c r="L643" s="153">
        <v>1</v>
      </c>
      <c r="N643" s="154">
        <v>5</v>
      </c>
      <c r="O643" s="155" t="s">
        <v>131</v>
      </c>
      <c r="P643" s="152">
        <v>0</v>
      </c>
      <c r="Q643" s="153">
        <v>1</v>
      </c>
      <c r="S643" s="154">
        <v>9</v>
      </c>
      <c r="T643" s="155" t="s">
        <v>131</v>
      </c>
      <c r="U643" s="152">
        <v>0</v>
      </c>
      <c r="V643" s="153">
        <v>1</v>
      </c>
      <c r="X643" s="154">
        <v>13</v>
      </c>
      <c r="Y643" s="155" t="s">
        <v>131</v>
      </c>
      <c r="Z643" s="152">
        <v>0</v>
      </c>
      <c r="AA643" s="153">
        <v>1</v>
      </c>
    </row>
    <row r="644" spans="1:28" ht="15.75" thickBot="1" x14ac:dyDescent="0.3">
      <c r="A644" s="119">
        <v>7</v>
      </c>
      <c r="B644" s="113">
        <f t="shared" ref="B644:D644" si="375">B620</f>
        <v>-0.73342016770086227</v>
      </c>
      <c r="C644" s="113">
        <f t="shared" si="375"/>
        <v>-0.65443351111142045</v>
      </c>
      <c r="D644" s="113" t="str">
        <f t="shared" si="375"/>
        <v>[0,7,2,3]</v>
      </c>
      <c r="E644" s="119">
        <v>7</v>
      </c>
      <c r="F644" s="113">
        <f t="shared" ref="F644:G644" si="376">F620</f>
        <v>-2.8967553322737399E-2</v>
      </c>
      <c r="G644" s="113">
        <f t="shared" si="376"/>
        <v>1.5848145381314571E-2</v>
      </c>
      <c r="I644" s="115"/>
      <c r="J644" s="107" t="s">
        <v>132</v>
      </c>
      <c r="K644" s="113">
        <f>F637+F638+F639+F641</f>
        <v>5.2210577196820623E-2</v>
      </c>
      <c r="L644" s="113">
        <f>G637+G638+G639+G641</f>
        <v>-6.3044186971478899E-2</v>
      </c>
      <c r="N644" s="115"/>
      <c r="O644" s="107" t="s">
        <v>132</v>
      </c>
      <c r="P644" s="113">
        <f>F643+F645+F646+F641</f>
        <v>1.6199235485457229E-2</v>
      </c>
      <c r="Q644" s="113">
        <f>G643+G645+G646+G641</f>
        <v>-2.8331913119490737E-2</v>
      </c>
      <c r="S644" s="115"/>
      <c r="T644" s="107" t="s">
        <v>132</v>
      </c>
      <c r="U644" s="113">
        <f>F643+F644+F646+F640</f>
        <v>-8.0048929809852981E-2</v>
      </c>
      <c r="V644" s="113">
        <f>G643+G644+G646+G640</f>
        <v>1.6896640831859822E-2</v>
      </c>
      <c r="X644" s="115"/>
      <c r="Y644" s="107" t="s">
        <v>132</v>
      </c>
      <c r="Z644" s="113">
        <f>F643+F644+F639+F641</f>
        <v>2.4134034613332966E-2</v>
      </c>
      <c r="AA644" s="113">
        <f>G643+G644+G639+G641</f>
        <v>-2.643107813011264E-2</v>
      </c>
    </row>
    <row r="645" spans="1:28" ht="15.75" thickBot="1" x14ac:dyDescent="0.3">
      <c r="A645" s="119">
        <v>8</v>
      </c>
      <c r="B645" s="113">
        <f t="shared" ref="B645:D645" si="377">B621</f>
        <v>-1.6217183986161814</v>
      </c>
      <c r="C645" s="113">
        <f t="shared" si="377"/>
        <v>-0.22009685004131174</v>
      </c>
      <c r="D645" s="113" t="str">
        <f t="shared" si="377"/>
        <v>[0,8,9,3]</v>
      </c>
      <c r="E645" s="119">
        <v>8</v>
      </c>
      <c r="F645" s="113">
        <f t="shared" ref="F645:G645" si="378">F621</f>
        <v>2.8666102135327123E-2</v>
      </c>
      <c r="G645" s="113">
        <f t="shared" si="378"/>
        <v>-8.8687046378989054E-3</v>
      </c>
      <c r="I645" s="115"/>
      <c r="J645" s="107" t="s">
        <v>128</v>
      </c>
      <c r="K645" s="115">
        <f>B638</f>
        <v>-5.2317657211220385E-2</v>
      </c>
      <c r="L645" s="115">
        <f>C638</f>
        <v>-2.9764661347299546</v>
      </c>
      <c r="N645" s="115"/>
      <c r="O645" s="107" t="s">
        <v>128</v>
      </c>
      <c r="P645" s="115">
        <f>B642</f>
        <v>-0.78218269489745429</v>
      </c>
      <c r="Q645" s="115">
        <f>C642</f>
        <v>-0.61139493560930136</v>
      </c>
      <c r="S645" s="115"/>
      <c r="T645" s="107" t="s">
        <v>128</v>
      </c>
      <c r="U645" s="115">
        <f>B646</f>
        <v>-3.1232992423487906</v>
      </c>
      <c r="V645" s="115">
        <f>C646</f>
        <v>-4.5009628852108408E-2</v>
      </c>
      <c r="X645" s="115"/>
      <c r="Y645" s="107" t="s">
        <v>128</v>
      </c>
      <c r="Z645" s="115">
        <f>B650</f>
        <v>-0.2746366794368339</v>
      </c>
      <c r="AA645" s="115">
        <f>C650</f>
        <v>-1.4264838121341092</v>
      </c>
    </row>
    <row r="646" spans="1:28" ht="15.75" thickBot="1" x14ac:dyDescent="0.3">
      <c r="A646" s="119">
        <v>9</v>
      </c>
      <c r="B646" s="113">
        <f t="shared" ref="B646:D646" si="379">B622</f>
        <v>-3.1232992423487906</v>
      </c>
      <c r="C646" s="113">
        <f t="shared" si="379"/>
        <v>-4.5009628852108408E-2</v>
      </c>
      <c r="D646" s="113" t="str">
        <f t="shared" si="379"/>
        <v>[6,7,9,3]</v>
      </c>
      <c r="E646" s="120">
        <v>9</v>
      </c>
      <c r="F646" s="113">
        <f t="shared" ref="F646:G646" si="380">F622</f>
        <v>-5.6083665412921389E-2</v>
      </c>
      <c r="G646" s="113">
        <f t="shared" si="380"/>
        <v>1.0704684822791077E-2</v>
      </c>
      <c r="I646" s="115"/>
      <c r="J646" s="107" t="s">
        <v>133</v>
      </c>
      <c r="K646" s="115">
        <f>K645+K644</f>
        <v>-1.0708001439976161E-4</v>
      </c>
      <c r="L646" s="115">
        <f>L645+L644</f>
        <v>-3.0395103217014334</v>
      </c>
      <c r="N646" s="115"/>
      <c r="O646" s="107" t="s">
        <v>133</v>
      </c>
      <c r="P646" s="115">
        <f>P645+P644</f>
        <v>-0.76598345941199708</v>
      </c>
      <c r="Q646" s="115">
        <f>Q645+Q644</f>
        <v>-0.63972684872879215</v>
      </c>
      <c r="S646" s="115"/>
      <c r="T646" s="107" t="s">
        <v>133</v>
      </c>
      <c r="U646" s="115">
        <f>U645+U644</f>
        <v>-3.2033481721586434</v>
      </c>
      <c r="V646" s="115">
        <f>V645+V644</f>
        <v>-2.8112988020248586E-2</v>
      </c>
      <c r="X646" s="115"/>
      <c r="Y646" s="107" t="s">
        <v>133</v>
      </c>
      <c r="Z646" s="115">
        <f>Z645+Z644</f>
        <v>-0.25050264482350093</v>
      </c>
      <c r="AA646" s="56">
        <f>AA645+AA644</f>
        <v>-1.4529148902642219</v>
      </c>
    </row>
    <row r="647" spans="1:28" ht="15.75" thickBot="1" x14ac:dyDescent="0.3">
      <c r="A647" s="119">
        <v>10</v>
      </c>
      <c r="B647" s="113">
        <f t="shared" ref="B647:D647" si="381">B623</f>
        <v>-1.2271827778186883</v>
      </c>
      <c r="C647" s="113">
        <f t="shared" si="381"/>
        <v>-0.34689038613120182</v>
      </c>
      <c r="D647" s="113" t="str">
        <f t="shared" si="381"/>
        <v>[0,7,9,4]</v>
      </c>
      <c r="I647" s="115"/>
      <c r="J647" s="107" t="s">
        <v>134</v>
      </c>
      <c r="K647" s="115">
        <f>EXP(K646)</f>
        <v>0.99989292571846033</v>
      </c>
      <c r="L647" s="56">
        <f>EXP(L646)</f>
        <v>4.7858318937474803E-2</v>
      </c>
      <c r="M647">
        <f>K647+L647</f>
        <v>1.0477512446559352</v>
      </c>
      <c r="N647" s="115"/>
      <c r="O647" s="107" t="s">
        <v>134</v>
      </c>
      <c r="P647" s="115">
        <f>EXP(P646)</f>
        <v>0.46487651890014697</v>
      </c>
      <c r="Q647" s="56">
        <f>EXP(Q646)</f>
        <v>0.5274364743118356</v>
      </c>
      <c r="R647">
        <f>P647+Q647</f>
        <v>0.99231299321198252</v>
      </c>
      <c r="S647" s="115"/>
      <c r="T647" s="107" t="s">
        <v>134</v>
      </c>
      <c r="U647" s="115">
        <f>EXP(U646)</f>
        <v>4.0625953324487575E-2</v>
      </c>
      <c r="V647" s="56">
        <f>EXP(V646)</f>
        <v>0.97227850477143274</v>
      </c>
      <c r="W647">
        <f>U647+V647</f>
        <v>1.0129044580959203</v>
      </c>
      <c r="X647" s="115"/>
      <c r="Y647" s="107" t="s">
        <v>134</v>
      </c>
      <c r="Z647" s="115">
        <f>EXP(Z646)</f>
        <v>0.77840942125549084</v>
      </c>
      <c r="AA647" s="56">
        <f>EXP(AA646)</f>
        <v>0.23388753700043577</v>
      </c>
      <c r="AB647">
        <f>Z647+AA647</f>
        <v>1.0122969582559267</v>
      </c>
    </row>
    <row r="648" spans="1:28" ht="15.75" thickBot="1" x14ac:dyDescent="0.3">
      <c r="A648" s="119">
        <v>11</v>
      </c>
      <c r="B648" s="113">
        <f t="shared" ref="B648:D648" si="382">B624</f>
        <v>-1.1857851586982677</v>
      </c>
      <c r="C648" s="113">
        <f t="shared" si="382"/>
        <v>-0.36457206491138527</v>
      </c>
      <c r="D648" s="113" t="str">
        <f t="shared" si="382"/>
        <v>[5,7,2,4]</v>
      </c>
      <c r="E648" t="s">
        <v>136</v>
      </c>
      <c r="G648">
        <f>LN(K641)+LN(K648)+LN(L655)+LN(L662)+LN(Q641)+LN(P648)+LN(Q655)+LN(P662)+LN(V641)+LN(V648)+LN(V655)+LN(V662)+LN(AA641)+LN(Z648)</f>
        <v>-3.9523139379408332</v>
      </c>
      <c r="I648" s="116"/>
      <c r="J648" s="108" t="s">
        <v>135</v>
      </c>
      <c r="K648" s="116">
        <f>K647/M647</f>
        <v>0.95432282311132854</v>
      </c>
      <c r="L648" s="58">
        <f>L647/M647</f>
        <v>4.5677176888671428E-2</v>
      </c>
      <c r="N648" s="116"/>
      <c r="O648" s="108" t="s">
        <v>135</v>
      </c>
      <c r="P648" s="116">
        <f>P647/R647</f>
        <v>0.46847771023878743</v>
      </c>
      <c r="Q648" s="58">
        <f>Q647/R647</f>
        <v>0.53152228976121263</v>
      </c>
      <c r="S648" s="116"/>
      <c r="T648" s="108" t="s">
        <v>135</v>
      </c>
      <c r="U648" s="116">
        <f>U647/W647</f>
        <v>4.010837646114928E-2</v>
      </c>
      <c r="V648" s="58">
        <f>V647/W647</f>
        <v>0.95989162353885071</v>
      </c>
      <c r="X648" s="116"/>
      <c r="Y648" s="108" t="s">
        <v>135</v>
      </c>
      <c r="Z648" s="116">
        <f>Z647/AB647</f>
        <v>0.7689536305597543</v>
      </c>
      <c r="AA648" s="58">
        <f>AA647/AB647</f>
        <v>0.23104636944024565</v>
      </c>
    </row>
    <row r="649" spans="1:28" ht="15.75" thickBot="1" x14ac:dyDescent="0.3">
      <c r="A649" s="119">
        <v>12</v>
      </c>
      <c r="B649" s="113">
        <f t="shared" ref="B649:D649" si="383">B625</f>
        <v>-3.7855872501717878</v>
      </c>
      <c r="C649" s="113">
        <f t="shared" si="383"/>
        <v>-2.2957038751167971E-2</v>
      </c>
      <c r="D649" s="113" t="str">
        <f t="shared" si="383"/>
        <v>[5,1,9,3]</v>
      </c>
      <c r="E649" t="s">
        <v>138</v>
      </c>
      <c r="G649">
        <f>12/14</f>
        <v>0.8571428571428571</v>
      </c>
    </row>
    <row r="650" spans="1:28" ht="15.75" thickBot="1" x14ac:dyDescent="0.3">
      <c r="A650" s="120">
        <v>13</v>
      </c>
      <c r="B650" s="113">
        <f t="shared" ref="B650:D650" si="384">B626</f>
        <v>-0.2746366794368339</v>
      </c>
      <c r="C650" s="113">
        <f t="shared" si="384"/>
        <v>-1.4264838121341092</v>
      </c>
      <c r="D650" s="113" t="str">
        <f t="shared" si="384"/>
        <v>[6,7,2,4]</v>
      </c>
      <c r="E650" t="s">
        <v>140</v>
      </c>
      <c r="I650" s="154">
        <v>2</v>
      </c>
      <c r="J650" s="155" t="s">
        <v>131</v>
      </c>
      <c r="K650" s="152">
        <v>0</v>
      </c>
      <c r="L650" s="153">
        <v>1</v>
      </c>
      <c r="N650" s="154">
        <v>6</v>
      </c>
      <c r="O650" s="155" t="s">
        <v>131</v>
      </c>
      <c r="P650" s="152">
        <v>0</v>
      </c>
      <c r="Q650" s="153">
        <v>1</v>
      </c>
      <c r="S650" s="154">
        <v>10</v>
      </c>
      <c r="T650" s="155" t="s">
        <v>131</v>
      </c>
      <c r="U650" s="152">
        <v>0</v>
      </c>
      <c r="V650" s="153">
        <v>1</v>
      </c>
    </row>
    <row r="651" spans="1:28" ht="15.75" thickBot="1" x14ac:dyDescent="0.3">
      <c r="I651" s="115"/>
      <c r="J651" s="107" t="s">
        <v>132</v>
      </c>
      <c r="K651" s="113">
        <f>F642+F638+F639+F640</f>
        <v>-1.3651376222047928E-2</v>
      </c>
      <c r="L651" s="113">
        <f>G642+G638+G639+G640</f>
        <v>3.8276380711871255E-2</v>
      </c>
      <c r="N651" s="115"/>
      <c r="O651" s="107" t="s">
        <v>132</v>
      </c>
      <c r="P651" s="113">
        <f>F642+F645+F646+F641</f>
        <v>-1.6326204462119749E-2</v>
      </c>
      <c r="Q651" s="113">
        <f>G642+G645+G646+G641</f>
        <v>3.6023315941091483E-2</v>
      </c>
      <c r="S651" s="115"/>
      <c r="T651" s="107" t="s">
        <v>132</v>
      </c>
      <c r="U651" s="113">
        <f>F637+F644+F646+F641</f>
        <v>-4.6712416338561401E-2</v>
      </c>
      <c r="V651" s="113">
        <f>G637+G644+G646+G641</f>
        <v>-2.0068697790908113E-2</v>
      </c>
    </row>
    <row r="652" spans="1:28" ht="15.75" thickBot="1" x14ac:dyDescent="0.3">
      <c r="A652" s="117" t="s">
        <v>128</v>
      </c>
      <c r="B652" s="110">
        <v>0</v>
      </c>
      <c r="C652" s="109">
        <v>1</v>
      </c>
      <c r="E652" s="117" t="s">
        <v>130</v>
      </c>
      <c r="F652" s="110">
        <v>0</v>
      </c>
      <c r="G652" s="109">
        <v>1</v>
      </c>
      <c r="I652" s="115"/>
      <c r="J652" s="107" t="s">
        <v>128</v>
      </c>
      <c r="K652" s="115">
        <f>B639</f>
        <v>-1.4995272521916454</v>
      </c>
      <c r="L652" s="115">
        <f>C639</f>
        <v>-0.25261828141702847</v>
      </c>
      <c r="N652" s="115"/>
      <c r="O652" s="107" t="s">
        <v>128</v>
      </c>
      <c r="P652" s="115">
        <f>B643</f>
        <v>-2.254676207167071</v>
      </c>
      <c r="Q652" s="115">
        <f>C643</f>
        <v>-0.1108282213947617</v>
      </c>
      <c r="S652" s="115"/>
      <c r="T652" s="107" t="s">
        <v>128</v>
      </c>
      <c r="U652" s="115">
        <f>B647</f>
        <v>-1.2271827778186883</v>
      </c>
      <c r="V652" s="115">
        <f>C647</f>
        <v>-0.34689038613120182</v>
      </c>
      <c r="Y652" s="117" t="s">
        <v>142</v>
      </c>
      <c r="Z652" s="110">
        <v>0</v>
      </c>
      <c r="AA652" s="109">
        <v>1</v>
      </c>
    </row>
    <row r="653" spans="1:28" ht="15.75" thickBot="1" x14ac:dyDescent="0.3">
      <c r="A653" s="118">
        <v>0</v>
      </c>
      <c r="B653" s="113">
        <f>LN(K641)</f>
        <v>-0.24841842977746226</v>
      </c>
      <c r="C653" s="113">
        <f>LN(L641)</f>
        <v>-1.5142799521471584</v>
      </c>
      <c r="D653" t="str">
        <f>D637</f>
        <v>[0,1,2,3]</v>
      </c>
      <c r="E653" s="157">
        <v>0</v>
      </c>
      <c r="F653" s="113">
        <f>(LN($L$6) - LN(K641+K648+P662+U641+U655))/$E$34</f>
        <v>2.6347798486485108E-2</v>
      </c>
      <c r="G653" s="113">
        <f>(LN($K$6) - LN(L641+L648+Q662+V641+V655))/$E$34</f>
        <v>-3.4949488704214632E-2</v>
      </c>
      <c r="I653" s="115"/>
      <c r="J653" s="107" t="s">
        <v>133</v>
      </c>
      <c r="K653" s="115">
        <f>K652+K651</f>
        <v>-1.5131786284136934</v>
      </c>
      <c r="L653" s="115">
        <f>L652+L651</f>
        <v>-0.21434190070515721</v>
      </c>
      <c r="N653" s="115"/>
      <c r="O653" s="107" t="s">
        <v>133</v>
      </c>
      <c r="P653" s="115">
        <f>P652+P651</f>
        <v>-2.2710024116291909</v>
      </c>
      <c r="Q653" s="115">
        <f>Q652+Q651</f>
        <v>-7.4804905453670217E-2</v>
      </c>
      <c r="S653" s="115"/>
      <c r="T653" s="107" t="s">
        <v>133</v>
      </c>
      <c r="U653" s="115">
        <f>U652+U651</f>
        <v>-1.2738951941572498</v>
      </c>
      <c r="V653" s="115">
        <f>V652+V651</f>
        <v>-0.36695908392210996</v>
      </c>
      <c r="Y653" s="157">
        <v>0</v>
      </c>
      <c r="Z653" s="113">
        <f>Z613+F653</f>
        <v>0.67383729064326303</v>
      </c>
      <c r="AA653" s="113">
        <f>AA613+G653</f>
        <v>-0.81990185783653013</v>
      </c>
    </row>
    <row r="654" spans="1:28" ht="15.75" thickBot="1" x14ac:dyDescent="0.3">
      <c r="A654" s="119">
        <v>1</v>
      </c>
      <c r="B654" s="113">
        <f>LN(K648)</f>
        <v>-4.6753275768911896E-2</v>
      </c>
      <c r="C654" s="113">
        <f>LN(L648)</f>
        <v>-3.0861565174559455</v>
      </c>
      <c r="D654" t="str">
        <f t="shared" ref="D654:D666" si="385">D638</f>
        <v>[0,1,2,4]</v>
      </c>
      <c r="E654" s="119">
        <v>1</v>
      </c>
      <c r="F654" s="113">
        <f>(LN($L$11) - LN(K641+K648+K655+Z641))/$E$34</f>
        <v>3.968794919464752E-3</v>
      </c>
      <c r="G654" s="113">
        <f>(LN($K$11) - LN(L641+L648+L655+AA641))/$E$34</f>
        <v>-3.9067729152736097E-3</v>
      </c>
      <c r="I654" s="115"/>
      <c r="J654" s="107" t="s">
        <v>134</v>
      </c>
      <c r="K654" s="115">
        <f>EXP(K653)</f>
        <v>0.22020890204676316</v>
      </c>
      <c r="L654" s="56">
        <f>EXP(L653)</f>
        <v>0.80707239922309293</v>
      </c>
      <c r="M654">
        <f>K654+L654</f>
        <v>1.0272813012698561</v>
      </c>
      <c r="N654" s="115"/>
      <c r="O654" s="107" t="s">
        <v>134</v>
      </c>
      <c r="P654" s="115">
        <f>EXP(P653)</f>
        <v>0.10320867064054974</v>
      </c>
      <c r="Q654" s="56">
        <f>EXP(Q653)</f>
        <v>0.92792450168010832</v>
      </c>
      <c r="R654">
        <f>P654+Q654</f>
        <v>1.031133172320658</v>
      </c>
      <c r="S654" s="115"/>
      <c r="T654" s="107" t="s">
        <v>134</v>
      </c>
      <c r="U654" s="115">
        <f>EXP(U653)</f>
        <v>0.27973985578671823</v>
      </c>
      <c r="V654" s="56">
        <f>EXP(V653)</f>
        <v>0.69283799267772439</v>
      </c>
      <c r="W654">
        <f>U654+V654</f>
        <v>0.97257784846444262</v>
      </c>
      <c r="Y654" s="119">
        <v>1</v>
      </c>
      <c r="Z654" s="113">
        <f t="shared" ref="Z654:Z662" si="386">Z614+F654</f>
        <v>0.16907423865966589</v>
      </c>
      <c r="AA654" s="113">
        <f t="shared" ref="AA654:AA662" si="387">AA614+G654</f>
        <v>-0.15776025661212861</v>
      </c>
    </row>
    <row r="655" spans="1:28" ht="15.75" thickBot="1" x14ac:dyDescent="0.3">
      <c r="A655" s="119">
        <v>2</v>
      </c>
      <c r="B655" s="113">
        <f>LN(K655)</f>
        <v>-1.5400944276676736</v>
      </c>
      <c r="C655" s="113">
        <f>LN(L655)</f>
        <v>-0.24125769995913721</v>
      </c>
      <c r="D655" t="str">
        <f t="shared" si="385"/>
        <v>[5,1,2,3]</v>
      </c>
      <c r="E655" s="119">
        <v>2</v>
      </c>
      <c r="F655" s="113">
        <f>(LN($L$16) - LN(K641+K648+K655+K662+P662+U662+Z648))/$E$34</f>
        <v>9.2093032996465318E-3</v>
      </c>
      <c r="G655" s="113">
        <f>(LN($K$16) - LN(L641+L648+L655+L662+Q662+V662+AA648))/$E$34</f>
        <v>-1.1774000925144301E-2</v>
      </c>
      <c r="I655" s="116"/>
      <c r="J655" s="108" t="s">
        <v>135</v>
      </c>
      <c r="K655" s="116">
        <f>K654/M654</f>
        <v>0.21436085887532044</v>
      </c>
      <c r="L655" s="58">
        <f>L654/M654</f>
        <v>0.78563914112467959</v>
      </c>
      <c r="N655" s="116"/>
      <c r="O655" s="108" t="s">
        <v>135</v>
      </c>
      <c r="P655" s="116">
        <f>P654/R654</f>
        <v>0.10009247438744438</v>
      </c>
      <c r="Q655" s="58">
        <f>Q654/R654</f>
        <v>0.8999075256125556</v>
      </c>
      <c r="S655" s="116"/>
      <c r="T655" s="108" t="s">
        <v>135</v>
      </c>
      <c r="U655" s="116">
        <f>U654/W654</f>
        <v>0.28762721280192255</v>
      </c>
      <c r="V655" s="58">
        <f>V654/W654</f>
        <v>0.7123727871980774</v>
      </c>
      <c r="Y655" s="119">
        <v>2</v>
      </c>
      <c r="Z655" s="113">
        <f t="shared" si="386"/>
        <v>0.31643173834482763</v>
      </c>
      <c r="AA655" s="113">
        <f t="shared" si="387"/>
        <v>-0.37244807103180777</v>
      </c>
    </row>
    <row r="656" spans="1:28" ht="15.75" thickBot="1" x14ac:dyDescent="0.3">
      <c r="A656" s="119">
        <v>3</v>
      </c>
      <c r="B656" s="113">
        <f>LN(K662)</f>
        <v>-1.0189431247069791</v>
      </c>
      <c r="C656" s="113">
        <f>LN(L662)</f>
        <v>-0.44781365083036184</v>
      </c>
      <c r="D656" t="str">
        <f t="shared" si="385"/>
        <v>[6,7,2,3]</v>
      </c>
      <c r="E656" s="119">
        <v>3</v>
      </c>
      <c r="F656" s="113">
        <f>(LN($L$20) - LN(K641+K655+K662+P641+P662+U641+U648+Z641))/$E$34</f>
        <v>-2.6464394733653113E-2</v>
      </c>
      <c r="G656" s="113">
        <f>(LN($K$20) - LN(L641+L655+L662+Q641+Q662+V641+V648+AA641))/$E$34</f>
        <v>9.4828929934732686E-3</v>
      </c>
      <c r="Y656" s="119">
        <v>3</v>
      </c>
      <c r="Z656" s="113">
        <f t="shared" si="386"/>
        <v>-0.83385496899733702</v>
      </c>
      <c r="AA656" s="113">
        <f t="shared" si="387"/>
        <v>0.35552809023808735</v>
      </c>
    </row>
    <row r="657" spans="1:27" ht="15.75" thickBot="1" x14ac:dyDescent="0.3">
      <c r="A657" s="119">
        <v>4</v>
      </c>
      <c r="B657" s="113">
        <f>LN(P641)</f>
        <v>-2.0392113295611374</v>
      </c>
      <c r="C657" s="113">
        <f>LN(Q641)</f>
        <v>-0.13941299956059425</v>
      </c>
      <c r="D657" t="str">
        <f t="shared" si="385"/>
        <v>[6,8,9,3]</v>
      </c>
      <c r="E657" s="119">
        <v>4</v>
      </c>
      <c r="F657" s="113">
        <f>(LN($L$21) - LN(K648+P648+P655+U655+U662+Z648))/$E$34</f>
        <v>1.0618804521870362E-2</v>
      </c>
      <c r="G657" s="113">
        <f>(LN($K$21) - LN(L648+Q648+Q655+V655+V662+AA648))/$E$34</f>
        <v>-1.0186085901034592E-2</v>
      </c>
      <c r="I657" s="154">
        <v>3</v>
      </c>
      <c r="J657" s="155" t="s">
        <v>131</v>
      </c>
      <c r="K657" s="152">
        <v>0</v>
      </c>
      <c r="L657" s="153">
        <v>1</v>
      </c>
      <c r="N657" s="154">
        <v>7</v>
      </c>
      <c r="O657" s="155" t="s">
        <v>131</v>
      </c>
      <c r="P657" s="152">
        <v>0</v>
      </c>
      <c r="Q657" s="153">
        <v>1</v>
      </c>
      <c r="S657" s="154">
        <v>11</v>
      </c>
      <c r="T657" s="155" t="s">
        <v>131</v>
      </c>
      <c r="U657" s="152">
        <v>0</v>
      </c>
      <c r="V657" s="153">
        <v>1</v>
      </c>
      <c r="Y657" s="119">
        <v>4</v>
      </c>
      <c r="Z657" s="113">
        <f t="shared" si="386"/>
        <v>0.33836393853563379</v>
      </c>
      <c r="AA657" s="113">
        <f t="shared" si="387"/>
        <v>-0.30254689969631182</v>
      </c>
    </row>
    <row r="658" spans="1:27" ht="15.75" thickBot="1" x14ac:dyDescent="0.3">
      <c r="A658" s="119">
        <v>5</v>
      </c>
      <c r="B658" s="113">
        <f>LN(P648)</f>
        <v>-0.75826675530038989</v>
      </c>
      <c r="C658" s="113">
        <f>LN(Q648)</f>
        <v>-0.63201014461718485</v>
      </c>
      <c r="D658" t="str">
        <f t="shared" si="385"/>
        <v>[6,8,9,4]</v>
      </c>
      <c r="E658" s="119">
        <v>5</v>
      </c>
      <c r="F658" s="113">
        <v>0</v>
      </c>
      <c r="G658" s="113">
        <f>(LN($K$7) - LN(L655+Q655+V662+AA641))/$E$34</f>
        <v>4.2845797197057056E-2</v>
      </c>
      <c r="I658" s="115"/>
      <c r="J658" s="107" t="s">
        <v>132</v>
      </c>
      <c r="K658" s="113">
        <f>F643+F644+F639+F640</f>
        <v>-1.4480475223912714E-2</v>
      </c>
      <c r="L658" s="113">
        <f>G643+G644+G639+G640</f>
        <v>-5.9193741979755576E-3</v>
      </c>
      <c r="N658" s="115"/>
      <c r="O658" s="107" t="s">
        <v>132</v>
      </c>
      <c r="P658" s="113">
        <f>F637+F644+F639+F640</f>
        <v>-1.9758471589866822E-2</v>
      </c>
      <c r="Q658" s="113">
        <f>G637+G644+G639+G640</f>
        <v>-2.237300888860641E-2</v>
      </c>
      <c r="S658" s="115"/>
      <c r="T658" s="107" t="s">
        <v>132</v>
      </c>
      <c r="U658" s="113">
        <f>F642+F644+F639+F641</f>
        <v>-8.391405334244012E-3</v>
      </c>
      <c r="V658" s="113">
        <f>G642+G644+G639+G641</f>
        <v>3.792415093046958E-2</v>
      </c>
      <c r="Y658" s="119">
        <v>5</v>
      </c>
      <c r="Z658" s="113">
        <f t="shared" si="386"/>
        <v>0</v>
      </c>
      <c r="AA658" s="113">
        <f t="shared" si="387"/>
        <v>1.1751021859861961</v>
      </c>
    </row>
    <row r="659" spans="1:27" ht="15.75" thickBot="1" x14ac:dyDescent="0.3">
      <c r="A659" s="119">
        <v>6</v>
      </c>
      <c r="B659" s="113">
        <f>LN(P655)</f>
        <v>-2.3016607764318024</v>
      </c>
      <c r="C659" s="113">
        <f>LN(Q655)</f>
        <v>-0.1054632702562819</v>
      </c>
      <c r="D659" t="str">
        <f t="shared" si="385"/>
        <v>[5,8,9,4]</v>
      </c>
      <c r="E659" s="119">
        <v>6</v>
      </c>
      <c r="F659" s="113">
        <f>(LN($L$8) - LN(K662+P641+P648+U648+Z648))/$E$34</f>
        <v>3.0733045962201166E-2</v>
      </c>
      <c r="G659" s="113">
        <f>(LN($K$8) - LN(L662+Q641+Q648+V648+AA648))/$E$34</f>
        <v>-1.8572141159309663E-2</v>
      </c>
      <c r="I659" s="115"/>
      <c r="J659" s="107" t="s">
        <v>128</v>
      </c>
      <c r="K659" s="115">
        <f>B640</f>
        <v>-1.0134808377469764</v>
      </c>
      <c r="L659" s="115">
        <f>C640</f>
        <v>-0.45091246489629611</v>
      </c>
      <c r="N659" s="115"/>
      <c r="O659" s="107" t="s">
        <v>128</v>
      </c>
      <c r="P659" s="115">
        <f>B644</f>
        <v>-0.73342016770086227</v>
      </c>
      <c r="Q659" s="115">
        <f>C644</f>
        <v>-0.65443351111142045</v>
      </c>
      <c r="S659" s="115"/>
      <c r="T659" s="107" t="s">
        <v>128</v>
      </c>
      <c r="U659" s="115">
        <f>B648</f>
        <v>-1.1857851586982677</v>
      </c>
      <c r="V659" s="115">
        <f>C648</f>
        <v>-0.36457206491138527</v>
      </c>
      <c r="Y659" s="119">
        <v>6</v>
      </c>
      <c r="Z659" s="113">
        <f t="shared" si="386"/>
        <v>0.6357052181228412</v>
      </c>
      <c r="AA659" s="113">
        <f t="shared" si="387"/>
        <v>-0.35128447570184634</v>
      </c>
    </row>
    <row r="660" spans="1:27" ht="15.75" thickBot="1" x14ac:dyDescent="0.3">
      <c r="A660" s="119">
        <v>7</v>
      </c>
      <c r="B660" s="113">
        <f>LN(P662)</f>
        <v>-0.73206215066022051</v>
      </c>
      <c r="C660" s="113">
        <f>LN(Q662)</f>
        <v>-0.6556900313695182</v>
      </c>
      <c r="D660" t="str">
        <f t="shared" si="385"/>
        <v>[0,7,2,3]</v>
      </c>
      <c r="E660" s="119">
        <v>7</v>
      </c>
      <c r="F660" s="113">
        <f>(LN($L$12) - LN(K662+P662+U648+U655+U662+Z648))/$E$34</f>
        <v>-2.7700851321314224E-2</v>
      </c>
      <c r="G660" s="113">
        <f>(LN($K$12) - LN(L662+Q662+V648+V655+V662+AA648))/$E$34</f>
        <v>1.5093501795792941E-2</v>
      </c>
      <c r="I660" s="115"/>
      <c r="J660" s="107" t="s">
        <v>133</v>
      </c>
      <c r="K660" s="115">
        <f>K659+K658</f>
        <v>-1.0279613129708891</v>
      </c>
      <c r="L660" s="115">
        <f>L659+L658</f>
        <v>-0.45683183909427166</v>
      </c>
      <c r="N660" s="115"/>
      <c r="O660" s="107" t="s">
        <v>133</v>
      </c>
      <c r="P660" s="115">
        <f>P659+P658</f>
        <v>-0.75317863929072915</v>
      </c>
      <c r="Q660" s="115">
        <f>Q659+Q658</f>
        <v>-0.67680652000002683</v>
      </c>
      <c r="S660" s="115"/>
      <c r="T660" s="107" t="s">
        <v>133</v>
      </c>
      <c r="U660" s="115">
        <f>U659+U658</f>
        <v>-1.1941765640325117</v>
      </c>
      <c r="V660" s="115">
        <f>V659+V658</f>
        <v>-0.32664791398091569</v>
      </c>
      <c r="Y660" s="119">
        <v>7</v>
      </c>
      <c r="Z660" s="113">
        <f t="shared" si="386"/>
        <v>-0.67161446270592817</v>
      </c>
      <c r="AA660" s="113">
        <f t="shared" si="387"/>
        <v>0.39445460463452031</v>
      </c>
    </row>
    <row r="661" spans="1:27" ht="15.75" thickBot="1" x14ac:dyDescent="0.3">
      <c r="A661" s="119">
        <v>8</v>
      </c>
      <c r="B661" s="113">
        <f>LN(U641)</f>
        <v>-1.6244632133366972</v>
      </c>
      <c r="C661" s="113">
        <f>LN(V641)</f>
        <v>-0.2194222379220693</v>
      </c>
      <c r="D661" t="str">
        <f t="shared" si="385"/>
        <v>[0,8,9,3]</v>
      </c>
      <c r="E661" s="119">
        <v>8</v>
      </c>
      <c r="F661" s="113">
        <f>(LN($L$13) - LN(P641+P648+P655+U641))/$E$34</f>
        <v>2.7532163826842575E-2</v>
      </c>
      <c r="G661" s="113">
        <f>(LN($K$13) - LN(Q641+Q648+Q655+V641))/$E$34</f>
        <v>-8.5424684242728643E-3</v>
      </c>
      <c r="I661" s="115"/>
      <c r="J661" s="107" t="s">
        <v>134</v>
      </c>
      <c r="K661" s="115">
        <f>EXP(K660)</f>
        <v>0.35773552843755141</v>
      </c>
      <c r="L661" s="56">
        <f>EXP(L660)</f>
        <v>0.63328682519530133</v>
      </c>
      <c r="M661">
        <f>K661+L661</f>
        <v>0.99102235363285274</v>
      </c>
      <c r="N661" s="115"/>
      <c r="O661" s="107" t="s">
        <v>134</v>
      </c>
      <c r="P661" s="115">
        <f>EXP(P660)</f>
        <v>0.47086745366666477</v>
      </c>
      <c r="Q661" s="56">
        <f>EXP(Q660)</f>
        <v>0.50823744967019135</v>
      </c>
      <c r="R661">
        <f>P661+Q661</f>
        <v>0.97910490333685618</v>
      </c>
      <c r="S661" s="115"/>
      <c r="T661" s="107" t="s">
        <v>134</v>
      </c>
      <c r="U661" s="115">
        <f>EXP(U660)</f>
        <v>0.30295331415741383</v>
      </c>
      <c r="V661" s="56">
        <f>EXP(V660)</f>
        <v>0.72133767123077774</v>
      </c>
      <c r="W661">
        <f>U661+V661</f>
        <v>1.0242909853881916</v>
      </c>
      <c r="Y661" s="119">
        <v>8</v>
      </c>
      <c r="Z661" s="113">
        <f t="shared" si="386"/>
        <v>0.25969756412031952</v>
      </c>
      <c r="AA661" s="113">
        <f t="shared" si="387"/>
        <v>-2.8539208045306935E-2</v>
      </c>
    </row>
    <row r="662" spans="1:27" ht="15.75" thickBot="1" x14ac:dyDescent="0.3">
      <c r="A662" s="119">
        <v>9</v>
      </c>
      <c r="B662" s="113">
        <f>LN(U648)</f>
        <v>-3.2161700771784782</v>
      </c>
      <c r="C662" s="113">
        <f>LN(V648)</f>
        <v>-4.09348930400837E-2</v>
      </c>
      <c r="D662" t="str">
        <f t="shared" si="385"/>
        <v>[6,7,9,3]</v>
      </c>
      <c r="E662" s="120">
        <v>9</v>
      </c>
      <c r="F662" s="64">
        <f>(LN($L$17) - LN(P641+P648+P655+U641+U648+U655+Z641))/$E$34</f>
        <v>-5.4429745033491586E-2</v>
      </c>
      <c r="G662" s="64">
        <f>(LN($K$17) - LN(Q641+Q648+Q655+V641+V648+V655+AA641))/$E$34</f>
        <v>1.0346060883278885E-2</v>
      </c>
      <c r="I662" s="116"/>
      <c r="J662" s="108" t="s">
        <v>135</v>
      </c>
      <c r="K662" s="116">
        <f>K661/M661</f>
        <v>0.36097624551674123</v>
      </c>
      <c r="L662" s="58">
        <f>L661/M661</f>
        <v>0.63902375448325877</v>
      </c>
      <c r="N662" s="116"/>
      <c r="O662" s="108" t="s">
        <v>135</v>
      </c>
      <c r="P662" s="116">
        <f>P661/R661</f>
        <v>0.48091624509479669</v>
      </c>
      <c r="Q662" s="58">
        <f>Q661/R661</f>
        <v>0.5190837549052032</v>
      </c>
      <c r="S662" s="116"/>
      <c r="T662" s="108" t="s">
        <v>135</v>
      </c>
      <c r="U662" s="116">
        <f>U661/W661</f>
        <v>0.29576879859251992</v>
      </c>
      <c r="V662" s="58">
        <f>V661/W661</f>
        <v>0.70423120140747997</v>
      </c>
      <c r="Y662" s="120">
        <v>9</v>
      </c>
      <c r="Z662" s="113">
        <f t="shared" si="386"/>
        <v>-1.590520667959453</v>
      </c>
      <c r="AA662" s="113">
        <f t="shared" si="387"/>
        <v>0.41046434306725049</v>
      </c>
    </row>
    <row r="663" spans="1:27" ht="15.75" thickBot="1" x14ac:dyDescent="0.3">
      <c r="A663" s="119">
        <v>10</v>
      </c>
      <c r="B663" s="113">
        <f>LN(U655)</f>
        <v>-1.2460900372987995</v>
      </c>
      <c r="C663" s="113">
        <f>LN(V655)</f>
        <v>-0.33915392706365965</v>
      </c>
      <c r="D663" t="str">
        <f t="shared" si="385"/>
        <v>[0,7,9,4]</v>
      </c>
    </row>
    <row r="664" spans="1:27" ht="15.75" thickBot="1" x14ac:dyDescent="0.3">
      <c r="A664" s="119">
        <v>11</v>
      </c>
      <c r="B664" s="113">
        <f>LN(U662)</f>
        <v>-1.2181772157006383</v>
      </c>
      <c r="C664" s="113">
        <f>LN(V662)</f>
        <v>-0.3506485656490424</v>
      </c>
      <c r="D664" t="str">
        <f>D648</f>
        <v>[5,7,2,4]</v>
      </c>
    </row>
    <row r="665" spans="1:27" ht="15.75" thickBot="1" x14ac:dyDescent="0.3">
      <c r="A665" s="119">
        <v>12</v>
      </c>
      <c r="B665" s="113">
        <f>LN(Z641)</f>
        <v>-3.9229239104665932</v>
      </c>
      <c r="C665" s="113">
        <f>LN(AA641)</f>
        <v>-1.9981472496278331E-2</v>
      </c>
      <c r="D665" t="str">
        <f t="shared" si="385"/>
        <v>[5,1,9,3]</v>
      </c>
    </row>
    <row r="666" spans="1:27" ht="15.75" thickBot="1" x14ac:dyDescent="0.3">
      <c r="A666" s="120">
        <v>13</v>
      </c>
      <c r="B666" s="113">
        <f>LN(Z648)</f>
        <v>-0.26272460965634037</v>
      </c>
      <c r="C666" s="113">
        <f>LN(AA648)</f>
        <v>-1.4651368550970614</v>
      </c>
      <c r="D666" t="str">
        <f t="shared" si="385"/>
        <v>[6,7,2,4]</v>
      </c>
    </row>
    <row r="667" spans="1:27" ht="15.75" thickBot="1" x14ac:dyDescent="0.3"/>
    <row r="668" spans="1:27" ht="15.75" thickBot="1" x14ac:dyDescent="0.3">
      <c r="A668" s="75">
        <v>17</v>
      </c>
      <c r="B668" s="121"/>
      <c r="C668" s="139"/>
      <c r="D668" s="121"/>
      <c r="E668" s="37"/>
      <c r="F668" s="139"/>
      <c r="G668" s="121"/>
      <c r="H668" s="37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37"/>
    </row>
    <row r="670" spans="1:27" x14ac:dyDescent="0.25">
      <c r="C670" t="s">
        <v>141</v>
      </c>
    </row>
    <row r="672" spans="1:27" x14ac:dyDescent="0.25">
      <c r="L672" s="141"/>
    </row>
    <row r="673" spans="1:28" ht="15.75" thickBot="1" x14ac:dyDescent="0.3">
      <c r="M673" s="141"/>
    </row>
    <row r="674" spans="1:28" ht="15.75" thickBot="1" x14ac:dyDescent="0.3">
      <c r="A674" s="75"/>
      <c r="B674" s="121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37"/>
    </row>
    <row r="675" spans="1:28" ht="15.75" thickBot="1" x14ac:dyDescent="0.3"/>
    <row r="676" spans="1:28" ht="15.75" thickBot="1" x14ac:dyDescent="0.3">
      <c r="A676" s="117" t="s">
        <v>128</v>
      </c>
      <c r="B676" s="110">
        <v>0</v>
      </c>
      <c r="C676" s="109">
        <v>1</v>
      </c>
      <c r="E676" s="117" t="s">
        <v>130</v>
      </c>
      <c r="F676" s="110">
        <v>0</v>
      </c>
      <c r="G676" s="109">
        <v>1</v>
      </c>
      <c r="I676" s="154">
        <v>0</v>
      </c>
      <c r="J676" s="155" t="s">
        <v>131</v>
      </c>
      <c r="K676" s="152">
        <v>0</v>
      </c>
      <c r="L676" s="153">
        <v>1</v>
      </c>
      <c r="N676" s="154">
        <v>4</v>
      </c>
      <c r="O676" s="155" t="s">
        <v>131</v>
      </c>
      <c r="P676" s="152">
        <v>0</v>
      </c>
      <c r="Q676" s="153">
        <v>1</v>
      </c>
      <c r="S676" s="154">
        <v>8</v>
      </c>
      <c r="T676" s="155" t="s">
        <v>131</v>
      </c>
      <c r="U676" s="152">
        <v>0</v>
      </c>
      <c r="V676" s="153">
        <v>1</v>
      </c>
      <c r="X676" s="154">
        <v>12</v>
      </c>
      <c r="Y676" s="155" t="s">
        <v>131</v>
      </c>
      <c r="Z676" s="152">
        <v>0</v>
      </c>
      <c r="AA676" s="153">
        <v>1</v>
      </c>
    </row>
    <row r="677" spans="1:28" ht="15.75" thickBot="1" x14ac:dyDescent="0.3">
      <c r="A677" s="118">
        <v>0</v>
      </c>
      <c r="B677" s="113">
        <f>B653</f>
        <v>-0.24841842977746226</v>
      </c>
      <c r="C677" s="113">
        <f>C653</f>
        <v>-1.5142799521471584</v>
      </c>
      <c r="D677" s="113" t="str">
        <f>D653</f>
        <v>[0,1,2,3]</v>
      </c>
      <c r="E677" s="157">
        <v>0</v>
      </c>
      <c r="F677" s="113">
        <f>F653</f>
        <v>2.6347798486485108E-2</v>
      </c>
      <c r="G677" s="113">
        <f>G653</f>
        <v>-3.4949488704214632E-2</v>
      </c>
      <c r="I677" s="115"/>
      <c r="J677" s="107" t="s">
        <v>132</v>
      </c>
      <c r="K677" s="113">
        <f>F677+F678+F679+F680</f>
        <v>1.3061501971943279E-2</v>
      </c>
      <c r="L677" s="113">
        <f>G677+G678+G679+G680</f>
        <v>-4.1147369551159274E-2</v>
      </c>
      <c r="N677" s="115"/>
      <c r="O677" s="107" t="s">
        <v>132</v>
      </c>
      <c r="P677" s="113">
        <f>F683+F685+F686+F680</f>
        <v>-2.2628929978100953E-2</v>
      </c>
      <c r="Q677" s="113">
        <f>G683+G685+G686+G680</f>
        <v>-7.285655706830374E-3</v>
      </c>
      <c r="S677" s="115"/>
      <c r="T677" s="107" t="s">
        <v>132</v>
      </c>
      <c r="U677" s="113">
        <f>F677+F685+F686+F680</f>
        <v>-2.7014177453817012E-2</v>
      </c>
      <c r="V677" s="113">
        <f>G677+G685+G686+G680</f>
        <v>-2.3663003251735343E-2</v>
      </c>
      <c r="X677" s="115"/>
      <c r="Y677" s="107" t="s">
        <v>132</v>
      </c>
      <c r="Z677" s="113">
        <f>F682+F678+F686+F680</f>
        <v>-7.6925344847679947E-2</v>
      </c>
      <c r="AA677" s="113">
        <f>G682+G678+G686+G680</f>
        <v>5.87679781585356E-2</v>
      </c>
    </row>
    <row r="678" spans="1:28" ht="15.75" thickBot="1" x14ac:dyDescent="0.3">
      <c r="A678" s="119">
        <v>1</v>
      </c>
      <c r="B678" s="113">
        <f t="shared" ref="B678:D678" si="388">B654</f>
        <v>-4.6753275768911896E-2</v>
      </c>
      <c r="C678" s="113">
        <f t="shared" si="388"/>
        <v>-3.0861565174559455</v>
      </c>
      <c r="D678" s="113" t="str">
        <f t="shared" si="388"/>
        <v>[0,1,2,4]</v>
      </c>
      <c r="E678" s="119">
        <v>1</v>
      </c>
      <c r="F678" s="113">
        <f t="shared" ref="F678:G678" si="389">F654</f>
        <v>3.968794919464752E-3</v>
      </c>
      <c r="G678" s="113">
        <f t="shared" si="389"/>
        <v>-3.9067729152736097E-3</v>
      </c>
      <c r="I678" s="115"/>
      <c r="J678" s="107" t="s">
        <v>128</v>
      </c>
      <c r="K678" s="115">
        <f>B677</f>
        <v>-0.24841842977746226</v>
      </c>
      <c r="L678" s="115">
        <f>C677</f>
        <v>-1.5142799521471584</v>
      </c>
      <c r="N678" s="115"/>
      <c r="O678" s="107" t="s">
        <v>128</v>
      </c>
      <c r="P678" s="115">
        <f>B681</f>
        <v>-2.0392113295611374</v>
      </c>
      <c r="Q678" s="115">
        <f>C681</f>
        <v>-0.13941299956059425</v>
      </c>
      <c r="S678" s="115"/>
      <c r="T678" s="107" t="s">
        <v>128</v>
      </c>
      <c r="U678" s="115">
        <f>B685</f>
        <v>-1.6244632133366972</v>
      </c>
      <c r="V678" s="115">
        <f>C685</f>
        <v>-0.2194222379220693</v>
      </c>
      <c r="X678" s="115"/>
      <c r="Y678" s="107" t="s">
        <v>128</v>
      </c>
      <c r="Z678" s="115">
        <f>B689</f>
        <v>-3.9229239104665932</v>
      </c>
      <c r="AA678" s="115">
        <f>C689</f>
        <v>-1.9981472496278331E-2</v>
      </c>
    </row>
    <row r="679" spans="1:28" ht="15.75" thickBot="1" x14ac:dyDescent="0.3">
      <c r="A679" s="119">
        <v>2</v>
      </c>
      <c r="B679" s="113">
        <f t="shared" ref="B679:D679" si="390">B655</f>
        <v>-1.5400944276676736</v>
      </c>
      <c r="C679" s="113">
        <f t="shared" si="390"/>
        <v>-0.24125769995913721</v>
      </c>
      <c r="D679" s="113" t="str">
        <f t="shared" si="390"/>
        <v>[5,1,2,3]</v>
      </c>
      <c r="E679" s="119">
        <v>2</v>
      </c>
      <c r="F679" s="113">
        <f t="shared" ref="F679:G679" si="391">F655</f>
        <v>9.2093032996465318E-3</v>
      </c>
      <c r="G679" s="113">
        <f t="shared" si="391"/>
        <v>-1.1774000925144301E-2</v>
      </c>
      <c r="I679" s="115"/>
      <c r="J679" s="107" t="s">
        <v>133</v>
      </c>
      <c r="K679" s="115">
        <f>K678+K677</f>
        <v>-0.23535692780551898</v>
      </c>
      <c r="L679" s="115">
        <f>L678+L677</f>
        <v>-1.5554273216983177</v>
      </c>
      <c r="N679" s="115"/>
      <c r="O679" s="107" t="s">
        <v>133</v>
      </c>
      <c r="P679" s="115">
        <f>P678+P677</f>
        <v>-2.0618402595392382</v>
      </c>
      <c r="Q679" s="115">
        <f>Q678+Q677</f>
        <v>-0.14669865526742462</v>
      </c>
      <c r="S679" s="115"/>
      <c r="T679" s="107" t="s">
        <v>133</v>
      </c>
      <c r="U679" s="115">
        <f>U678+U677</f>
        <v>-1.6514773907905143</v>
      </c>
      <c r="V679" s="115">
        <f>V678+V677</f>
        <v>-0.24308524117380464</v>
      </c>
      <c r="X679" s="115"/>
      <c r="Y679" s="107" t="s">
        <v>133</v>
      </c>
      <c r="Z679" s="115">
        <f>Z678+Z677</f>
        <v>-3.999849255314273</v>
      </c>
      <c r="AA679" s="115">
        <f>AA678+AA677</f>
        <v>3.8786505662257269E-2</v>
      </c>
    </row>
    <row r="680" spans="1:28" ht="15.75" thickBot="1" x14ac:dyDescent="0.3">
      <c r="A680" s="119">
        <v>3</v>
      </c>
      <c r="B680" s="113">
        <f t="shared" ref="B680:D680" si="392">B656</f>
        <v>-1.0189431247069791</v>
      </c>
      <c r="C680" s="113">
        <f t="shared" si="392"/>
        <v>-0.44781365083036184</v>
      </c>
      <c r="D680" s="113" t="str">
        <f t="shared" si="392"/>
        <v>[6,7,2,3]</v>
      </c>
      <c r="E680" s="119">
        <v>3</v>
      </c>
      <c r="F680" s="113">
        <f t="shared" ref="F680:G680" si="393">F656</f>
        <v>-2.6464394733653113E-2</v>
      </c>
      <c r="G680" s="113">
        <f t="shared" si="393"/>
        <v>9.4828929934732686E-3</v>
      </c>
      <c r="I680" s="115"/>
      <c r="J680" s="107" t="s">
        <v>134</v>
      </c>
      <c r="K680" s="115">
        <f>EXP(K679)</f>
        <v>0.79028872326263788</v>
      </c>
      <c r="L680" s="115">
        <f>EXP(L679)</f>
        <v>0.21109915611456359</v>
      </c>
      <c r="M680">
        <f>K680+L680</f>
        <v>1.0013878793772015</v>
      </c>
      <c r="N680" s="115"/>
      <c r="O680" s="107" t="s">
        <v>134</v>
      </c>
      <c r="P680" s="115">
        <f>EXP(P679)</f>
        <v>0.12721963719353419</v>
      </c>
      <c r="Q680" s="115">
        <f>EXP(Q679)</f>
        <v>0.86355416571029486</v>
      </c>
      <c r="R680">
        <f>P680+Q680</f>
        <v>0.9907738029038291</v>
      </c>
      <c r="S680" s="115"/>
      <c r="T680" s="107" t="s">
        <v>134</v>
      </c>
      <c r="U680" s="115">
        <f>EXP(U679)</f>
        <v>0.19176638534334831</v>
      </c>
      <c r="V680" s="115">
        <f>EXP(V679)</f>
        <v>0.78420466439634107</v>
      </c>
      <c r="W680">
        <f>U680+V680</f>
        <v>0.9759710497396894</v>
      </c>
      <c r="X680" s="115"/>
      <c r="Y680" s="107" t="s">
        <v>134</v>
      </c>
      <c r="Z680" s="115">
        <f>EXP(Z679)</f>
        <v>1.8318400082074734E-2</v>
      </c>
      <c r="AA680" s="115">
        <f>EXP(AA679)</f>
        <v>1.0395485222339425</v>
      </c>
      <c r="AB680">
        <f>Z680+AA680</f>
        <v>1.0578669223160171</v>
      </c>
    </row>
    <row r="681" spans="1:28" ht="15.75" thickBot="1" x14ac:dyDescent="0.3">
      <c r="A681" s="119">
        <v>4</v>
      </c>
      <c r="B681" s="113">
        <f t="shared" ref="B681:D681" si="394">B657</f>
        <v>-2.0392113295611374</v>
      </c>
      <c r="C681" s="113">
        <f t="shared" si="394"/>
        <v>-0.13941299956059425</v>
      </c>
      <c r="D681" s="113" t="str">
        <f t="shared" si="394"/>
        <v>[6,8,9,3]</v>
      </c>
      <c r="E681" s="119">
        <v>4</v>
      </c>
      <c r="F681" s="113">
        <f t="shared" ref="F681:G681" si="395">F657</f>
        <v>1.0618804521870362E-2</v>
      </c>
      <c r="G681" s="113">
        <f t="shared" si="395"/>
        <v>-1.0186085901034592E-2</v>
      </c>
      <c r="I681" s="116"/>
      <c r="J681" s="108" t="s">
        <v>135</v>
      </c>
      <c r="K681" s="116">
        <f>K680/M680</f>
        <v>0.78919341799318199</v>
      </c>
      <c r="L681" s="58">
        <f>L680/M680</f>
        <v>0.21080658200681798</v>
      </c>
      <c r="N681" s="116"/>
      <c r="O681" s="108" t="s">
        <v>135</v>
      </c>
      <c r="P681" s="116">
        <f>P680/R680</f>
        <v>0.12840432076491121</v>
      </c>
      <c r="Q681" s="58">
        <f>Q680/R680</f>
        <v>0.87159567923508874</v>
      </c>
      <c r="S681" s="116"/>
      <c r="T681" s="108" t="s">
        <v>135</v>
      </c>
      <c r="U681" s="116">
        <f>U680/W680</f>
        <v>0.19648778044645501</v>
      </c>
      <c r="V681" s="58">
        <f>V680/W680</f>
        <v>0.80351221955354502</v>
      </c>
      <c r="X681" s="116"/>
      <c r="Y681" s="108" t="s">
        <v>135</v>
      </c>
      <c r="Z681" s="116">
        <f>Z680/AB680</f>
        <v>1.7316355862578403E-2</v>
      </c>
      <c r="AA681" s="58">
        <f>AA680/AB680</f>
        <v>0.98268364413742171</v>
      </c>
    </row>
    <row r="682" spans="1:28" ht="15.75" thickBot="1" x14ac:dyDescent="0.3">
      <c r="A682" s="119">
        <v>5</v>
      </c>
      <c r="B682" s="113">
        <f t="shared" ref="B682:D682" si="396">B658</f>
        <v>-0.75826675530038989</v>
      </c>
      <c r="C682" s="113">
        <f t="shared" si="396"/>
        <v>-0.63201014461718485</v>
      </c>
      <c r="D682" s="113" t="str">
        <f t="shared" si="396"/>
        <v>[6,8,9,4]</v>
      </c>
      <c r="E682" s="119">
        <v>5</v>
      </c>
      <c r="F682" s="113">
        <f t="shared" ref="F682:G682" si="397">F658</f>
        <v>0</v>
      </c>
      <c r="G682" s="113">
        <f t="shared" si="397"/>
        <v>4.2845797197057056E-2</v>
      </c>
    </row>
    <row r="683" spans="1:28" ht="15.75" thickBot="1" x14ac:dyDescent="0.3">
      <c r="A683" s="119">
        <v>6</v>
      </c>
      <c r="B683" s="113">
        <f t="shared" ref="B683:D683" si="398">B659</f>
        <v>-2.3016607764318024</v>
      </c>
      <c r="C683" s="113">
        <f t="shared" si="398"/>
        <v>-0.1054632702562819</v>
      </c>
      <c r="D683" s="113" t="str">
        <f t="shared" si="398"/>
        <v>[5,8,9,4]</v>
      </c>
      <c r="E683" s="119">
        <v>6</v>
      </c>
      <c r="F683" s="113">
        <f t="shared" ref="F683:G683" si="399">F659</f>
        <v>3.0733045962201166E-2</v>
      </c>
      <c r="G683" s="113">
        <f t="shared" si="399"/>
        <v>-1.8572141159309663E-2</v>
      </c>
      <c r="I683" s="154">
        <v>1</v>
      </c>
      <c r="J683" s="155" t="s">
        <v>131</v>
      </c>
      <c r="K683" s="152">
        <v>0</v>
      </c>
      <c r="L683" s="153">
        <v>1</v>
      </c>
      <c r="N683" s="154">
        <v>5</v>
      </c>
      <c r="O683" s="155" t="s">
        <v>131</v>
      </c>
      <c r="P683" s="152">
        <v>0</v>
      </c>
      <c r="Q683" s="153">
        <v>1</v>
      </c>
      <c r="S683" s="154">
        <v>9</v>
      </c>
      <c r="T683" s="155" t="s">
        <v>131</v>
      </c>
      <c r="U683" s="152">
        <v>0</v>
      </c>
      <c r="V683" s="153">
        <v>1</v>
      </c>
      <c r="X683" s="154">
        <v>13</v>
      </c>
      <c r="Y683" s="155" t="s">
        <v>131</v>
      </c>
      <c r="Z683" s="152">
        <v>0</v>
      </c>
      <c r="AA683" s="153">
        <v>1</v>
      </c>
    </row>
    <row r="684" spans="1:28" ht="15.75" thickBot="1" x14ac:dyDescent="0.3">
      <c r="A684" s="119">
        <v>7</v>
      </c>
      <c r="B684" s="113">
        <f t="shared" ref="B684:D684" si="400">B660</f>
        <v>-0.73206215066022051</v>
      </c>
      <c r="C684" s="113">
        <f t="shared" si="400"/>
        <v>-0.6556900313695182</v>
      </c>
      <c r="D684" s="113" t="str">
        <f t="shared" si="400"/>
        <v>[0,7,2,3]</v>
      </c>
      <c r="E684" s="119">
        <v>7</v>
      </c>
      <c r="F684" s="113">
        <f t="shared" ref="F684:G684" si="401">F660</f>
        <v>-2.7700851321314224E-2</v>
      </c>
      <c r="G684" s="113">
        <f t="shared" si="401"/>
        <v>1.5093501795792941E-2</v>
      </c>
      <c r="I684" s="115"/>
      <c r="J684" s="107" t="s">
        <v>132</v>
      </c>
      <c r="K684" s="113">
        <f>F677+F678+F679+F681</f>
        <v>5.0144701227466754E-2</v>
      </c>
      <c r="L684" s="113">
        <f>G677+G678+G679+G681</f>
        <v>-6.0816348445667134E-2</v>
      </c>
      <c r="N684" s="115"/>
      <c r="O684" s="107" t="s">
        <v>132</v>
      </c>
      <c r="P684" s="113">
        <f>F683+F685+F686+F681</f>
        <v>1.4454269277422521E-2</v>
      </c>
      <c r="Q684" s="113">
        <f>G683+G685+G686+G681</f>
        <v>-2.6954634601338234E-2</v>
      </c>
      <c r="S684" s="115"/>
      <c r="T684" s="107" t="s">
        <v>132</v>
      </c>
      <c r="U684" s="113">
        <f>F683+F684+F686+F680</f>
        <v>-7.7861945126257756E-2</v>
      </c>
      <c r="V684" s="113">
        <f>G683+G684+G686+G680</f>
        <v>1.6350314513235431E-2</v>
      </c>
      <c r="X684" s="115"/>
      <c r="Y684" s="107" t="s">
        <v>132</v>
      </c>
      <c r="Z684" s="113">
        <f>F683+F684+F679+F681</f>
        <v>2.2860302462403836E-2</v>
      </c>
      <c r="AA684" s="113">
        <f>G683+G684+G679+G681</f>
        <v>-2.5438726189695615E-2</v>
      </c>
    </row>
    <row r="685" spans="1:28" ht="15.75" thickBot="1" x14ac:dyDescent="0.3">
      <c r="A685" s="119">
        <v>8</v>
      </c>
      <c r="B685" s="113">
        <f t="shared" ref="B685:D685" si="402">B661</f>
        <v>-1.6244632133366972</v>
      </c>
      <c r="C685" s="113">
        <f t="shared" si="402"/>
        <v>-0.2194222379220693</v>
      </c>
      <c r="D685" s="113" t="str">
        <f t="shared" si="402"/>
        <v>[0,8,9,3]</v>
      </c>
      <c r="E685" s="119">
        <v>8</v>
      </c>
      <c r="F685" s="113">
        <f t="shared" ref="F685:G685" si="403">F661</f>
        <v>2.7532163826842575E-2</v>
      </c>
      <c r="G685" s="113">
        <f t="shared" si="403"/>
        <v>-8.5424684242728643E-3</v>
      </c>
      <c r="I685" s="115"/>
      <c r="J685" s="107" t="s">
        <v>128</v>
      </c>
      <c r="K685" s="115">
        <f>B678</f>
        <v>-4.6753275768911896E-2</v>
      </c>
      <c r="L685" s="115">
        <f>C678</f>
        <v>-3.0861565174559455</v>
      </c>
      <c r="N685" s="115"/>
      <c r="O685" s="107" t="s">
        <v>128</v>
      </c>
      <c r="P685" s="115">
        <f>B682</f>
        <v>-0.75826675530038989</v>
      </c>
      <c r="Q685" s="115">
        <f>C682</f>
        <v>-0.63201014461718485</v>
      </c>
      <c r="S685" s="115"/>
      <c r="T685" s="107" t="s">
        <v>128</v>
      </c>
      <c r="U685" s="115">
        <f>B686</f>
        <v>-3.2161700771784782</v>
      </c>
      <c r="V685" s="115">
        <f>C686</f>
        <v>-4.09348930400837E-2</v>
      </c>
      <c r="X685" s="115"/>
      <c r="Y685" s="107" t="s">
        <v>128</v>
      </c>
      <c r="Z685" s="115">
        <f>B690</f>
        <v>-0.26272460965634037</v>
      </c>
      <c r="AA685" s="115">
        <f>C690</f>
        <v>-1.4651368550970614</v>
      </c>
    </row>
    <row r="686" spans="1:28" ht="15.75" thickBot="1" x14ac:dyDescent="0.3">
      <c r="A686" s="119">
        <v>9</v>
      </c>
      <c r="B686" s="113">
        <f t="shared" ref="B686:D686" si="404">B662</f>
        <v>-3.2161700771784782</v>
      </c>
      <c r="C686" s="113">
        <f t="shared" si="404"/>
        <v>-4.09348930400837E-2</v>
      </c>
      <c r="D686" s="113" t="str">
        <f t="shared" si="404"/>
        <v>[6,7,9,3]</v>
      </c>
      <c r="E686" s="120">
        <v>9</v>
      </c>
      <c r="F686" s="113">
        <f t="shared" ref="F686:G686" si="405">F662</f>
        <v>-5.4429745033491586E-2</v>
      </c>
      <c r="G686" s="113">
        <f t="shared" si="405"/>
        <v>1.0346060883278885E-2</v>
      </c>
      <c r="I686" s="115"/>
      <c r="J686" s="107" t="s">
        <v>133</v>
      </c>
      <c r="K686" s="115">
        <f>K685+K684</f>
        <v>3.3914254585548573E-3</v>
      </c>
      <c r="L686" s="115">
        <f>L685+L684</f>
        <v>-3.1469728659016125</v>
      </c>
      <c r="N686" s="115"/>
      <c r="O686" s="107" t="s">
        <v>133</v>
      </c>
      <c r="P686" s="115">
        <f>P685+P684</f>
        <v>-0.74381248602296735</v>
      </c>
      <c r="Q686" s="115">
        <f>Q685+Q684</f>
        <v>-0.65896477921852314</v>
      </c>
      <c r="S686" s="115"/>
      <c r="T686" s="107" t="s">
        <v>133</v>
      </c>
      <c r="U686" s="115">
        <f>U685+U684</f>
        <v>-3.2940320223047359</v>
      </c>
      <c r="V686" s="115">
        <f>V685+V684</f>
        <v>-2.4584578526848269E-2</v>
      </c>
      <c r="X686" s="115"/>
      <c r="Y686" s="107" t="s">
        <v>133</v>
      </c>
      <c r="Z686" s="115">
        <f>Z685+Z684</f>
        <v>-0.23986430719393653</v>
      </c>
      <c r="AA686" s="56">
        <f>AA685+AA684</f>
        <v>-1.4905755812867569</v>
      </c>
    </row>
    <row r="687" spans="1:28" ht="15.75" thickBot="1" x14ac:dyDescent="0.3">
      <c r="A687" s="119">
        <v>10</v>
      </c>
      <c r="B687" s="113">
        <f t="shared" ref="B687:D687" si="406">B663</f>
        <v>-1.2460900372987995</v>
      </c>
      <c r="C687" s="113">
        <f t="shared" si="406"/>
        <v>-0.33915392706365965</v>
      </c>
      <c r="D687" s="113" t="str">
        <f t="shared" si="406"/>
        <v>[0,7,9,4]</v>
      </c>
      <c r="I687" s="115"/>
      <c r="J687" s="107" t="s">
        <v>134</v>
      </c>
      <c r="K687" s="115">
        <f>EXP(K686)</f>
        <v>1.0033971828486219</v>
      </c>
      <c r="L687" s="56">
        <f>EXP(L686)</f>
        <v>4.2982042538339794E-2</v>
      </c>
      <c r="M687">
        <f>K687+L687</f>
        <v>1.0463792253869617</v>
      </c>
      <c r="N687" s="115"/>
      <c r="O687" s="107" t="s">
        <v>134</v>
      </c>
      <c r="P687" s="115">
        <f>EXP(P686)</f>
        <v>0.47529838842165673</v>
      </c>
      <c r="Q687" s="56">
        <f>EXP(Q686)</f>
        <v>0.51738666677984513</v>
      </c>
      <c r="R687">
        <f>P687+Q687</f>
        <v>0.99268505520150185</v>
      </c>
      <c r="S687" s="115"/>
      <c r="T687" s="107" t="s">
        <v>134</v>
      </c>
      <c r="U687" s="115">
        <f>EXP(U686)</f>
        <v>3.7103943459640493E-2</v>
      </c>
      <c r="V687" s="56">
        <f>EXP(V686)</f>
        <v>0.9757151608774759</v>
      </c>
      <c r="W687">
        <f>U687+V687</f>
        <v>1.0128191043371164</v>
      </c>
      <c r="X687" s="115"/>
      <c r="Y687" s="107" t="s">
        <v>134</v>
      </c>
      <c r="Z687" s="115">
        <f>EXP(Z686)</f>
        <v>0.78673460805058437</v>
      </c>
      <c r="AA687" s="56">
        <f>EXP(AA686)</f>
        <v>0.22524297258148568</v>
      </c>
      <c r="AB687">
        <f>Z687+AA687</f>
        <v>1.0119775806320701</v>
      </c>
    </row>
    <row r="688" spans="1:28" ht="15.75" thickBot="1" x14ac:dyDescent="0.3">
      <c r="A688" s="119">
        <v>11</v>
      </c>
      <c r="B688" s="113">
        <f t="shared" ref="B688:D688" si="407">B664</f>
        <v>-1.2181772157006383</v>
      </c>
      <c r="C688" s="113">
        <f t="shared" si="407"/>
        <v>-0.3506485656490424</v>
      </c>
      <c r="D688" s="113" t="str">
        <f t="shared" si="407"/>
        <v>[5,7,2,4]</v>
      </c>
      <c r="E688" t="s">
        <v>136</v>
      </c>
      <c r="G688">
        <f>LN(K681)+LN(K688)+LN(L695)+LN(L702)+LN(Q681)+LN(P688)+LN(Q695)+LN(P702)+LN(V681)+LN(V688)+LN(V695)+LN(V702)+LN(AA681)+LN(Z688)</f>
        <v>-3.8539425577769242</v>
      </c>
      <c r="I688" s="116"/>
      <c r="J688" s="108" t="s">
        <v>135</v>
      </c>
      <c r="K688" s="116">
        <f>K687/M687</f>
        <v>0.95892307349427297</v>
      </c>
      <c r="L688" s="58">
        <f>L687/M687</f>
        <v>4.1076926505727022E-2</v>
      </c>
      <c r="N688" s="116"/>
      <c r="O688" s="108" t="s">
        <v>135</v>
      </c>
      <c r="P688" s="116">
        <f>P687/R687</f>
        <v>0.4788007897682891</v>
      </c>
      <c r="Q688" s="58">
        <f>Q687/R687</f>
        <v>0.5211992102317109</v>
      </c>
      <c r="S688" s="116"/>
      <c r="T688" s="108" t="s">
        <v>135</v>
      </c>
      <c r="U688" s="116">
        <f>U687/W687</f>
        <v>3.6634324234952879E-2</v>
      </c>
      <c r="V688" s="58">
        <f>V687/W687</f>
        <v>0.96336567576504706</v>
      </c>
      <c r="X688" s="116"/>
      <c r="Y688" s="108" t="s">
        <v>135</v>
      </c>
      <c r="Z688" s="116">
        <f>Z687/AB687</f>
        <v>0.77742296183992388</v>
      </c>
      <c r="AA688" s="58">
        <f>AA687/AB687</f>
        <v>0.22257703816007601</v>
      </c>
    </row>
    <row r="689" spans="1:27" ht="15.75" thickBot="1" x14ac:dyDescent="0.3">
      <c r="A689" s="119">
        <v>12</v>
      </c>
      <c r="B689" s="113">
        <f t="shared" ref="B689:D689" si="408">B665</f>
        <v>-3.9229239104665932</v>
      </c>
      <c r="C689" s="113">
        <f t="shared" si="408"/>
        <v>-1.9981472496278331E-2</v>
      </c>
      <c r="D689" s="113" t="str">
        <f t="shared" si="408"/>
        <v>[5,1,9,3]</v>
      </c>
      <c r="E689" t="s">
        <v>138</v>
      </c>
      <c r="G689">
        <f>12/14</f>
        <v>0.8571428571428571</v>
      </c>
    </row>
    <row r="690" spans="1:27" ht="15.75" thickBot="1" x14ac:dyDescent="0.3">
      <c r="A690" s="120">
        <v>13</v>
      </c>
      <c r="B690" s="113">
        <f t="shared" ref="B690:D690" si="409">B666</f>
        <v>-0.26272460965634037</v>
      </c>
      <c r="C690" s="113">
        <f t="shared" si="409"/>
        <v>-1.4651368550970614</v>
      </c>
      <c r="D690" s="113" t="str">
        <f t="shared" si="409"/>
        <v>[6,7,2,4]</v>
      </c>
      <c r="E690" t="s">
        <v>140</v>
      </c>
      <c r="I690" s="154">
        <v>2</v>
      </c>
      <c r="J690" s="155" t="s">
        <v>131</v>
      </c>
      <c r="K690" s="152">
        <v>0</v>
      </c>
      <c r="L690" s="153">
        <v>1</v>
      </c>
      <c r="N690" s="154">
        <v>6</v>
      </c>
      <c r="O690" s="155" t="s">
        <v>131</v>
      </c>
      <c r="P690" s="152">
        <v>0</v>
      </c>
      <c r="Q690" s="153">
        <v>1</v>
      </c>
      <c r="S690" s="154">
        <v>10</v>
      </c>
      <c r="T690" s="155" t="s">
        <v>131</v>
      </c>
      <c r="U690" s="152">
        <v>0</v>
      </c>
      <c r="V690" s="153">
        <v>1</v>
      </c>
    </row>
    <row r="691" spans="1:27" ht="15.75" thickBot="1" x14ac:dyDescent="0.3">
      <c r="I691" s="115"/>
      <c r="J691" s="107" t="s">
        <v>132</v>
      </c>
      <c r="K691" s="113">
        <f>F682+F678+F679+F680</f>
        <v>-1.3286296514541829E-2</v>
      </c>
      <c r="L691" s="113">
        <f>G682+G678+G679+G680</f>
        <v>3.6647916350112414E-2</v>
      </c>
      <c r="N691" s="115"/>
      <c r="O691" s="107" t="s">
        <v>132</v>
      </c>
      <c r="P691" s="113">
        <f>F682+F685+F686+F681</f>
        <v>-1.6278776684778649E-2</v>
      </c>
      <c r="Q691" s="113">
        <f>G682+G685+G686+G681</f>
        <v>3.4463303755028485E-2</v>
      </c>
      <c r="S691" s="115"/>
      <c r="T691" s="107" t="s">
        <v>132</v>
      </c>
      <c r="U691" s="113">
        <f>F677+F684+F686+F681</f>
        <v>-4.516399334645034E-2</v>
      </c>
      <c r="V691" s="113">
        <f>G677+G684+G686+G681</f>
        <v>-1.9696011926177398E-2</v>
      </c>
    </row>
    <row r="692" spans="1:27" ht="15.75" thickBot="1" x14ac:dyDescent="0.3">
      <c r="A692" s="117" t="s">
        <v>128</v>
      </c>
      <c r="B692" s="110">
        <v>0</v>
      </c>
      <c r="C692" s="109">
        <v>1</v>
      </c>
      <c r="E692" s="117" t="s">
        <v>130</v>
      </c>
      <c r="F692" s="110">
        <v>0</v>
      </c>
      <c r="G692" s="109">
        <v>1</v>
      </c>
      <c r="I692" s="115"/>
      <c r="J692" s="107" t="s">
        <v>128</v>
      </c>
      <c r="K692" s="115">
        <f>B679</f>
        <v>-1.5400944276676736</v>
      </c>
      <c r="L692" s="115">
        <f>C679</f>
        <v>-0.24125769995913721</v>
      </c>
      <c r="N692" s="115"/>
      <c r="O692" s="107" t="s">
        <v>128</v>
      </c>
      <c r="P692" s="115">
        <f>B683</f>
        <v>-2.3016607764318024</v>
      </c>
      <c r="Q692" s="115">
        <f>C683</f>
        <v>-0.1054632702562819</v>
      </c>
      <c r="S692" s="115"/>
      <c r="T692" s="107" t="s">
        <v>128</v>
      </c>
      <c r="U692" s="115">
        <f>B687</f>
        <v>-1.2460900372987995</v>
      </c>
      <c r="V692" s="115">
        <f>C687</f>
        <v>-0.33915392706365965</v>
      </c>
      <c r="Y692" s="117" t="s">
        <v>142</v>
      </c>
      <c r="Z692" s="110">
        <v>0</v>
      </c>
      <c r="AA692" s="109">
        <v>1</v>
      </c>
    </row>
    <row r="693" spans="1:27" ht="15.75" thickBot="1" x14ac:dyDescent="0.3">
      <c r="A693" s="118">
        <v>0</v>
      </c>
      <c r="B693" s="113">
        <f>LN(K681)</f>
        <v>-0.23674384496832637</v>
      </c>
      <c r="C693" s="113">
        <f>LN(L681)</f>
        <v>-1.556814238861125</v>
      </c>
      <c r="D693" t="str">
        <f>D677</f>
        <v>[0,1,2,3]</v>
      </c>
      <c r="E693" s="157">
        <v>0</v>
      </c>
      <c r="F693" s="113">
        <f>(LN($L$6) - LN(K681+K688+P702+U681+U695))/$E$34</f>
        <v>2.5522831540347207E-2</v>
      </c>
      <c r="G693" s="113">
        <f>(LN($K$6) - LN(L681+L688+Q702+V681+V695))/$E$34</f>
        <v>-3.3977627734010557E-2</v>
      </c>
      <c r="I693" s="115"/>
      <c r="J693" s="107" t="s">
        <v>133</v>
      </c>
      <c r="K693" s="115">
        <f>K692+K691</f>
        <v>-1.5533807241822153</v>
      </c>
      <c r="L693" s="115">
        <f>L692+L691</f>
        <v>-0.20460978360902479</v>
      </c>
      <c r="N693" s="115"/>
      <c r="O693" s="107" t="s">
        <v>133</v>
      </c>
      <c r="P693" s="115">
        <f>P692+P691</f>
        <v>-2.317939553116581</v>
      </c>
      <c r="Q693" s="115">
        <f>Q692+Q691</f>
        <v>-7.0999966501253411E-2</v>
      </c>
      <c r="S693" s="115"/>
      <c r="T693" s="107" t="s">
        <v>133</v>
      </c>
      <c r="U693" s="115">
        <f>U692+U691</f>
        <v>-1.2912540306452498</v>
      </c>
      <c r="V693" s="115">
        <f>V692+V691</f>
        <v>-0.35884993898983708</v>
      </c>
      <c r="Y693" s="157">
        <v>0</v>
      </c>
      <c r="Z693" s="113">
        <f>Z653+F693</f>
        <v>0.69936012218361021</v>
      </c>
      <c r="AA693" s="113">
        <f>AA653+G693</f>
        <v>-0.85387948557054072</v>
      </c>
    </row>
    <row r="694" spans="1:27" ht="15.75" thickBot="1" x14ac:dyDescent="0.3">
      <c r="A694" s="119">
        <v>1</v>
      </c>
      <c r="B694" s="113">
        <f>LN(K688)</f>
        <v>-4.1944422650559858E-2</v>
      </c>
      <c r="C694" s="113">
        <f>LN(L688)</f>
        <v>-3.1923087140107271</v>
      </c>
      <c r="D694" t="str">
        <f t="shared" ref="D694:D706" si="410">D678</f>
        <v>[0,1,2,4]</v>
      </c>
      <c r="E694" s="119">
        <v>1</v>
      </c>
      <c r="F694" s="113">
        <f>(LN($L$11) - LN(K681+K688+K695+Z681))/$E$34</f>
        <v>3.5875904210229126E-3</v>
      </c>
      <c r="G694" s="113">
        <f>(LN($K$11) - LN(L681+L688+L695+AA681))/$E$34</f>
        <v>-3.5368347050969418E-3</v>
      </c>
      <c r="I694" s="115"/>
      <c r="J694" s="107" t="s">
        <v>134</v>
      </c>
      <c r="K694" s="115">
        <f>EXP(K693)</f>
        <v>0.21153163352576188</v>
      </c>
      <c r="L694" s="56">
        <f>EXP(L693)</f>
        <v>0.81496526717790807</v>
      </c>
      <c r="M694">
        <f>K694+L694</f>
        <v>1.0264969007036699</v>
      </c>
      <c r="N694" s="115"/>
      <c r="O694" s="107" t="s">
        <v>134</v>
      </c>
      <c r="P694" s="115">
        <f>EXP(P693)</f>
        <v>9.8476281858263515E-2</v>
      </c>
      <c r="Q694" s="56">
        <f>EXP(Q693)</f>
        <v>0.93146192333039846</v>
      </c>
      <c r="R694">
        <f>P694+Q694</f>
        <v>1.0299382051886621</v>
      </c>
      <c r="S694" s="115"/>
      <c r="T694" s="107" t="s">
        <v>134</v>
      </c>
      <c r="U694" s="115">
        <f>EXP(U693)</f>
        <v>0.27492580144600215</v>
      </c>
      <c r="V694" s="56">
        <f>EXP(V693)</f>
        <v>0.69847915797570659</v>
      </c>
      <c r="W694">
        <f>U694+V694</f>
        <v>0.97340495942170868</v>
      </c>
      <c r="Y694" s="119">
        <v>1</v>
      </c>
      <c r="Z694" s="113">
        <f t="shared" ref="Z694:Z702" si="411">Z654+F694</f>
        <v>0.17266182908068881</v>
      </c>
      <c r="AA694" s="113">
        <f t="shared" ref="AA694:AA702" si="412">AA654+G694</f>
        <v>-0.16129709131722555</v>
      </c>
    </row>
    <row r="695" spans="1:27" ht="15.75" thickBot="1" x14ac:dyDescent="0.3">
      <c r="A695" s="119">
        <v>2</v>
      </c>
      <c r="B695" s="113">
        <f>LN(K695)</f>
        <v>-1.5795326623692381</v>
      </c>
      <c r="C695" s="113">
        <f>LN(L695)</f>
        <v>-0.23076172179604748</v>
      </c>
      <c r="D695" t="str">
        <f t="shared" si="410"/>
        <v>[5,1,2,3]</v>
      </c>
      <c r="E695" s="119">
        <v>2</v>
      </c>
      <c r="F695" s="113">
        <f>(LN($L$16) - LN(K681+K688+K695+K702+P702+U702+Z688))/$E$34</f>
        <v>8.9614227903367927E-3</v>
      </c>
      <c r="G695" s="113">
        <f>(LN($K$16) - LN(L681+L688+L695+L702+Q702+V702+AA688))/$E$34</f>
        <v>-1.1469766092730149E-2</v>
      </c>
      <c r="I695" s="116"/>
      <c r="J695" s="108" t="s">
        <v>135</v>
      </c>
      <c r="K695" s="116">
        <f>K694/M694</f>
        <v>0.206071380615719</v>
      </c>
      <c r="L695" s="58">
        <f>L694/M694</f>
        <v>0.79392861938428105</v>
      </c>
      <c r="N695" s="116"/>
      <c r="O695" s="108" t="s">
        <v>135</v>
      </c>
      <c r="P695" s="116">
        <f>P694/R694</f>
        <v>9.561377698405199E-2</v>
      </c>
      <c r="Q695" s="58">
        <f>Q694/R694</f>
        <v>0.90438622301594795</v>
      </c>
      <c r="S695" s="116"/>
      <c r="T695" s="108" t="s">
        <v>135</v>
      </c>
      <c r="U695" s="116">
        <f>U694/W694</f>
        <v>0.2824372310670506</v>
      </c>
      <c r="V695" s="58">
        <f>V694/W694</f>
        <v>0.71756276893294946</v>
      </c>
      <c r="Y695" s="119">
        <v>2</v>
      </c>
      <c r="Z695" s="113">
        <f t="shared" si="411"/>
        <v>0.32539316113516442</v>
      </c>
      <c r="AA695" s="113">
        <f t="shared" si="412"/>
        <v>-0.38391783712453792</v>
      </c>
    </row>
    <row r="696" spans="1:27" ht="15.75" thickBot="1" x14ac:dyDescent="0.3">
      <c r="A696" s="119">
        <v>3</v>
      </c>
      <c r="B696" s="113">
        <f>LN(K702)</f>
        <v>-1.0243531229936795</v>
      </c>
      <c r="C696" s="113">
        <f>LN(L702)</f>
        <v>-0.44477049961913045</v>
      </c>
      <c r="D696" t="str">
        <f t="shared" si="410"/>
        <v>[6,7,2,3]</v>
      </c>
      <c r="E696" s="119">
        <v>3</v>
      </c>
      <c r="F696" s="113">
        <f>(LN($L$20) - LN(K681+K695+K702+P681+P702+U681+U688+Z681))/$E$34</f>
        <v>-2.5519078793225014E-2</v>
      </c>
      <c r="G696" s="113">
        <f>(LN($K$20) - LN(L681+L695+L702+Q681+Q702+V681+V688+AA681))/$E$34</f>
        <v>9.1200101007467005E-3</v>
      </c>
      <c r="Y696" s="119">
        <v>3</v>
      </c>
      <c r="Z696" s="113">
        <f t="shared" si="411"/>
        <v>-0.85937404779056203</v>
      </c>
      <c r="AA696" s="113">
        <f t="shared" si="412"/>
        <v>0.36464810033883405</v>
      </c>
    </row>
    <row r="697" spans="1:27" ht="15.75" thickBot="1" x14ac:dyDescent="0.3">
      <c r="A697" s="119">
        <v>4</v>
      </c>
      <c r="B697" s="113">
        <f>LN(P681)</f>
        <v>-2.0525712374753868</v>
      </c>
      <c r="C697" s="113">
        <f>LN(Q681)</f>
        <v>-0.13742963320357324</v>
      </c>
      <c r="D697" t="str">
        <f t="shared" si="410"/>
        <v>[6,8,9,3]</v>
      </c>
      <c r="E697" s="119">
        <v>4</v>
      </c>
      <c r="F697" s="113">
        <f>(LN($L$21) - LN(K688+P688+P695+U695+U702+Z688))/$E$34</f>
        <v>1.0212856475524057E-2</v>
      </c>
      <c r="G697" s="113">
        <f>(LN($K$21) - LN(L688+Q688+Q695+V695+V702+AA688))/$E$34</f>
        <v>-9.8119699534680582E-3</v>
      </c>
      <c r="I697" s="154">
        <v>3</v>
      </c>
      <c r="J697" s="155" t="s">
        <v>131</v>
      </c>
      <c r="K697" s="152">
        <v>0</v>
      </c>
      <c r="L697" s="153">
        <v>1</v>
      </c>
      <c r="N697" s="154">
        <v>7</v>
      </c>
      <c r="O697" s="155" t="s">
        <v>131</v>
      </c>
      <c r="P697" s="152">
        <v>0</v>
      </c>
      <c r="Q697" s="153">
        <v>1</v>
      </c>
      <c r="S697" s="154">
        <v>11</v>
      </c>
      <c r="T697" s="155" t="s">
        <v>131</v>
      </c>
      <c r="U697" s="152">
        <v>0</v>
      </c>
      <c r="V697" s="153">
        <v>1</v>
      </c>
      <c r="Y697" s="119">
        <v>4</v>
      </c>
      <c r="Z697" s="113">
        <f t="shared" si="411"/>
        <v>0.34857679501115785</v>
      </c>
      <c r="AA697" s="113">
        <f t="shared" si="412"/>
        <v>-0.31235886964977988</v>
      </c>
    </row>
    <row r="698" spans="1:27" ht="15.75" thickBot="1" x14ac:dyDescent="0.3">
      <c r="A698" s="119">
        <v>5</v>
      </c>
      <c r="B698" s="113">
        <f>LN(P688)</f>
        <v>-0.73647065582539128</v>
      </c>
      <c r="C698" s="113">
        <f>LN(Q688)</f>
        <v>-0.65162294902094708</v>
      </c>
      <c r="D698" t="str">
        <f t="shared" si="410"/>
        <v>[6,8,9,4]</v>
      </c>
      <c r="E698" s="119">
        <v>5</v>
      </c>
      <c r="F698" s="113">
        <v>0</v>
      </c>
      <c r="G698" s="113">
        <f>(LN($K$7) - LN(L695+Q695+V702+AA681))/$E$34</f>
        <v>4.1050595189727201E-2</v>
      </c>
      <c r="I698" s="115"/>
      <c r="J698" s="107" t="s">
        <v>132</v>
      </c>
      <c r="K698" s="113">
        <f>F683+F684+F679+F680</f>
        <v>-1.4222896793119638E-2</v>
      </c>
      <c r="L698" s="113">
        <f>G683+G684+G679+G680</f>
        <v>-5.7697472951877549E-3</v>
      </c>
      <c r="N698" s="115"/>
      <c r="O698" s="107" t="s">
        <v>132</v>
      </c>
      <c r="P698" s="113">
        <f>F677+F684+F679+F680</f>
        <v>-1.8608144268835697E-2</v>
      </c>
      <c r="Q698" s="113">
        <f>G677+G684+G679+G680</f>
        <v>-2.2147094840092724E-2</v>
      </c>
      <c r="S698" s="115"/>
      <c r="T698" s="107" t="s">
        <v>132</v>
      </c>
      <c r="U698" s="113">
        <f>F682+F684+F679+F681</f>
        <v>-7.87274349979733E-3</v>
      </c>
      <c r="V698" s="113">
        <f>G682+G684+G679+G681</f>
        <v>3.5979212166671104E-2</v>
      </c>
      <c r="Y698" s="119">
        <v>5</v>
      </c>
      <c r="Z698" s="113">
        <f t="shared" si="411"/>
        <v>0</v>
      </c>
      <c r="AA698" s="113">
        <f t="shared" si="412"/>
        <v>1.2161527811759232</v>
      </c>
    </row>
    <row r="699" spans="1:27" ht="15.75" thickBot="1" x14ac:dyDescent="0.3">
      <c r="A699" s="119">
        <v>6</v>
      </c>
      <c r="B699" s="113">
        <f>LN(P695)</f>
        <v>-2.3474383585958916</v>
      </c>
      <c r="C699" s="113">
        <f>LN(Q695)</f>
        <v>-0.10049877198056408</v>
      </c>
      <c r="D699" t="str">
        <f t="shared" si="410"/>
        <v>[5,8,9,4]</v>
      </c>
      <c r="E699" s="119">
        <v>6</v>
      </c>
      <c r="F699" s="113">
        <f>(LN($L$8) - LN(K702+P681+P688+U688+Z688))/$E$34</f>
        <v>2.909258180373589E-2</v>
      </c>
      <c r="G699" s="113">
        <f>(LN($K$8) - LN(L702+Q681+Q688+V688+AA688))/$E$34</f>
        <v>-1.7669670871436949E-2</v>
      </c>
      <c r="I699" s="115"/>
      <c r="J699" s="107" t="s">
        <v>128</v>
      </c>
      <c r="K699" s="115">
        <f>B680</f>
        <v>-1.0189431247069791</v>
      </c>
      <c r="L699" s="115">
        <f>C680</f>
        <v>-0.44781365083036184</v>
      </c>
      <c r="N699" s="115"/>
      <c r="O699" s="107" t="s">
        <v>128</v>
      </c>
      <c r="P699" s="115">
        <f>B684</f>
        <v>-0.73206215066022051</v>
      </c>
      <c r="Q699" s="115">
        <f>C684</f>
        <v>-0.6556900313695182</v>
      </c>
      <c r="S699" s="115"/>
      <c r="T699" s="107" t="s">
        <v>128</v>
      </c>
      <c r="U699" s="115">
        <f>B688</f>
        <v>-1.2181772157006383</v>
      </c>
      <c r="V699" s="115">
        <f>C688</f>
        <v>-0.3506485656490424</v>
      </c>
      <c r="Y699" s="119">
        <v>6</v>
      </c>
      <c r="Z699" s="113">
        <f t="shared" si="411"/>
        <v>0.66479779992657706</v>
      </c>
      <c r="AA699" s="113">
        <f t="shared" si="412"/>
        <v>-0.36895414657328329</v>
      </c>
    </row>
    <row r="700" spans="1:27" ht="15.75" thickBot="1" x14ac:dyDescent="0.3">
      <c r="A700" s="119">
        <v>7</v>
      </c>
      <c r="B700" s="113">
        <f>LN(P702)</f>
        <v>-0.73022670221964625</v>
      </c>
      <c r="C700" s="113">
        <f>LN(Q702)</f>
        <v>-0.6573935335002008</v>
      </c>
      <c r="D700" t="str">
        <f t="shared" si="410"/>
        <v>[0,7,2,3]</v>
      </c>
      <c r="E700" s="119">
        <v>7</v>
      </c>
      <c r="F700" s="113">
        <f>(LN($L$12) - LN(K702+P702+U688+U695+U702+Z688))/$E$34</f>
        <v>-2.6544580521897815E-2</v>
      </c>
      <c r="G700" s="113">
        <f>(LN($K$12) - LN(L702+Q702+V688+V695+V702+AA688))/$E$34</f>
        <v>1.440994726245759E-2</v>
      </c>
      <c r="I700" s="115"/>
      <c r="J700" s="107" t="s">
        <v>133</v>
      </c>
      <c r="K700" s="115">
        <f>K699+K698</f>
        <v>-1.0331660215000988</v>
      </c>
      <c r="L700" s="115">
        <f>L699+L698</f>
        <v>-0.4535833981255496</v>
      </c>
      <c r="N700" s="115"/>
      <c r="O700" s="107" t="s">
        <v>133</v>
      </c>
      <c r="P700" s="115">
        <f>P699+P698</f>
        <v>-0.75067029492905624</v>
      </c>
      <c r="Q700" s="115">
        <f>Q699+Q698</f>
        <v>-0.6778371262096109</v>
      </c>
      <c r="S700" s="115"/>
      <c r="T700" s="107" t="s">
        <v>133</v>
      </c>
      <c r="U700" s="115">
        <f>U699+U698</f>
        <v>-1.2260499592004357</v>
      </c>
      <c r="V700" s="115">
        <f>V699+V698</f>
        <v>-0.31466935348237129</v>
      </c>
      <c r="Y700" s="119">
        <v>7</v>
      </c>
      <c r="Z700" s="113">
        <f t="shared" si="411"/>
        <v>-0.69815904322782596</v>
      </c>
      <c r="AA700" s="113">
        <f t="shared" si="412"/>
        <v>0.4088645518969779</v>
      </c>
    </row>
    <row r="701" spans="1:27" ht="15.75" thickBot="1" x14ac:dyDescent="0.3">
      <c r="A701" s="119">
        <v>8</v>
      </c>
      <c r="B701" s="113">
        <f>LN(U681)</f>
        <v>-1.6271550356295816</v>
      </c>
      <c r="C701" s="113">
        <f>LN(V681)</f>
        <v>-0.21876288601287217</v>
      </c>
      <c r="D701" t="str">
        <f t="shared" si="410"/>
        <v>[0,8,9,3]</v>
      </c>
      <c r="E701" s="119">
        <v>8</v>
      </c>
      <c r="F701" s="113">
        <f>(LN($L$13) - LN(P681+P688+P695+U681))/$E$34</f>
        <v>2.6532795368417149E-2</v>
      </c>
      <c r="G701" s="113">
        <f>(LN($K$13) - LN(Q681+Q688+Q695+V681))/$E$34</f>
        <v>-8.2533633278518148E-3</v>
      </c>
      <c r="I701" s="115"/>
      <c r="J701" s="107" t="s">
        <v>134</v>
      </c>
      <c r="K701" s="115">
        <f>EXP(K700)</f>
        <v>0.35587845623344361</v>
      </c>
      <c r="L701" s="56">
        <f>EXP(L700)</f>
        <v>0.63534736502224909</v>
      </c>
      <c r="M701">
        <f>K701+L701</f>
        <v>0.9912258212556927</v>
      </c>
      <c r="N701" s="115"/>
      <c r="O701" s="107" t="s">
        <v>134</v>
      </c>
      <c r="P701" s="115">
        <f>EXP(P700)</f>
        <v>0.47205003392838502</v>
      </c>
      <c r="Q701" s="56">
        <f>EXP(Q700)</f>
        <v>0.50771392681790761</v>
      </c>
      <c r="R701">
        <f>P701+Q701</f>
        <v>0.97976396074629268</v>
      </c>
      <c r="S701" s="115"/>
      <c r="T701" s="107" t="s">
        <v>134</v>
      </c>
      <c r="U701" s="115">
        <f>EXP(U700)</f>
        <v>0.29344942858807199</v>
      </c>
      <c r="V701" s="56">
        <f>EXP(V700)</f>
        <v>0.73003021631619303</v>
      </c>
      <c r="W701">
        <f>U701+V701</f>
        <v>1.0234796449042651</v>
      </c>
      <c r="Y701" s="119">
        <v>8</v>
      </c>
      <c r="Z701" s="113">
        <f t="shared" si="411"/>
        <v>0.28623035948873665</v>
      </c>
      <c r="AA701" s="113">
        <f t="shared" si="412"/>
        <v>-3.679257137315875E-2</v>
      </c>
    </row>
    <row r="702" spans="1:27" ht="15.75" thickBot="1" x14ac:dyDescent="0.3">
      <c r="A702" s="119">
        <v>9</v>
      </c>
      <c r="B702" s="113">
        <f>LN(U688)</f>
        <v>-3.306769657426706</v>
      </c>
      <c r="C702" s="113">
        <f>LN(V688)</f>
        <v>-3.7322213648818485E-2</v>
      </c>
      <c r="D702" t="str">
        <f t="shared" si="410"/>
        <v>[6,7,9,3]</v>
      </c>
      <c r="E702" s="120">
        <v>9</v>
      </c>
      <c r="F702" s="64">
        <f>(LN($L$17) - LN(P681+P688+P695+U681+U688+U695+Z681))/$E$34</f>
        <v>-5.2908306058767882E-2</v>
      </c>
      <c r="G702" s="64">
        <f>(LN($K$17) - LN(Q681+Q688+Q695+V681+V688+V695+AA681))/$E$34</f>
        <v>1.001870120866688E-2</v>
      </c>
      <c r="I702" s="116"/>
      <c r="J702" s="108" t="s">
        <v>135</v>
      </c>
      <c r="K702" s="116">
        <f>K701/M701</f>
        <v>0.35902863767472681</v>
      </c>
      <c r="L702" s="58">
        <f>L701/M701</f>
        <v>0.64097136232527319</v>
      </c>
      <c r="N702" s="116"/>
      <c r="O702" s="108" t="s">
        <v>135</v>
      </c>
      <c r="P702" s="116">
        <f>P701/R701</f>
        <v>0.48179975263513608</v>
      </c>
      <c r="Q702" s="58">
        <f>Q701/R701</f>
        <v>0.51820024736486381</v>
      </c>
      <c r="S702" s="116"/>
      <c r="T702" s="108" t="s">
        <v>135</v>
      </c>
      <c r="U702" s="116">
        <f>U701/W701</f>
        <v>0.28671740571403437</v>
      </c>
      <c r="V702" s="58">
        <f>V701/W701</f>
        <v>0.71328259428596552</v>
      </c>
      <c r="Y702" s="120">
        <v>9</v>
      </c>
      <c r="Z702" s="113">
        <f t="shared" si="411"/>
        <v>-1.6434289740182209</v>
      </c>
      <c r="AA702" s="113">
        <f t="shared" si="412"/>
        <v>0.42048304427591737</v>
      </c>
    </row>
    <row r="703" spans="1:27" ht="15.75" thickBot="1" x14ac:dyDescent="0.3">
      <c r="A703" s="119">
        <v>10</v>
      </c>
      <c r="B703" s="113">
        <f>LN(U695)</f>
        <v>-1.2642989439967947</v>
      </c>
      <c r="C703" s="113">
        <f>LN(V695)</f>
        <v>-0.33189485234138177</v>
      </c>
      <c r="D703" t="str">
        <f t="shared" si="410"/>
        <v>[0,7,9,4]</v>
      </c>
    </row>
    <row r="704" spans="1:27" ht="15.75" thickBot="1" x14ac:dyDescent="0.3">
      <c r="A704" s="119">
        <v>11</v>
      </c>
      <c r="B704" s="113">
        <f>LN(U702)</f>
        <v>-1.2492581973878929</v>
      </c>
      <c r="C704" s="113">
        <f>LN(V702)</f>
        <v>-0.33787759166982861</v>
      </c>
      <c r="D704" t="str">
        <f>D688</f>
        <v>[5,7,2,4]</v>
      </c>
    </row>
    <row r="705" spans="1:28" ht="15.75" thickBot="1" x14ac:dyDescent="0.3">
      <c r="A705" s="119">
        <v>12</v>
      </c>
      <c r="B705" s="113">
        <f>LN(Z681)</f>
        <v>-4.0561037985291195</v>
      </c>
      <c r="C705" s="113">
        <f>LN(AA681)</f>
        <v>-1.7468037552589352E-2</v>
      </c>
      <c r="D705" t="str">
        <f t="shared" si="410"/>
        <v>[5,1,9,3]</v>
      </c>
    </row>
    <row r="706" spans="1:28" ht="15.75" thickBot="1" x14ac:dyDescent="0.3">
      <c r="A706" s="120">
        <v>13</v>
      </c>
      <c r="B706" s="113">
        <f>LN(Z688)</f>
        <v>-0.25177072428819497</v>
      </c>
      <c r="C706" s="113">
        <f>LN(AA688)</f>
        <v>-1.5024819983810154</v>
      </c>
      <c r="D706" t="str">
        <f t="shared" si="410"/>
        <v>[6,7,2,4]</v>
      </c>
    </row>
    <row r="707" spans="1:28" ht="15.75" thickBot="1" x14ac:dyDescent="0.3"/>
    <row r="708" spans="1:28" ht="15.75" thickBot="1" x14ac:dyDescent="0.3">
      <c r="A708" s="75">
        <v>18</v>
      </c>
      <c r="B708" s="121"/>
      <c r="C708" s="139"/>
      <c r="D708" s="121"/>
      <c r="E708" s="37"/>
      <c r="F708" s="139"/>
      <c r="G708" s="121"/>
      <c r="H708" s="37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37"/>
    </row>
    <row r="710" spans="1:28" x14ac:dyDescent="0.25">
      <c r="C710" t="s">
        <v>141</v>
      </c>
    </row>
    <row r="712" spans="1:28" x14ac:dyDescent="0.25">
      <c r="L712" s="141"/>
    </row>
    <row r="713" spans="1:28" ht="15.75" thickBot="1" x14ac:dyDescent="0.3">
      <c r="M713" s="141"/>
    </row>
    <row r="714" spans="1:28" ht="15.75" thickBot="1" x14ac:dyDescent="0.3">
      <c r="A714" s="75"/>
      <c r="B714" s="121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37"/>
    </row>
    <row r="715" spans="1:28" ht="15.75" thickBot="1" x14ac:dyDescent="0.3"/>
    <row r="716" spans="1:28" ht="15.75" thickBot="1" x14ac:dyDescent="0.3">
      <c r="A716" s="117" t="s">
        <v>128</v>
      </c>
      <c r="B716" s="110">
        <v>0</v>
      </c>
      <c r="C716" s="109">
        <v>1</v>
      </c>
      <c r="E716" s="117" t="s">
        <v>130</v>
      </c>
      <c r="F716" s="110">
        <v>0</v>
      </c>
      <c r="G716" s="109">
        <v>1</v>
      </c>
      <c r="I716" s="154">
        <v>0</v>
      </c>
      <c r="J716" s="155" t="s">
        <v>131</v>
      </c>
      <c r="K716" s="152">
        <v>0</v>
      </c>
      <c r="L716" s="153">
        <v>1</v>
      </c>
      <c r="N716" s="154">
        <v>4</v>
      </c>
      <c r="O716" s="155" t="s">
        <v>131</v>
      </c>
      <c r="P716" s="152">
        <v>0</v>
      </c>
      <c r="Q716" s="153">
        <v>1</v>
      </c>
      <c r="S716" s="154">
        <v>8</v>
      </c>
      <c r="T716" s="155" t="s">
        <v>131</v>
      </c>
      <c r="U716" s="152">
        <v>0</v>
      </c>
      <c r="V716" s="153">
        <v>1</v>
      </c>
      <c r="X716" s="154">
        <v>12</v>
      </c>
      <c r="Y716" s="155" t="s">
        <v>131</v>
      </c>
      <c r="Z716" s="152">
        <v>0</v>
      </c>
      <c r="AA716" s="153">
        <v>1</v>
      </c>
    </row>
    <row r="717" spans="1:28" ht="15.75" thickBot="1" x14ac:dyDescent="0.3">
      <c r="A717" s="118">
        <v>0</v>
      </c>
      <c r="B717" s="113">
        <f>B693</f>
        <v>-0.23674384496832637</v>
      </c>
      <c r="C717" s="113">
        <f>C693</f>
        <v>-1.556814238861125</v>
      </c>
      <c r="D717" s="113" t="str">
        <f>D693</f>
        <v>[0,1,2,3]</v>
      </c>
      <c r="E717" s="157">
        <v>0</v>
      </c>
      <c r="F717" s="113">
        <f>F693</f>
        <v>2.5522831540347207E-2</v>
      </c>
      <c r="G717" s="113">
        <f>G693</f>
        <v>-3.3977627734010557E-2</v>
      </c>
      <c r="I717" s="115"/>
      <c r="J717" s="107" t="s">
        <v>132</v>
      </c>
      <c r="K717" s="113">
        <f>F717+F718+F719+F720</f>
        <v>1.2552765958481898E-2</v>
      </c>
      <c r="L717" s="113">
        <f>G717+G718+G719+G720</f>
        <v>-3.9864218431090948E-2</v>
      </c>
      <c r="N717" s="115"/>
      <c r="O717" s="107" t="s">
        <v>132</v>
      </c>
      <c r="P717" s="113">
        <f>F723+F725+F726+F720</f>
        <v>-2.2802007679839857E-2</v>
      </c>
      <c r="Q717" s="113">
        <f>G723+G725+G726+G720</f>
        <v>-6.7843228898751828E-3</v>
      </c>
      <c r="S717" s="115"/>
      <c r="T717" s="107" t="s">
        <v>132</v>
      </c>
      <c r="U717" s="113">
        <f>F717+F725+F726+F720</f>
        <v>-2.637175794322854E-2</v>
      </c>
      <c r="V717" s="113">
        <f>G717+G725+G726+G720</f>
        <v>-2.3092279752448791E-2</v>
      </c>
      <c r="X717" s="115"/>
      <c r="Y717" s="107" t="s">
        <v>132</v>
      </c>
      <c r="Z717" s="113">
        <f>F722+F718+F726+F720</f>
        <v>-7.4839794430969983E-2</v>
      </c>
      <c r="AA717" s="113">
        <f>G722+G718+G726+G720</f>
        <v>5.665247179404384E-2</v>
      </c>
    </row>
    <row r="718" spans="1:28" ht="15.75" thickBot="1" x14ac:dyDescent="0.3">
      <c r="A718" s="119">
        <v>1</v>
      </c>
      <c r="B718" s="113">
        <f t="shared" ref="B718:D718" si="413">B694</f>
        <v>-4.1944422650559858E-2</v>
      </c>
      <c r="C718" s="113">
        <f t="shared" si="413"/>
        <v>-3.1923087140107271</v>
      </c>
      <c r="D718" s="113" t="str">
        <f t="shared" si="413"/>
        <v>[0,1,2,4]</v>
      </c>
      <c r="E718" s="119">
        <v>1</v>
      </c>
      <c r="F718" s="113">
        <f t="shared" ref="F718:G718" si="414">F694</f>
        <v>3.5875904210229126E-3</v>
      </c>
      <c r="G718" s="113">
        <f t="shared" si="414"/>
        <v>-3.5368347050969418E-3</v>
      </c>
      <c r="I718" s="115"/>
      <c r="J718" s="107" t="s">
        <v>128</v>
      </c>
      <c r="K718" s="115">
        <f>B717</f>
        <v>-0.23674384496832637</v>
      </c>
      <c r="L718" s="115">
        <f>C717</f>
        <v>-1.556814238861125</v>
      </c>
      <c r="N718" s="115"/>
      <c r="O718" s="107" t="s">
        <v>128</v>
      </c>
      <c r="P718" s="115">
        <f>B721</f>
        <v>-2.0525712374753868</v>
      </c>
      <c r="Q718" s="115">
        <f>C721</f>
        <v>-0.13742963320357324</v>
      </c>
      <c r="S718" s="115"/>
      <c r="T718" s="107" t="s">
        <v>128</v>
      </c>
      <c r="U718" s="115">
        <f>B725</f>
        <v>-1.6271550356295816</v>
      </c>
      <c r="V718" s="115">
        <f>C725</f>
        <v>-0.21876288601287217</v>
      </c>
      <c r="X718" s="115"/>
      <c r="Y718" s="107" t="s">
        <v>128</v>
      </c>
      <c r="Z718" s="115">
        <f>B729</f>
        <v>-4.0561037985291195</v>
      </c>
      <c r="AA718" s="115">
        <f>C729</f>
        <v>-1.7468037552589352E-2</v>
      </c>
    </row>
    <row r="719" spans="1:28" ht="15.75" thickBot="1" x14ac:dyDescent="0.3">
      <c r="A719" s="119">
        <v>2</v>
      </c>
      <c r="B719" s="113">
        <f t="shared" ref="B719:D719" si="415">B695</f>
        <v>-1.5795326623692381</v>
      </c>
      <c r="C719" s="113">
        <f t="shared" si="415"/>
        <v>-0.23076172179604748</v>
      </c>
      <c r="D719" s="113" t="str">
        <f t="shared" si="415"/>
        <v>[5,1,2,3]</v>
      </c>
      <c r="E719" s="119">
        <v>2</v>
      </c>
      <c r="F719" s="113">
        <f t="shared" ref="F719:G719" si="416">F695</f>
        <v>8.9614227903367927E-3</v>
      </c>
      <c r="G719" s="113">
        <f t="shared" si="416"/>
        <v>-1.1469766092730149E-2</v>
      </c>
      <c r="I719" s="115"/>
      <c r="J719" s="107" t="s">
        <v>133</v>
      </c>
      <c r="K719" s="115">
        <f>K718+K717</f>
        <v>-0.22419107900984447</v>
      </c>
      <c r="L719" s="115">
        <f>L718+L717</f>
        <v>-1.5966784572922159</v>
      </c>
      <c r="N719" s="115"/>
      <c r="O719" s="107" t="s">
        <v>133</v>
      </c>
      <c r="P719" s="115">
        <f>P718+P717</f>
        <v>-2.0753732451552267</v>
      </c>
      <c r="Q719" s="115">
        <f>Q718+Q717</f>
        <v>-0.14421395609344842</v>
      </c>
      <c r="S719" s="115"/>
      <c r="T719" s="107" t="s">
        <v>133</v>
      </c>
      <c r="U719" s="115">
        <f>U718+U717</f>
        <v>-1.6535267935728102</v>
      </c>
      <c r="V719" s="115">
        <f>V718+V717</f>
        <v>-0.24185516576532096</v>
      </c>
      <c r="X719" s="115"/>
      <c r="Y719" s="107" t="s">
        <v>133</v>
      </c>
      <c r="Z719" s="115">
        <f>Z718+Z717</f>
        <v>-4.1309435929600893</v>
      </c>
      <c r="AA719" s="115">
        <f>AA718+AA717</f>
        <v>3.9184434241454486E-2</v>
      </c>
    </row>
    <row r="720" spans="1:28" ht="15.75" thickBot="1" x14ac:dyDescent="0.3">
      <c r="A720" s="119">
        <v>3</v>
      </c>
      <c r="B720" s="113">
        <f t="shared" ref="B720:D720" si="417">B696</f>
        <v>-1.0243531229936795</v>
      </c>
      <c r="C720" s="113">
        <f t="shared" si="417"/>
        <v>-0.44477049961913045</v>
      </c>
      <c r="D720" s="113" t="str">
        <f t="shared" si="417"/>
        <v>[6,7,2,3]</v>
      </c>
      <c r="E720" s="119">
        <v>3</v>
      </c>
      <c r="F720" s="113">
        <f t="shared" ref="F720:G720" si="418">F696</f>
        <v>-2.5519078793225014E-2</v>
      </c>
      <c r="G720" s="113">
        <f t="shared" si="418"/>
        <v>9.1200101007467005E-3</v>
      </c>
      <c r="I720" s="115"/>
      <c r="J720" s="107" t="s">
        <v>134</v>
      </c>
      <c r="K720" s="115">
        <f>EXP(K719)</f>
        <v>0.79916241661597931</v>
      </c>
      <c r="L720" s="115">
        <f>EXP(L719)</f>
        <v>0.20256824086225053</v>
      </c>
      <c r="M720">
        <f>K720+L720</f>
        <v>1.0017306574782299</v>
      </c>
      <c r="N720" s="115"/>
      <c r="O720" s="107" t="s">
        <v>134</v>
      </c>
      <c r="P720" s="115">
        <f>EXP(P719)</f>
        <v>0.12550957290959494</v>
      </c>
      <c r="Q720" s="115">
        <f>EXP(Q719)</f>
        <v>0.86570250591681464</v>
      </c>
      <c r="R720">
        <f>P720+Q720</f>
        <v>0.9912120788264096</v>
      </c>
      <c r="S720" s="115"/>
      <c r="T720" s="107" t="s">
        <v>134</v>
      </c>
      <c r="U720" s="115">
        <f>EXP(U719)</f>
        <v>0.19137378121908025</v>
      </c>
      <c r="V720" s="115">
        <f>EXP(V719)</f>
        <v>0.78516988879692706</v>
      </c>
      <c r="W720">
        <f>U720+V720</f>
        <v>0.97654367001600728</v>
      </c>
      <c r="X720" s="115"/>
      <c r="Y720" s="107" t="s">
        <v>134</v>
      </c>
      <c r="Z720" s="115">
        <f>EXP(Z719)</f>
        <v>1.6067710288939715E-2</v>
      </c>
      <c r="AA720" s="115">
        <f>EXP(AA719)</f>
        <v>1.0399622706160947</v>
      </c>
      <c r="AB720">
        <f>Z720+AA720</f>
        <v>1.0560299809050344</v>
      </c>
    </row>
    <row r="721" spans="1:28" ht="15.75" thickBot="1" x14ac:dyDescent="0.3">
      <c r="A721" s="119">
        <v>4</v>
      </c>
      <c r="B721" s="113">
        <f t="shared" ref="B721:D721" si="419">B697</f>
        <v>-2.0525712374753868</v>
      </c>
      <c r="C721" s="113">
        <f t="shared" si="419"/>
        <v>-0.13742963320357324</v>
      </c>
      <c r="D721" s="113" t="str">
        <f t="shared" si="419"/>
        <v>[6,8,9,3]</v>
      </c>
      <c r="E721" s="119">
        <v>4</v>
      </c>
      <c r="F721" s="113">
        <f t="shared" ref="F721:G721" si="420">F697</f>
        <v>1.0212856475524057E-2</v>
      </c>
      <c r="G721" s="113">
        <f t="shared" si="420"/>
        <v>-9.8119699534680582E-3</v>
      </c>
      <c r="I721" s="116"/>
      <c r="J721" s="108" t="s">
        <v>135</v>
      </c>
      <c r="K721" s="116">
        <f>K720/M720</f>
        <v>0.79778172969947969</v>
      </c>
      <c r="L721" s="58">
        <f>L720/M720</f>
        <v>0.20221827030052023</v>
      </c>
      <c r="N721" s="116"/>
      <c r="O721" s="108" t="s">
        <v>135</v>
      </c>
      <c r="P721" s="116">
        <f>P720/R720</f>
        <v>0.12662231987547778</v>
      </c>
      <c r="Q721" s="58">
        <f>Q720/R720</f>
        <v>0.87337768012452222</v>
      </c>
      <c r="S721" s="116"/>
      <c r="T721" s="108" t="s">
        <v>135</v>
      </c>
      <c r="U721" s="116">
        <f>U720/W720</f>
        <v>0.19597053065322034</v>
      </c>
      <c r="V721" s="58">
        <f>V720/W720</f>
        <v>0.80402946934677966</v>
      </c>
      <c r="X721" s="116"/>
      <c r="Y721" s="108" t="s">
        <v>135</v>
      </c>
      <c r="Z721" s="116">
        <f>Z720/AB720</f>
        <v>1.5215202768362156E-2</v>
      </c>
      <c r="AA721" s="58">
        <f>AA720/AB720</f>
        <v>0.98478479723163781</v>
      </c>
    </row>
    <row r="722" spans="1:28" ht="15.75" thickBot="1" x14ac:dyDescent="0.3">
      <c r="A722" s="119">
        <v>5</v>
      </c>
      <c r="B722" s="113">
        <f t="shared" ref="B722:D722" si="421">B698</f>
        <v>-0.73647065582539128</v>
      </c>
      <c r="C722" s="113">
        <f t="shared" si="421"/>
        <v>-0.65162294902094708</v>
      </c>
      <c r="D722" s="113" t="str">
        <f t="shared" si="421"/>
        <v>[6,8,9,4]</v>
      </c>
      <c r="E722" s="119">
        <v>5</v>
      </c>
      <c r="F722" s="113">
        <f t="shared" ref="F722:G722" si="422">F698</f>
        <v>0</v>
      </c>
      <c r="G722" s="113">
        <f t="shared" si="422"/>
        <v>4.1050595189727201E-2</v>
      </c>
    </row>
    <row r="723" spans="1:28" ht="15.75" thickBot="1" x14ac:dyDescent="0.3">
      <c r="A723" s="119">
        <v>6</v>
      </c>
      <c r="B723" s="113">
        <f t="shared" ref="B723:D723" si="423">B699</f>
        <v>-2.3474383585958916</v>
      </c>
      <c r="C723" s="113">
        <f t="shared" si="423"/>
        <v>-0.10049877198056408</v>
      </c>
      <c r="D723" s="113" t="str">
        <f t="shared" si="423"/>
        <v>[5,8,9,4]</v>
      </c>
      <c r="E723" s="119">
        <v>6</v>
      </c>
      <c r="F723" s="113">
        <f t="shared" ref="F723:G723" si="424">F699</f>
        <v>2.909258180373589E-2</v>
      </c>
      <c r="G723" s="113">
        <f t="shared" si="424"/>
        <v>-1.7669670871436949E-2</v>
      </c>
      <c r="I723" s="154">
        <v>1</v>
      </c>
      <c r="J723" s="155" t="s">
        <v>131</v>
      </c>
      <c r="K723" s="152">
        <v>0</v>
      </c>
      <c r="L723" s="153">
        <v>1</v>
      </c>
      <c r="N723" s="154">
        <v>5</v>
      </c>
      <c r="O723" s="155" t="s">
        <v>131</v>
      </c>
      <c r="P723" s="152">
        <v>0</v>
      </c>
      <c r="Q723" s="153">
        <v>1</v>
      </c>
      <c r="S723" s="154">
        <v>9</v>
      </c>
      <c r="T723" s="155" t="s">
        <v>131</v>
      </c>
      <c r="U723" s="152">
        <v>0</v>
      </c>
      <c r="V723" s="153">
        <v>1</v>
      </c>
      <c r="X723" s="154">
        <v>13</v>
      </c>
      <c r="Y723" s="155" t="s">
        <v>131</v>
      </c>
      <c r="Z723" s="152">
        <v>0</v>
      </c>
      <c r="AA723" s="153">
        <v>1</v>
      </c>
    </row>
    <row r="724" spans="1:28" ht="15.75" thickBot="1" x14ac:dyDescent="0.3">
      <c r="A724" s="119">
        <v>7</v>
      </c>
      <c r="B724" s="113">
        <f t="shared" ref="B724:D724" si="425">B700</f>
        <v>-0.73022670221964625</v>
      </c>
      <c r="C724" s="113">
        <f t="shared" si="425"/>
        <v>-0.6573935335002008</v>
      </c>
      <c r="D724" s="113" t="str">
        <f t="shared" si="425"/>
        <v>[0,7,2,3]</v>
      </c>
      <c r="E724" s="119">
        <v>7</v>
      </c>
      <c r="F724" s="113">
        <f t="shared" ref="F724:G724" si="426">F700</f>
        <v>-2.6544580521897815E-2</v>
      </c>
      <c r="G724" s="113">
        <f t="shared" si="426"/>
        <v>1.440994726245759E-2</v>
      </c>
      <c r="I724" s="115"/>
      <c r="J724" s="107" t="s">
        <v>132</v>
      </c>
      <c r="K724" s="113">
        <f>F717+F718+F719+F721</f>
        <v>4.8284701227230969E-2</v>
      </c>
      <c r="L724" s="113">
        <f>G717+G718+G719+G721</f>
        <v>-5.8796198485305706E-2</v>
      </c>
      <c r="N724" s="115"/>
      <c r="O724" s="107" t="s">
        <v>132</v>
      </c>
      <c r="P724" s="113">
        <f>F723+F725+F726+F721</f>
        <v>1.2929927588909214E-2</v>
      </c>
      <c r="Q724" s="113">
        <f>G723+G725+G726+G721</f>
        <v>-2.5716302944089942E-2</v>
      </c>
      <c r="S724" s="115"/>
      <c r="T724" s="107" t="s">
        <v>132</v>
      </c>
      <c r="U724" s="113">
        <f>F723+F724+F726+F720</f>
        <v>-7.5879383570154821E-2</v>
      </c>
      <c r="V724" s="113">
        <f>G723+G724+G726+G720</f>
        <v>1.5878987700434222E-2</v>
      </c>
      <c r="X724" s="115"/>
      <c r="Y724" s="107" t="s">
        <v>132</v>
      </c>
      <c r="Z724" s="113">
        <f>F723+F724+F719+F721</f>
        <v>2.1722280547698924E-2</v>
      </c>
      <c r="AA724" s="113">
        <f>G723+G724+G719+G721</f>
        <v>-2.4541459655177567E-2</v>
      </c>
    </row>
    <row r="725" spans="1:28" ht="15.75" thickBot="1" x14ac:dyDescent="0.3">
      <c r="A725" s="119">
        <v>8</v>
      </c>
      <c r="B725" s="113">
        <f t="shared" ref="B725:D725" si="427">B701</f>
        <v>-1.6271550356295816</v>
      </c>
      <c r="C725" s="113">
        <f t="shared" si="427"/>
        <v>-0.21876288601287217</v>
      </c>
      <c r="D725" s="113" t="str">
        <f t="shared" si="427"/>
        <v>[0,8,9,3]</v>
      </c>
      <c r="E725" s="119">
        <v>8</v>
      </c>
      <c r="F725" s="113">
        <f t="shared" ref="F725:G725" si="428">F701</f>
        <v>2.6532795368417149E-2</v>
      </c>
      <c r="G725" s="113">
        <f t="shared" si="428"/>
        <v>-8.2533633278518148E-3</v>
      </c>
      <c r="I725" s="115"/>
      <c r="J725" s="107" t="s">
        <v>128</v>
      </c>
      <c r="K725" s="115">
        <f>B718</f>
        <v>-4.1944422650559858E-2</v>
      </c>
      <c r="L725" s="115">
        <f>C718</f>
        <v>-3.1923087140107271</v>
      </c>
      <c r="N725" s="115"/>
      <c r="O725" s="107" t="s">
        <v>128</v>
      </c>
      <c r="P725" s="115">
        <f>B722</f>
        <v>-0.73647065582539128</v>
      </c>
      <c r="Q725" s="115">
        <f>C722</f>
        <v>-0.65162294902094708</v>
      </c>
      <c r="S725" s="115"/>
      <c r="T725" s="107" t="s">
        <v>128</v>
      </c>
      <c r="U725" s="115">
        <f>B726</f>
        <v>-3.306769657426706</v>
      </c>
      <c r="V725" s="115">
        <f>C726</f>
        <v>-3.7322213648818485E-2</v>
      </c>
      <c r="X725" s="115"/>
      <c r="Y725" s="107" t="s">
        <v>128</v>
      </c>
      <c r="Z725" s="115">
        <f>B730</f>
        <v>-0.25177072428819497</v>
      </c>
      <c r="AA725" s="115">
        <f>C730</f>
        <v>-1.5024819983810154</v>
      </c>
    </row>
    <row r="726" spans="1:28" ht="15.75" thickBot="1" x14ac:dyDescent="0.3">
      <c r="A726" s="119">
        <v>9</v>
      </c>
      <c r="B726" s="113">
        <f t="shared" ref="B726:D726" si="429">B702</f>
        <v>-3.306769657426706</v>
      </c>
      <c r="C726" s="113">
        <f t="shared" si="429"/>
        <v>-3.7322213648818485E-2</v>
      </c>
      <c r="D726" s="113" t="str">
        <f t="shared" si="429"/>
        <v>[6,7,9,3]</v>
      </c>
      <c r="E726" s="120">
        <v>9</v>
      </c>
      <c r="F726" s="113">
        <f t="shared" ref="F726:G726" si="430">F702</f>
        <v>-5.2908306058767882E-2</v>
      </c>
      <c r="G726" s="113">
        <f t="shared" si="430"/>
        <v>1.001870120866688E-2</v>
      </c>
      <c r="I726" s="115"/>
      <c r="J726" s="107" t="s">
        <v>133</v>
      </c>
      <c r="K726" s="115">
        <f>K725+K724</f>
        <v>6.3402785766711114E-3</v>
      </c>
      <c r="L726" s="115">
        <f>L725+L724</f>
        <v>-3.2511049124960327</v>
      </c>
      <c r="N726" s="115"/>
      <c r="O726" s="107" t="s">
        <v>133</v>
      </c>
      <c r="P726" s="115">
        <f>P725+P724</f>
        <v>-0.72354072823648208</v>
      </c>
      <c r="Q726" s="115">
        <f>Q725+Q724</f>
        <v>-0.67733925196503697</v>
      </c>
      <c r="S726" s="115"/>
      <c r="T726" s="107" t="s">
        <v>133</v>
      </c>
      <c r="U726" s="115">
        <f>U725+U724</f>
        <v>-3.3826490409968608</v>
      </c>
      <c r="V726" s="115">
        <f>V725+V724</f>
        <v>-2.1443225948384263E-2</v>
      </c>
      <c r="X726" s="115"/>
      <c r="Y726" s="107" t="s">
        <v>133</v>
      </c>
      <c r="Z726" s="115">
        <f>Z725+Z724</f>
        <v>-0.23004844374049604</v>
      </c>
      <c r="AA726" s="56">
        <f>AA725+AA724</f>
        <v>-1.527023458036193</v>
      </c>
    </row>
    <row r="727" spans="1:28" ht="15.75" thickBot="1" x14ac:dyDescent="0.3">
      <c r="A727" s="119">
        <v>10</v>
      </c>
      <c r="B727" s="113">
        <f t="shared" ref="B727:D727" si="431">B703</f>
        <v>-1.2642989439967947</v>
      </c>
      <c r="C727" s="113">
        <f t="shared" si="431"/>
        <v>-0.33189485234138177</v>
      </c>
      <c r="D727" s="113" t="str">
        <f t="shared" si="431"/>
        <v>[0,7,9,4]</v>
      </c>
      <c r="I727" s="115"/>
      <c r="J727" s="107" t="s">
        <v>134</v>
      </c>
      <c r="K727" s="115">
        <f>EXP(K726)</f>
        <v>1.0063604206892534</v>
      </c>
      <c r="L727" s="56">
        <f>EXP(L726)</f>
        <v>3.8731389384639769E-2</v>
      </c>
      <c r="M727">
        <f>K727+L727</f>
        <v>1.0450918100738931</v>
      </c>
      <c r="N727" s="115"/>
      <c r="O727" s="107" t="s">
        <v>134</v>
      </c>
      <c r="P727" s="115">
        <f>EXP(P726)</f>
        <v>0.4850318460524547</v>
      </c>
      <c r="Q727" s="56">
        <f>EXP(Q726)</f>
        <v>0.50796676744187619</v>
      </c>
      <c r="R727">
        <f>P727+Q727</f>
        <v>0.99299861349433094</v>
      </c>
      <c r="S727" s="115"/>
      <c r="T727" s="107" t="s">
        <v>134</v>
      </c>
      <c r="U727" s="115">
        <f>EXP(U726)</f>
        <v>3.3957380988365642E-2</v>
      </c>
      <c r="V727" s="56">
        <f>EXP(V726)</f>
        <v>0.97878504548441503</v>
      </c>
      <c r="W727">
        <f>U727+V727</f>
        <v>1.0127424264727807</v>
      </c>
      <c r="X727" s="115"/>
      <c r="Y727" s="107" t="s">
        <v>134</v>
      </c>
      <c r="Z727" s="115">
        <f>EXP(Z726)</f>
        <v>0.794495113255968</v>
      </c>
      <c r="AA727" s="56">
        <f>EXP(AA726)</f>
        <v>0.21718115500044968</v>
      </c>
      <c r="AB727">
        <f>Z727+AA727</f>
        <v>1.0116762682564178</v>
      </c>
    </row>
    <row r="728" spans="1:28" ht="15.75" thickBot="1" x14ac:dyDescent="0.3">
      <c r="A728" s="119">
        <v>11</v>
      </c>
      <c r="B728" s="113">
        <f t="shared" ref="B728:D728" si="432">B704</f>
        <v>-1.2492581973878929</v>
      </c>
      <c r="C728" s="113">
        <f t="shared" si="432"/>
        <v>-0.33787759166982861</v>
      </c>
      <c r="D728" s="113" t="str">
        <f t="shared" si="432"/>
        <v>[5,7,2,4]</v>
      </c>
      <c r="E728" t="s">
        <v>136</v>
      </c>
      <c r="G728">
        <f>LN(K721)+LN(K728)+LN(L735)+LN(L742)+LN(Q721)+LN(P728)+LN(Q735)+LN(P742)+LN(V721)+LN(V728)+LN(V735)+LN(V742)+LN(AA721)+LN(Z728)</f>
        <v>-3.7626912968315471</v>
      </c>
      <c r="I728" s="116"/>
      <c r="J728" s="108" t="s">
        <v>135</v>
      </c>
      <c r="K728" s="116">
        <f>K727/M727</f>
        <v>0.9629397254755051</v>
      </c>
      <c r="L728" s="58">
        <f>L727/M727</f>
        <v>3.706027452449491E-2</v>
      </c>
      <c r="N728" s="116"/>
      <c r="O728" s="108" t="s">
        <v>135</v>
      </c>
      <c r="P728" s="116">
        <f>P727/R727</f>
        <v>0.48845168508910891</v>
      </c>
      <c r="Q728" s="58">
        <f>Q727/R727</f>
        <v>0.51154831491089103</v>
      </c>
      <c r="S728" s="116"/>
      <c r="T728" s="108" t="s">
        <v>135</v>
      </c>
      <c r="U728" s="116">
        <f>U727/W727</f>
        <v>3.3530125825412239E-2</v>
      </c>
      <c r="V728" s="58">
        <f>V727/W727</f>
        <v>0.96646987417458774</v>
      </c>
      <c r="X728" s="116"/>
      <c r="Y728" s="108" t="s">
        <v>135</v>
      </c>
      <c r="Z728" s="116">
        <f>Z727/AB727</f>
        <v>0.78532544271820026</v>
      </c>
      <c r="AA728" s="58">
        <f>AA727/AB727</f>
        <v>0.21467455728179966</v>
      </c>
    </row>
    <row r="729" spans="1:28" ht="15.75" thickBot="1" x14ac:dyDescent="0.3">
      <c r="A729" s="119">
        <v>12</v>
      </c>
      <c r="B729" s="113">
        <f t="shared" ref="B729:D729" si="433">B705</f>
        <v>-4.0561037985291195</v>
      </c>
      <c r="C729" s="113">
        <f t="shared" si="433"/>
        <v>-1.7468037552589352E-2</v>
      </c>
      <c r="D729" s="113" t="str">
        <f t="shared" si="433"/>
        <v>[5,1,9,3]</v>
      </c>
      <c r="E729" t="s">
        <v>138</v>
      </c>
      <c r="G729">
        <f>12/14</f>
        <v>0.8571428571428571</v>
      </c>
    </row>
    <row r="730" spans="1:28" ht="15.75" thickBot="1" x14ac:dyDescent="0.3">
      <c r="A730" s="120">
        <v>13</v>
      </c>
      <c r="B730" s="113">
        <f t="shared" ref="B730:D730" si="434">B706</f>
        <v>-0.25177072428819497</v>
      </c>
      <c r="C730" s="113">
        <f t="shared" si="434"/>
        <v>-1.5024819983810154</v>
      </c>
      <c r="D730" s="113" t="str">
        <f t="shared" si="434"/>
        <v>[6,7,2,4]</v>
      </c>
      <c r="E730" t="s">
        <v>140</v>
      </c>
      <c r="I730" s="154">
        <v>2</v>
      </c>
      <c r="J730" s="155" t="s">
        <v>131</v>
      </c>
      <c r="K730" s="152">
        <v>0</v>
      </c>
      <c r="L730" s="153">
        <v>1</v>
      </c>
      <c r="N730" s="154">
        <v>6</v>
      </c>
      <c r="O730" s="155" t="s">
        <v>131</v>
      </c>
      <c r="P730" s="152">
        <v>0</v>
      </c>
      <c r="Q730" s="153">
        <v>1</v>
      </c>
      <c r="S730" s="154">
        <v>10</v>
      </c>
      <c r="T730" s="155" t="s">
        <v>131</v>
      </c>
      <c r="U730" s="152">
        <v>0</v>
      </c>
      <c r="V730" s="153">
        <v>1</v>
      </c>
    </row>
    <row r="731" spans="1:28" ht="15.75" thickBot="1" x14ac:dyDescent="0.3">
      <c r="I731" s="115"/>
      <c r="J731" s="107" t="s">
        <v>132</v>
      </c>
      <c r="K731" s="113">
        <f>F722+F718+F719+F720</f>
        <v>-1.2970065581865309E-2</v>
      </c>
      <c r="L731" s="113">
        <f>G722+G718+G719+G720</f>
        <v>3.5164004492646811E-2</v>
      </c>
      <c r="N731" s="115"/>
      <c r="O731" s="107" t="s">
        <v>132</v>
      </c>
      <c r="P731" s="113">
        <f>F722+F725+F726+F721</f>
        <v>-1.6162654214826676E-2</v>
      </c>
      <c r="Q731" s="113">
        <f>G722+G725+G726+G721</f>
        <v>3.3003963117074209E-2</v>
      </c>
      <c r="S731" s="115"/>
      <c r="T731" s="107" t="s">
        <v>132</v>
      </c>
      <c r="U731" s="113">
        <f>F717+F724+F726+F721</f>
        <v>-4.3717198564794432E-2</v>
      </c>
      <c r="V731" s="113">
        <f>G717+G724+G726+G721</f>
        <v>-1.9360949216354145E-2</v>
      </c>
    </row>
    <row r="732" spans="1:28" ht="15.75" thickBot="1" x14ac:dyDescent="0.3">
      <c r="A732" s="117" t="s">
        <v>128</v>
      </c>
      <c r="B732" s="110">
        <v>0</v>
      </c>
      <c r="C732" s="109">
        <v>1</v>
      </c>
      <c r="E732" s="117" t="s">
        <v>130</v>
      </c>
      <c r="F732" s="110">
        <v>0</v>
      </c>
      <c r="G732" s="109">
        <v>1</v>
      </c>
      <c r="I732" s="115"/>
      <c r="J732" s="107" t="s">
        <v>128</v>
      </c>
      <c r="K732" s="115">
        <f>B719</f>
        <v>-1.5795326623692381</v>
      </c>
      <c r="L732" s="115">
        <f>C719</f>
        <v>-0.23076172179604748</v>
      </c>
      <c r="N732" s="115"/>
      <c r="O732" s="107" t="s">
        <v>128</v>
      </c>
      <c r="P732" s="115">
        <f>B723</f>
        <v>-2.3474383585958916</v>
      </c>
      <c r="Q732" s="115">
        <f>C723</f>
        <v>-0.10049877198056408</v>
      </c>
      <c r="S732" s="115"/>
      <c r="T732" s="107" t="s">
        <v>128</v>
      </c>
      <c r="U732" s="115">
        <f>B727</f>
        <v>-1.2642989439967947</v>
      </c>
      <c r="V732" s="115">
        <f>C727</f>
        <v>-0.33189485234138177</v>
      </c>
      <c r="Y732" s="117" t="s">
        <v>142</v>
      </c>
      <c r="Z732" s="110">
        <v>0</v>
      </c>
      <c r="AA732" s="109">
        <v>1</v>
      </c>
    </row>
    <row r="733" spans="1:28" ht="15.75" thickBot="1" x14ac:dyDescent="0.3">
      <c r="A733" s="118">
        <v>0</v>
      </c>
      <c r="B733" s="113">
        <f>LN(K721)</f>
        <v>-0.22592024062605545</v>
      </c>
      <c r="C733" s="113">
        <f>LN(L721)</f>
        <v>-1.5984076189084269</v>
      </c>
      <c r="D733" t="str">
        <f>D717</f>
        <v>[0,1,2,3]</v>
      </c>
      <c r="E733" s="157">
        <v>0</v>
      </c>
      <c r="F733" s="113">
        <f>(LN($L$6) - LN(K721+K728+P742+U721+U735))/$E$34</f>
        <v>2.4761586862668633E-2</v>
      </c>
      <c r="G733" s="113">
        <f>(LN($K$6) - LN(L721+L728+Q742+V721+V735))/$E$34</f>
        <v>-3.3074606133729395E-2</v>
      </c>
      <c r="I733" s="115"/>
      <c r="J733" s="107" t="s">
        <v>133</v>
      </c>
      <c r="K733" s="115">
        <f>K732+K731</f>
        <v>-1.5925027279511035</v>
      </c>
      <c r="L733" s="115">
        <f>L732+L731</f>
        <v>-0.19559771730340067</v>
      </c>
      <c r="N733" s="115"/>
      <c r="O733" s="107" t="s">
        <v>133</v>
      </c>
      <c r="P733" s="115">
        <f>P732+P731</f>
        <v>-2.3636010128107183</v>
      </c>
      <c r="Q733" s="115">
        <f>Q732+Q731</f>
        <v>-6.7494808863489866E-2</v>
      </c>
      <c r="S733" s="115"/>
      <c r="T733" s="107" t="s">
        <v>133</v>
      </c>
      <c r="U733" s="115">
        <f>U732+U731</f>
        <v>-1.308016142561589</v>
      </c>
      <c r="V733" s="115">
        <f>V732+V731</f>
        <v>-0.35125580155773595</v>
      </c>
      <c r="Y733" s="157">
        <v>0</v>
      </c>
      <c r="Z733" s="113">
        <f>Z693+F733</f>
        <v>0.72412170904627882</v>
      </c>
      <c r="AA733" s="113">
        <f>AA693+G733</f>
        <v>-0.88695409170427009</v>
      </c>
    </row>
    <row r="734" spans="1:28" ht="15.75" thickBot="1" x14ac:dyDescent="0.3">
      <c r="A734" s="119">
        <v>1</v>
      </c>
      <c r="B734" s="113">
        <f>LN(K728)</f>
        <v>-3.7764459510985483E-2</v>
      </c>
      <c r="C734" s="113">
        <f>LN(L728)</f>
        <v>-3.2952096505836894</v>
      </c>
      <c r="D734" t="str">
        <f t="shared" ref="D734:D746" si="435">D718</f>
        <v>[0,1,2,4]</v>
      </c>
      <c r="E734" s="119">
        <v>1</v>
      </c>
      <c r="F734" s="113">
        <f>(LN($L$11) - LN(K721+K728+K735+Z721))/$E$34</f>
        <v>3.2403648900001525E-3</v>
      </c>
      <c r="G734" s="113">
        <f>(LN($K$11) - LN(L721+L728+L735+AA721))/$E$34</f>
        <v>-3.1989018796035329E-3</v>
      </c>
      <c r="I734" s="115"/>
      <c r="J734" s="107" t="s">
        <v>134</v>
      </c>
      <c r="K734" s="115">
        <f>EXP(K733)</f>
        <v>0.20341587953236012</v>
      </c>
      <c r="L734" s="56">
        <f>EXP(L733)</f>
        <v>0.8223429824991928</v>
      </c>
      <c r="M734">
        <f>K734+L734</f>
        <v>1.025758862031553</v>
      </c>
      <c r="N734" s="115"/>
      <c r="O734" s="107" t="s">
        <v>134</v>
      </c>
      <c r="P734" s="115">
        <f>EXP(P733)</f>
        <v>9.4080826216173183E-2</v>
      </c>
      <c r="Q734" s="56">
        <f>EXP(Q733)</f>
        <v>0.93473257292781953</v>
      </c>
      <c r="R734">
        <f>P734+Q734</f>
        <v>1.0288133991439927</v>
      </c>
      <c r="S734" s="115"/>
      <c r="T734" s="107" t="s">
        <v>134</v>
      </c>
      <c r="U734" s="115">
        <f>EXP(U733)</f>
        <v>0.27035587222596547</v>
      </c>
      <c r="V734" s="56">
        <f>EXP(V733)</f>
        <v>0.70380369674519039</v>
      </c>
      <c r="W734">
        <f>U734+V734</f>
        <v>0.97415956897115585</v>
      </c>
      <c r="Y734" s="119">
        <v>1</v>
      </c>
      <c r="Z734" s="113">
        <f t="shared" ref="Z734:Z742" si="436">Z694+F734</f>
        <v>0.17590219397068896</v>
      </c>
      <c r="AA734" s="113">
        <f t="shared" ref="AA734:AA742" si="437">AA694+G734</f>
        <v>-0.16449599319682909</v>
      </c>
    </row>
    <row r="735" spans="1:28" ht="15.75" thickBot="1" x14ac:dyDescent="0.3">
      <c r="A735" s="119">
        <v>2</v>
      </c>
      <c r="B735" s="113">
        <f>LN(K735)</f>
        <v>-1.6179354198167517</v>
      </c>
      <c r="C735" s="113">
        <f>LN(L735)</f>
        <v>-0.22103040916904879</v>
      </c>
      <c r="D735" t="str">
        <f t="shared" si="435"/>
        <v>[5,1,2,3]</v>
      </c>
      <c r="E735" s="119">
        <v>2</v>
      </c>
      <c r="F735" s="113">
        <f>(LN($L$16) - LN(K721+K728+K735+K742+P742+U742+Z728))/$E$34</f>
        <v>8.736428466449675E-3</v>
      </c>
      <c r="G735" s="113">
        <f>(LN($K$16) - LN(L721+L728+L735+L742+Q742+V742+AA728))/$E$34</f>
        <v>-1.1193037858853894E-2</v>
      </c>
      <c r="I735" s="116"/>
      <c r="J735" s="108" t="s">
        <v>135</v>
      </c>
      <c r="K735" s="116">
        <f>K734/M734</f>
        <v>0.19830769887718788</v>
      </c>
      <c r="L735" s="58">
        <f>L734/M734</f>
        <v>0.80169230112281209</v>
      </c>
      <c r="N735" s="116"/>
      <c r="O735" s="108" t="s">
        <v>135</v>
      </c>
      <c r="P735" s="116">
        <f>P734/R734</f>
        <v>9.1445957347028706E-2</v>
      </c>
      <c r="Q735" s="58">
        <f>Q734/R734</f>
        <v>0.90855404265297124</v>
      </c>
      <c r="S735" s="116"/>
      <c r="T735" s="108" t="s">
        <v>135</v>
      </c>
      <c r="U735" s="116">
        <f>U734/W734</f>
        <v>0.27752729720809272</v>
      </c>
      <c r="V735" s="58">
        <f>V734/W734</f>
        <v>0.72247270279190723</v>
      </c>
      <c r="Y735" s="119">
        <v>2</v>
      </c>
      <c r="Z735" s="113">
        <f t="shared" si="436"/>
        <v>0.3341295896016141</v>
      </c>
      <c r="AA735" s="113">
        <f t="shared" si="437"/>
        <v>-0.39511087498339181</v>
      </c>
    </row>
    <row r="736" spans="1:28" ht="15.75" thickBot="1" x14ac:dyDescent="0.3">
      <c r="A736" s="119">
        <v>3</v>
      </c>
      <c r="B736" s="113">
        <f>LN(K742)</f>
        <v>-1.0297455074779935</v>
      </c>
      <c r="C736" s="113">
        <f>LN(L742)</f>
        <v>-0.44176270898335701</v>
      </c>
      <c r="D736" t="str">
        <f t="shared" si="435"/>
        <v>[6,7,2,3]</v>
      </c>
      <c r="E736" s="119">
        <v>3</v>
      </c>
      <c r="F736" s="113">
        <f>(LN($L$20) - LN(K721+K735+K742+P721+P742+U721+U728+Z721))/$E$34</f>
        <v>-2.4667987813334347E-2</v>
      </c>
      <c r="G736" s="113">
        <f>(LN($K$20) - LN(L721+L735+L742+Q721+Q742+V721+V728+AA721))/$E$34</f>
        <v>8.7949171499981382E-3</v>
      </c>
      <c r="Y736" s="119">
        <v>3</v>
      </c>
      <c r="Z736" s="113">
        <f t="shared" si="436"/>
        <v>-0.88404203560389638</v>
      </c>
      <c r="AA736" s="113">
        <f t="shared" si="437"/>
        <v>0.37344301748883219</v>
      </c>
    </row>
    <row r="737" spans="1:27" ht="15.75" thickBot="1" x14ac:dyDescent="0.3">
      <c r="A737" s="119">
        <v>4</v>
      </c>
      <c r="B737" s="113">
        <f>LN(P721)</f>
        <v>-2.0665464824775435</v>
      </c>
      <c r="C737" s="113">
        <f>LN(Q721)</f>
        <v>-0.13538719341576536</v>
      </c>
      <c r="D737" t="str">
        <f t="shared" si="435"/>
        <v>[6,8,9,3]</v>
      </c>
      <c r="E737" s="119">
        <v>4</v>
      </c>
      <c r="F737" s="113">
        <f>(LN($L$21) - LN(K728+P728+P735+U735+U742+Z728))/$E$34</f>
        <v>9.8597202753394897E-3</v>
      </c>
      <c r="G737" s="113">
        <f>(LN($K$21) - LN(L728+Q728+Q735+V735+V742+AA728))/$E$34</f>
        <v>-9.4855732279311433E-3</v>
      </c>
      <c r="I737" s="154">
        <v>3</v>
      </c>
      <c r="J737" s="155" t="s">
        <v>131</v>
      </c>
      <c r="K737" s="152">
        <v>0</v>
      </c>
      <c r="L737" s="153">
        <v>1</v>
      </c>
      <c r="N737" s="154">
        <v>7</v>
      </c>
      <c r="O737" s="155" t="s">
        <v>131</v>
      </c>
      <c r="P737" s="152">
        <v>0</v>
      </c>
      <c r="Q737" s="153">
        <v>1</v>
      </c>
      <c r="S737" s="154">
        <v>11</v>
      </c>
      <c r="T737" s="155" t="s">
        <v>131</v>
      </c>
      <c r="U737" s="152">
        <v>0</v>
      </c>
      <c r="V737" s="153">
        <v>1</v>
      </c>
      <c r="Y737" s="119">
        <v>4</v>
      </c>
      <c r="Z737" s="113">
        <f t="shared" si="436"/>
        <v>0.35843651528649734</v>
      </c>
      <c r="AA737" s="113">
        <f t="shared" si="437"/>
        <v>-0.32184444287771102</v>
      </c>
    </row>
    <row r="738" spans="1:27" ht="15.75" thickBot="1" x14ac:dyDescent="0.3">
      <c r="A738" s="119">
        <v>5</v>
      </c>
      <c r="B738" s="113">
        <f>LN(P728)</f>
        <v>-0.71651471701891634</v>
      </c>
      <c r="C738" s="113">
        <f>LN(Q728)</f>
        <v>-0.67031324074747134</v>
      </c>
      <c r="D738" t="str">
        <f t="shared" si="435"/>
        <v>[6,8,9,4]</v>
      </c>
      <c r="E738" s="119">
        <v>5</v>
      </c>
      <c r="F738" s="113">
        <v>0</v>
      </c>
      <c r="G738" s="113">
        <f>(LN($K$7) - LN(L735+Q735+V742+AA721))/$E$34</f>
        <v>3.9402226866602108E-2</v>
      </c>
      <c r="I738" s="115"/>
      <c r="J738" s="107" t="s">
        <v>132</v>
      </c>
      <c r="K738" s="113">
        <f>F723+F724+F719+F720</f>
        <v>-1.4009654721050147E-2</v>
      </c>
      <c r="L738" s="113">
        <f>G723+G724+G719+G720</f>
        <v>-5.6094796009628078E-3</v>
      </c>
      <c r="N738" s="115"/>
      <c r="O738" s="107" t="s">
        <v>132</v>
      </c>
      <c r="P738" s="113">
        <f>F717+F724+F719+F720</f>
        <v>-1.7579404984438829E-2</v>
      </c>
      <c r="Q738" s="113">
        <f>G717+G724+G719+G720</f>
        <v>-2.1917436463536416E-2</v>
      </c>
      <c r="S738" s="115"/>
      <c r="T738" s="107" t="s">
        <v>132</v>
      </c>
      <c r="U738" s="113">
        <f>F722+F724+F719+F721</f>
        <v>-7.3703012560369652E-3</v>
      </c>
      <c r="V738" s="113">
        <f>G722+G724+G719+G721</f>
        <v>3.4178806405986584E-2</v>
      </c>
      <c r="Y738" s="119">
        <v>5</v>
      </c>
      <c r="Z738" s="113">
        <f t="shared" si="436"/>
        <v>0</v>
      </c>
      <c r="AA738" s="113">
        <f t="shared" si="437"/>
        <v>1.2555550080425253</v>
      </c>
    </row>
    <row r="739" spans="1:27" ht="15.75" thickBot="1" x14ac:dyDescent="0.3">
      <c r="A739" s="119">
        <v>6</v>
      </c>
      <c r="B739" s="113">
        <f>LN(P735)</f>
        <v>-2.3920071112784389</v>
      </c>
      <c r="C739" s="113">
        <f>LN(Q735)</f>
        <v>-9.5900907331210469E-2</v>
      </c>
      <c r="D739" t="str">
        <f t="shared" si="435"/>
        <v>[5,8,9,4]</v>
      </c>
      <c r="E739" s="119">
        <v>6</v>
      </c>
      <c r="F739" s="113">
        <f>(LN($L$8) - LN(K742+P721+P728+U728+Z728))/$E$34</f>
        <v>2.7589439547405337E-2</v>
      </c>
      <c r="G739" s="113">
        <f>(LN($K$8) - LN(L742+Q721+Q728+V728+AA728))/$E$34</f>
        <v>-1.6834633637719532E-2</v>
      </c>
      <c r="I739" s="115"/>
      <c r="J739" s="107" t="s">
        <v>128</v>
      </c>
      <c r="K739" s="115">
        <f>B720</f>
        <v>-1.0243531229936795</v>
      </c>
      <c r="L739" s="115">
        <f>C720</f>
        <v>-0.44477049961913045</v>
      </c>
      <c r="N739" s="115"/>
      <c r="O739" s="107" t="s">
        <v>128</v>
      </c>
      <c r="P739" s="115">
        <f>B724</f>
        <v>-0.73022670221964625</v>
      </c>
      <c r="Q739" s="115">
        <f>C724</f>
        <v>-0.6573935335002008</v>
      </c>
      <c r="S739" s="115"/>
      <c r="T739" s="107" t="s">
        <v>128</v>
      </c>
      <c r="U739" s="115">
        <f>B728</f>
        <v>-1.2492581973878929</v>
      </c>
      <c r="V739" s="115">
        <f>C728</f>
        <v>-0.33787759166982861</v>
      </c>
      <c r="Y739" s="119">
        <v>6</v>
      </c>
      <c r="Z739" s="113">
        <f t="shared" si="436"/>
        <v>0.6923872394739824</v>
      </c>
      <c r="AA739" s="113">
        <f t="shared" si="437"/>
        <v>-0.38578878021100282</v>
      </c>
    </row>
    <row r="740" spans="1:27" ht="15.75" thickBot="1" x14ac:dyDescent="0.3">
      <c r="A740" s="119">
        <v>7</v>
      </c>
      <c r="B740" s="113">
        <f>LN(P742)</f>
        <v>-0.72798108255374927</v>
      </c>
      <c r="C740" s="113">
        <f>LN(Q742)</f>
        <v>-0.65948594531340121</v>
      </c>
      <c r="D740" t="str">
        <f t="shared" si="435"/>
        <v>[0,7,2,3]</v>
      </c>
      <c r="E740" s="119">
        <v>7</v>
      </c>
      <c r="F740" s="113">
        <f>(LN($L$12) - LN(K742+P742+U728+U735+U742+Z728))/$E$34</f>
        <v>-2.5487884683191381E-2</v>
      </c>
      <c r="G740" s="113">
        <f>(LN($K$12) - LN(L742+Q742+V728+V735+V742+AA728))/$E$34</f>
        <v>1.3789637114306086E-2</v>
      </c>
      <c r="I740" s="115"/>
      <c r="J740" s="107" t="s">
        <v>133</v>
      </c>
      <c r="K740" s="115">
        <f>K739+K738</f>
        <v>-1.0383627777147297</v>
      </c>
      <c r="L740" s="115">
        <f>L739+L738</f>
        <v>-0.45037997922009326</v>
      </c>
      <c r="N740" s="115"/>
      <c r="O740" s="107" t="s">
        <v>133</v>
      </c>
      <c r="P740" s="115">
        <f>P739+P738</f>
        <v>-0.74780610720408514</v>
      </c>
      <c r="Q740" s="115">
        <f>Q739+Q738</f>
        <v>-0.67931096996373719</v>
      </c>
      <c r="S740" s="115"/>
      <c r="T740" s="107" t="s">
        <v>133</v>
      </c>
      <c r="U740" s="115">
        <f>U739+U738</f>
        <v>-1.2566284986439298</v>
      </c>
      <c r="V740" s="115">
        <f>V739+V738</f>
        <v>-0.30369878526384203</v>
      </c>
      <c r="Y740" s="119">
        <v>7</v>
      </c>
      <c r="Z740" s="113">
        <f t="shared" si="436"/>
        <v>-0.72364692791101737</v>
      </c>
      <c r="AA740" s="113">
        <f t="shared" si="437"/>
        <v>0.42265418901128399</v>
      </c>
    </row>
    <row r="741" spans="1:27" ht="15.75" thickBot="1" x14ac:dyDescent="0.3">
      <c r="A741" s="119">
        <v>8</v>
      </c>
      <c r="B741" s="113">
        <f>LN(U721)</f>
        <v>-1.6297909848659873</v>
      </c>
      <c r="C741" s="113">
        <f>LN(V721)</f>
        <v>-0.21811935705849814</v>
      </c>
      <c r="D741" t="str">
        <f t="shared" si="435"/>
        <v>[0,8,9,3]</v>
      </c>
      <c r="E741" s="119">
        <v>8</v>
      </c>
      <c r="F741" s="113">
        <f>(LN($L$13) - LN(P721+P728+P735+U721))/$E$34</f>
        <v>2.5649280735392632E-2</v>
      </c>
      <c r="G741" s="113">
        <f>(LN($K$13) - LN(Q721+Q728+Q735+V721))/$E$34</f>
        <v>-7.9965287772719162E-3</v>
      </c>
      <c r="I741" s="115"/>
      <c r="J741" s="107" t="s">
        <v>134</v>
      </c>
      <c r="K741" s="115">
        <f>EXP(K740)</f>
        <v>0.35403383981662273</v>
      </c>
      <c r="L741" s="56">
        <f>EXP(L740)</f>
        <v>0.63738591219989849</v>
      </c>
      <c r="M741">
        <f>K741+L741</f>
        <v>0.99141975201652122</v>
      </c>
      <c r="N741" s="115"/>
      <c r="O741" s="107" t="s">
        <v>134</v>
      </c>
      <c r="P741" s="115">
        <f>EXP(P740)</f>
        <v>0.47340401193911286</v>
      </c>
      <c r="Q741" s="56">
        <f>EXP(Q740)</f>
        <v>0.50696618697918394</v>
      </c>
      <c r="R741">
        <f>P741+Q741</f>
        <v>0.9803701989182968</v>
      </c>
      <c r="S741" s="115"/>
      <c r="T741" s="107" t="s">
        <v>134</v>
      </c>
      <c r="U741" s="115">
        <f>EXP(U740)</f>
        <v>0.28461198039878055</v>
      </c>
      <c r="V741" s="56">
        <f>EXP(V740)</f>
        <v>0.73808315449333672</v>
      </c>
      <c r="W741">
        <f>U741+V741</f>
        <v>1.0226951348921172</v>
      </c>
      <c r="Y741" s="119">
        <v>8</v>
      </c>
      <c r="Z741" s="113">
        <f t="shared" si="436"/>
        <v>0.31187964022412928</v>
      </c>
      <c r="AA741" s="113">
        <f t="shared" si="437"/>
        <v>-4.4789100150430666E-2</v>
      </c>
    </row>
    <row r="742" spans="1:27" ht="15.75" thickBot="1" x14ac:dyDescent="0.3">
      <c r="A742" s="119">
        <v>9</v>
      </c>
      <c r="B742" s="113">
        <f>LN(U728)</f>
        <v>-3.3953109658891432</v>
      </c>
      <c r="C742" s="113">
        <f>LN(V728)</f>
        <v>-3.410515084066644E-2</v>
      </c>
      <c r="D742" t="str">
        <f t="shared" si="435"/>
        <v>[6,7,9,3]</v>
      </c>
      <c r="E742" s="120">
        <v>9</v>
      </c>
      <c r="F742" s="64">
        <f>(LN($L$17) - LN(P721+P728+P735+U721+U728+U735+Z721))/$E$34</f>
        <v>-5.15020172340869E-2</v>
      </c>
      <c r="G742" s="64">
        <f>(LN($K$17) - LN(Q721+Q728+Q735+V721+V728+V735+AA721))/$E$34</f>
        <v>9.7182618788863584E-3</v>
      </c>
      <c r="I742" s="116"/>
      <c r="J742" s="108" t="s">
        <v>135</v>
      </c>
      <c r="K742" s="116">
        <f>K741/M741</f>
        <v>0.35709782773293286</v>
      </c>
      <c r="L742" s="58">
        <f>L741/M741</f>
        <v>0.64290217226706714</v>
      </c>
      <c r="N742" s="116"/>
      <c r="O742" s="108" t="s">
        <v>135</v>
      </c>
      <c r="P742" s="116">
        <f>P741/R741</f>
        <v>0.48288290735627099</v>
      </c>
      <c r="Q742" s="58">
        <f>Q741/R741</f>
        <v>0.51711709264372907</v>
      </c>
      <c r="S742" s="116"/>
      <c r="T742" s="108" t="s">
        <v>135</v>
      </c>
      <c r="U742" s="116">
        <f>U741/W741</f>
        <v>0.27829601480289035</v>
      </c>
      <c r="V742" s="58">
        <f>V741/W741</f>
        <v>0.72170398519710977</v>
      </c>
      <c r="Y742" s="120">
        <v>9</v>
      </c>
      <c r="Z742" s="113">
        <f t="shared" si="436"/>
        <v>-1.6949309912523078</v>
      </c>
      <c r="AA742" s="113">
        <f t="shared" si="437"/>
        <v>0.43020130615480373</v>
      </c>
    </row>
    <row r="743" spans="1:27" ht="15.75" thickBot="1" x14ac:dyDescent="0.3">
      <c r="A743" s="119">
        <v>10</v>
      </c>
      <c r="B743" s="113">
        <f>LN(U735)</f>
        <v>-1.2818359823160423</v>
      </c>
      <c r="C743" s="113">
        <f>LN(V735)</f>
        <v>-0.32507564131218913</v>
      </c>
      <c r="D743" t="str">
        <f t="shared" si="435"/>
        <v>[0,7,9,4]</v>
      </c>
    </row>
    <row r="744" spans="1:27" ht="15.75" thickBot="1" x14ac:dyDescent="0.3">
      <c r="A744" s="119">
        <v>11</v>
      </c>
      <c r="B744" s="113">
        <f>LN(U742)</f>
        <v>-1.2790699303412136</v>
      </c>
      <c r="C744" s="113">
        <f>LN(V742)</f>
        <v>-0.32614021696112611</v>
      </c>
      <c r="D744" t="str">
        <f>D728</f>
        <v>[5,7,2,4]</v>
      </c>
    </row>
    <row r="745" spans="1:27" ht="15.75" thickBot="1" x14ac:dyDescent="0.3">
      <c r="A745" s="119">
        <v>12</v>
      </c>
      <c r="B745" s="113">
        <f>LN(Z721)</f>
        <v>-4.1854601688496977</v>
      </c>
      <c r="C745" s="113">
        <f>LN(AA721)</f>
        <v>-1.533214164815359E-2</v>
      </c>
      <c r="D745" t="str">
        <f t="shared" si="435"/>
        <v>[5,1,9,3]</v>
      </c>
    </row>
    <row r="746" spans="1:27" ht="15.75" thickBot="1" x14ac:dyDescent="0.3">
      <c r="A746" s="120">
        <v>13</v>
      </c>
      <c r="B746" s="113">
        <f>LN(Z728)</f>
        <v>-0.24165707040182591</v>
      </c>
      <c r="C746" s="113">
        <f>LN(AA728)</f>
        <v>-1.538632084697523</v>
      </c>
      <c r="D746" t="str">
        <f t="shared" si="435"/>
        <v>[6,7,2,4]</v>
      </c>
    </row>
    <row r="747" spans="1:27" ht="15.75" thickBot="1" x14ac:dyDescent="0.3"/>
    <row r="748" spans="1:27" ht="15.75" thickBot="1" x14ac:dyDescent="0.3">
      <c r="A748" s="75">
        <v>19</v>
      </c>
      <c r="B748" s="121"/>
      <c r="C748" s="139"/>
      <c r="D748" s="121"/>
      <c r="E748" s="37"/>
      <c r="F748" s="139"/>
      <c r="G748" s="121"/>
      <c r="H748" s="37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37"/>
    </row>
    <row r="750" spans="1:27" x14ac:dyDescent="0.25">
      <c r="C750" t="s">
        <v>141</v>
      </c>
    </row>
    <row r="752" spans="1:27" x14ac:dyDescent="0.25">
      <c r="L752" s="141"/>
    </row>
    <row r="753" spans="1:28" ht="15.75" thickBot="1" x14ac:dyDescent="0.3">
      <c r="M753" s="141"/>
    </row>
    <row r="754" spans="1:28" ht="15.75" thickBot="1" x14ac:dyDescent="0.3">
      <c r="A754" s="75"/>
      <c r="B754" s="121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37"/>
    </row>
    <row r="755" spans="1:28" ht="15.75" thickBot="1" x14ac:dyDescent="0.3"/>
    <row r="756" spans="1:28" ht="15.75" thickBot="1" x14ac:dyDescent="0.3">
      <c r="A756" s="117" t="s">
        <v>128</v>
      </c>
      <c r="B756" s="110">
        <v>0</v>
      </c>
      <c r="C756" s="109">
        <v>1</v>
      </c>
      <c r="E756" s="117" t="s">
        <v>130</v>
      </c>
      <c r="F756" s="110">
        <v>0</v>
      </c>
      <c r="G756" s="109">
        <v>1</v>
      </c>
      <c r="I756" s="154">
        <v>0</v>
      </c>
      <c r="J756" s="155" t="s">
        <v>131</v>
      </c>
      <c r="K756" s="152">
        <v>0</v>
      </c>
      <c r="L756" s="153">
        <v>1</v>
      </c>
      <c r="N756" s="154">
        <v>4</v>
      </c>
      <c r="O756" s="155" t="s">
        <v>131</v>
      </c>
      <c r="P756" s="152">
        <v>0</v>
      </c>
      <c r="Q756" s="153">
        <v>1</v>
      </c>
      <c r="S756" s="154">
        <v>8</v>
      </c>
      <c r="T756" s="155" t="s">
        <v>131</v>
      </c>
      <c r="U756" s="152">
        <v>0</v>
      </c>
      <c r="V756" s="153">
        <v>1</v>
      </c>
      <c r="X756" s="154">
        <v>12</v>
      </c>
      <c r="Y756" s="155" t="s">
        <v>131</v>
      </c>
      <c r="Z756" s="152">
        <v>0</v>
      </c>
      <c r="AA756" s="153">
        <v>1</v>
      </c>
    </row>
    <row r="757" spans="1:28" ht="15.75" thickBot="1" x14ac:dyDescent="0.3">
      <c r="A757" s="118">
        <v>0</v>
      </c>
      <c r="B757" s="113">
        <f>B733</f>
        <v>-0.22592024062605545</v>
      </c>
      <c r="C757" s="113">
        <f>C733</f>
        <v>-1.5984076189084269</v>
      </c>
      <c r="D757" s="113" t="str">
        <f>D733</f>
        <v>[0,1,2,3]</v>
      </c>
      <c r="E757" s="157">
        <v>0</v>
      </c>
      <c r="F757" s="113">
        <f>F733</f>
        <v>2.4761586862668633E-2</v>
      </c>
      <c r="G757" s="113">
        <f>G733</f>
        <v>-3.3074606133729395E-2</v>
      </c>
      <c r="I757" s="115"/>
      <c r="J757" s="107" t="s">
        <v>132</v>
      </c>
      <c r="K757" s="113">
        <f>F757+F758+F759+F760</f>
        <v>1.2070392405784114E-2</v>
      </c>
      <c r="L757" s="113">
        <f>G757+G758+G759+G760</f>
        <v>-3.8671628722188683E-2</v>
      </c>
      <c r="N757" s="115"/>
      <c r="O757" s="107" t="s">
        <v>132</v>
      </c>
      <c r="P757" s="113">
        <f>F763+F765+F766+F760</f>
        <v>-2.2931284764623278E-2</v>
      </c>
      <c r="Q757" s="113">
        <f>G763+G765+G766+G760</f>
        <v>-6.3179833861069512E-3</v>
      </c>
      <c r="S757" s="115"/>
      <c r="T757" s="107" t="s">
        <v>132</v>
      </c>
      <c r="U757" s="113">
        <f>F757+F765+F766+F760</f>
        <v>-2.5759137449359981E-2</v>
      </c>
      <c r="V757" s="113">
        <f>G757+G765+G766+G760</f>
        <v>-2.2557955882116815E-2</v>
      </c>
      <c r="X757" s="115"/>
      <c r="Y757" s="107" t="s">
        <v>132</v>
      </c>
      <c r="Z757" s="113">
        <f>F762+F758+F766+F760</f>
        <v>-7.2929640157421094E-2</v>
      </c>
      <c r="AA757" s="113">
        <f>G762+G758+G766+G760</f>
        <v>5.4716504015883072E-2</v>
      </c>
    </row>
    <row r="758" spans="1:28" ht="15.75" thickBot="1" x14ac:dyDescent="0.3">
      <c r="A758" s="119">
        <v>1</v>
      </c>
      <c r="B758" s="113">
        <f t="shared" ref="B758:D758" si="438">B734</f>
        <v>-3.7764459510985483E-2</v>
      </c>
      <c r="C758" s="113">
        <f t="shared" si="438"/>
        <v>-3.2952096505836894</v>
      </c>
      <c r="D758" s="113" t="str">
        <f t="shared" si="438"/>
        <v>[0,1,2,4]</v>
      </c>
      <c r="E758" s="119">
        <v>1</v>
      </c>
      <c r="F758" s="113">
        <f t="shared" ref="F758:G758" si="439">F734</f>
        <v>3.2403648900001525E-3</v>
      </c>
      <c r="G758" s="113">
        <f t="shared" si="439"/>
        <v>-3.1989018796035329E-3</v>
      </c>
      <c r="I758" s="115"/>
      <c r="J758" s="107" t="s">
        <v>128</v>
      </c>
      <c r="K758" s="115">
        <f>B757</f>
        <v>-0.22592024062605545</v>
      </c>
      <c r="L758" s="115">
        <f>C757</f>
        <v>-1.5984076189084269</v>
      </c>
      <c r="N758" s="115"/>
      <c r="O758" s="107" t="s">
        <v>128</v>
      </c>
      <c r="P758" s="115">
        <f>B761</f>
        <v>-2.0665464824775435</v>
      </c>
      <c r="Q758" s="115">
        <f>C761</f>
        <v>-0.13538719341576536</v>
      </c>
      <c r="S758" s="115"/>
      <c r="T758" s="107" t="s">
        <v>128</v>
      </c>
      <c r="U758" s="115">
        <f>B765</f>
        <v>-1.6297909848659873</v>
      </c>
      <c r="V758" s="115">
        <f>C765</f>
        <v>-0.21811935705849814</v>
      </c>
      <c r="X758" s="115"/>
      <c r="Y758" s="107" t="s">
        <v>128</v>
      </c>
      <c r="Z758" s="115">
        <f>B769</f>
        <v>-4.1854601688496977</v>
      </c>
      <c r="AA758" s="115">
        <f>C769</f>
        <v>-1.533214164815359E-2</v>
      </c>
    </row>
    <row r="759" spans="1:28" ht="15.75" thickBot="1" x14ac:dyDescent="0.3">
      <c r="A759" s="119">
        <v>2</v>
      </c>
      <c r="B759" s="113">
        <f t="shared" ref="B759:D759" si="440">B735</f>
        <v>-1.6179354198167517</v>
      </c>
      <c r="C759" s="113">
        <f t="shared" si="440"/>
        <v>-0.22103040916904879</v>
      </c>
      <c r="D759" s="113" t="str">
        <f t="shared" si="440"/>
        <v>[5,1,2,3]</v>
      </c>
      <c r="E759" s="119">
        <v>2</v>
      </c>
      <c r="F759" s="113">
        <f t="shared" ref="F759:G759" si="441">F735</f>
        <v>8.736428466449675E-3</v>
      </c>
      <c r="G759" s="113">
        <f t="shared" si="441"/>
        <v>-1.1193037858853894E-2</v>
      </c>
      <c r="I759" s="115"/>
      <c r="J759" s="107" t="s">
        <v>133</v>
      </c>
      <c r="K759" s="115">
        <f>K758+K757</f>
        <v>-0.21384984822027134</v>
      </c>
      <c r="L759" s="115">
        <f>L758+L757</f>
        <v>-1.6370792476306155</v>
      </c>
      <c r="N759" s="115"/>
      <c r="O759" s="107" t="s">
        <v>133</v>
      </c>
      <c r="P759" s="115">
        <f>P758+P757</f>
        <v>-2.0894777672421667</v>
      </c>
      <c r="Q759" s="115">
        <f>Q758+Q757</f>
        <v>-0.14170517680187231</v>
      </c>
      <c r="S759" s="115"/>
      <c r="T759" s="107" t="s">
        <v>133</v>
      </c>
      <c r="U759" s="115">
        <f>U758+U757</f>
        <v>-1.6555501223153473</v>
      </c>
      <c r="V759" s="115">
        <f>V758+V757</f>
        <v>-0.24067731294061495</v>
      </c>
      <c r="X759" s="115"/>
      <c r="Y759" s="107" t="s">
        <v>133</v>
      </c>
      <c r="Z759" s="115">
        <f>Z758+Z757</f>
        <v>-4.2583898090071184</v>
      </c>
      <c r="AA759" s="115">
        <f>AA758+AA757</f>
        <v>3.9384362367729478E-2</v>
      </c>
    </row>
    <row r="760" spans="1:28" ht="15.75" thickBot="1" x14ac:dyDescent="0.3">
      <c r="A760" s="119">
        <v>3</v>
      </c>
      <c r="B760" s="113">
        <f t="shared" ref="B760:D760" si="442">B736</f>
        <v>-1.0297455074779935</v>
      </c>
      <c r="C760" s="113">
        <f t="shared" si="442"/>
        <v>-0.44176270898335701</v>
      </c>
      <c r="D760" s="113" t="str">
        <f t="shared" si="442"/>
        <v>[6,7,2,3]</v>
      </c>
      <c r="E760" s="119">
        <v>3</v>
      </c>
      <c r="F760" s="113">
        <f t="shared" ref="F760:G760" si="443">F736</f>
        <v>-2.4667987813334347E-2</v>
      </c>
      <c r="G760" s="113">
        <f t="shared" si="443"/>
        <v>8.7949171499981382E-3</v>
      </c>
      <c r="I760" s="115"/>
      <c r="J760" s="107" t="s">
        <v>134</v>
      </c>
      <c r="K760" s="115">
        <f>EXP(K759)</f>
        <v>0.80746961892106872</v>
      </c>
      <c r="L760" s="115">
        <f>EXP(L759)</f>
        <v>0.1945474381670898</v>
      </c>
      <c r="M760">
        <f>K760+L760</f>
        <v>1.0020170570881586</v>
      </c>
      <c r="N760" s="115"/>
      <c r="O760" s="107" t="s">
        <v>134</v>
      </c>
      <c r="P760" s="115">
        <f>EXP(P759)</f>
        <v>0.12375174616085176</v>
      </c>
      <c r="Q760" s="115">
        <f>EXP(Q759)</f>
        <v>0.86787708907035199</v>
      </c>
      <c r="R760">
        <f>P760+Q760</f>
        <v>0.99162883523120371</v>
      </c>
      <c r="S760" s="115"/>
      <c r="T760" s="107" t="s">
        <v>134</v>
      </c>
      <c r="U760" s="115">
        <f>EXP(U759)</f>
        <v>0.19098696061156412</v>
      </c>
      <c r="V760" s="115">
        <f>EXP(V759)</f>
        <v>0.78609524822994947</v>
      </c>
      <c r="W760">
        <f>U760+V760</f>
        <v>0.97708220884151364</v>
      </c>
      <c r="X760" s="115"/>
      <c r="Y760" s="107" t="s">
        <v>134</v>
      </c>
      <c r="Z760" s="115">
        <f>EXP(Z759)</f>
        <v>1.4145060331686613E-2</v>
      </c>
      <c r="AA760" s="115">
        <f>EXP(AA759)</f>
        <v>1.0401702091099398</v>
      </c>
      <c r="AB760">
        <f>Z760+AA760</f>
        <v>1.0543152694416265</v>
      </c>
    </row>
    <row r="761" spans="1:28" ht="15.75" thickBot="1" x14ac:dyDescent="0.3">
      <c r="A761" s="119">
        <v>4</v>
      </c>
      <c r="B761" s="113">
        <f t="shared" ref="B761:D761" si="444">B737</f>
        <v>-2.0665464824775435</v>
      </c>
      <c r="C761" s="113">
        <f t="shared" si="444"/>
        <v>-0.13538719341576536</v>
      </c>
      <c r="D761" s="113" t="str">
        <f t="shared" si="444"/>
        <v>[6,8,9,3]</v>
      </c>
      <c r="E761" s="119">
        <v>4</v>
      </c>
      <c r="F761" s="113">
        <f t="shared" ref="F761:G761" si="445">F737</f>
        <v>9.8597202753394897E-3</v>
      </c>
      <c r="G761" s="113">
        <f t="shared" si="445"/>
        <v>-9.4855732279311433E-3</v>
      </c>
      <c r="I761" s="116"/>
      <c r="J761" s="108" t="s">
        <v>135</v>
      </c>
      <c r="K761" s="116">
        <f>K760/M760</f>
        <v>0.80584418519536904</v>
      </c>
      <c r="L761" s="58">
        <f>L760/M760</f>
        <v>0.19415581480463093</v>
      </c>
      <c r="N761" s="116"/>
      <c r="O761" s="108" t="s">
        <v>135</v>
      </c>
      <c r="P761" s="116">
        <f>P760/R760</f>
        <v>0.12479643770342595</v>
      </c>
      <c r="Q761" s="58">
        <f>Q760/R760</f>
        <v>0.87520356229657403</v>
      </c>
      <c r="S761" s="116"/>
      <c r="T761" s="108" t="s">
        <v>135</v>
      </c>
      <c r="U761" s="116">
        <f>U760/W760</f>
        <v>0.19546662387600888</v>
      </c>
      <c r="V761" s="58">
        <f>V760/W760</f>
        <v>0.80453337612399101</v>
      </c>
      <c r="X761" s="116"/>
      <c r="Y761" s="108" t="s">
        <v>135</v>
      </c>
      <c r="Z761" s="116">
        <f>Z760/AB760</f>
        <v>1.3416347786727918E-2</v>
      </c>
      <c r="AA761" s="58">
        <f>AA760/AB760</f>
        <v>0.98658365221327204</v>
      </c>
    </row>
    <row r="762" spans="1:28" ht="15.75" thickBot="1" x14ac:dyDescent="0.3">
      <c r="A762" s="119">
        <v>5</v>
      </c>
      <c r="B762" s="113">
        <f t="shared" ref="B762:D762" si="446">B738</f>
        <v>-0.71651471701891634</v>
      </c>
      <c r="C762" s="113">
        <f t="shared" si="446"/>
        <v>-0.67031324074747134</v>
      </c>
      <c r="D762" s="113" t="str">
        <f t="shared" si="446"/>
        <v>[6,8,9,4]</v>
      </c>
      <c r="E762" s="119">
        <v>5</v>
      </c>
      <c r="F762" s="113">
        <f t="shared" ref="F762:G762" si="447">F738</f>
        <v>0</v>
      </c>
      <c r="G762" s="113">
        <f t="shared" si="447"/>
        <v>3.9402226866602108E-2</v>
      </c>
    </row>
    <row r="763" spans="1:28" ht="15.75" thickBot="1" x14ac:dyDescent="0.3">
      <c r="A763" s="119">
        <v>6</v>
      </c>
      <c r="B763" s="113">
        <f t="shared" ref="B763:D763" si="448">B739</f>
        <v>-2.3920071112784389</v>
      </c>
      <c r="C763" s="113">
        <f t="shared" si="448"/>
        <v>-9.5900907331210469E-2</v>
      </c>
      <c r="D763" s="113" t="str">
        <f t="shared" si="448"/>
        <v>[5,8,9,4]</v>
      </c>
      <c r="E763" s="119">
        <v>6</v>
      </c>
      <c r="F763" s="113">
        <f t="shared" ref="F763:G763" si="449">F739</f>
        <v>2.7589439547405337E-2</v>
      </c>
      <c r="G763" s="113">
        <f t="shared" si="449"/>
        <v>-1.6834633637719532E-2</v>
      </c>
      <c r="I763" s="154">
        <v>1</v>
      </c>
      <c r="J763" s="155" t="s">
        <v>131</v>
      </c>
      <c r="K763" s="152">
        <v>0</v>
      </c>
      <c r="L763" s="153">
        <v>1</v>
      </c>
      <c r="N763" s="154">
        <v>5</v>
      </c>
      <c r="O763" s="155" t="s">
        <v>131</v>
      </c>
      <c r="P763" s="152">
        <v>0</v>
      </c>
      <c r="Q763" s="153">
        <v>1</v>
      </c>
      <c r="S763" s="154">
        <v>9</v>
      </c>
      <c r="T763" s="155" t="s">
        <v>131</v>
      </c>
      <c r="U763" s="152">
        <v>0</v>
      </c>
      <c r="V763" s="153">
        <v>1</v>
      </c>
      <c r="X763" s="154">
        <v>13</v>
      </c>
      <c r="Y763" s="155" t="s">
        <v>131</v>
      </c>
      <c r="Z763" s="152">
        <v>0</v>
      </c>
      <c r="AA763" s="153">
        <v>1</v>
      </c>
    </row>
    <row r="764" spans="1:28" ht="15.75" thickBot="1" x14ac:dyDescent="0.3">
      <c r="A764" s="119">
        <v>7</v>
      </c>
      <c r="B764" s="113">
        <f t="shared" ref="B764:D764" si="450">B740</f>
        <v>-0.72798108255374927</v>
      </c>
      <c r="C764" s="113">
        <f t="shared" si="450"/>
        <v>-0.65948594531340121</v>
      </c>
      <c r="D764" s="113" t="str">
        <f t="shared" si="450"/>
        <v>[0,7,2,3]</v>
      </c>
      <c r="E764" s="119">
        <v>7</v>
      </c>
      <c r="F764" s="113">
        <f t="shared" ref="F764:G764" si="451">F740</f>
        <v>-2.5487884683191381E-2</v>
      </c>
      <c r="G764" s="113">
        <f t="shared" si="451"/>
        <v>1.3789637114306086E-2</v>
      </c>
      <c r="I764" s="115"/>
      <c r="J764" s="107" t="s">
        <v>132</v>
      </c>
      <c r="K764" s="113">
        <f>F757+F758+F759+F761</f>
        <v>4.659810049445795E-2</v>
      </c>
      <c r="L764" s="113">
        <f>G757+G758+G759+G761</f>
        <v>-5.6952119100117965E-2</v>
      </c>
      <c r="N764" s="115"/>
      <c r="O764" s="107" t="s">
        <v>132</v>
      </c>
      <c r="P764" s="113">
        <f>F763+F765+F766+F761</f>
        <v>1.1596423324050559E-2</v>
      </c>
      <c r="Q764" s="113">
        <f>G763+G765+G766+G761</f>
        <v>-2.4598473764036233E-2</v>
      </c>
      <c r="S764" s="115"/>
      <c r="T764" s="107" t="s">
        <v>132</v>
      </c>
      <c r="U764" s="113">
        <f>F763+F764+F766+F760</f>
        <v>-7.4068450183207291E-2</v>
      </c>
      <c r="V764" s="113">
        <f>G763+G764+G766+G760</f>
        <v>1.5468182505471051E-2</v>
      </c>
      <c r="X764" s="115"/>
      <c r="Y764" s="107" t="s">
        <v>132</v>
      </c>
      <c r="Z764" s="113">
        <f>F763+F764+F759+F761</f>
        <v>2.0697703606003121E-2</v>
      </c>
      <c r="AA764" s="113">
        <f>G763+G764+G759+G761</f>
        <v>-2.3723607610198483E-2</v>
      </c>
    </row>
    <row r="765" spans="1:28" ht="15.75" thickBot="1" x14ac:dyDescent="0.3">
      <c r="A765" s="119">
        <v>8</v>
      </c>
      <c r="B765" s="113">
        <f t="shared" ref="B765:D765" si="452">B741</f>
        <v>-1.6297909848659873</v>
      </c>
      <c r="C765" s="113">
        <f t="shared" si="452"/>
        <v>-0.21811935705849814</v>
      </c>
      <c r="D765" s="113" t="str">
        <f t="shared" si="452"/>
        <v>[0,8,9,3]</v>
      </c>
      <c r="E765" s="119">
        <v>8</v>
      </c>
      <c r="F765" s="113">
        <f t="shared" ref="F765:G765" si="453">F741</f>
        <v>2.5649280735392632E-2</v>
      </c>
      <c r="G765" s="113">
        <f t="shared" si="453"/>
        <v>-7.9965287772719162E-3</v>
      </c>
      <c r="I765" s="115"/>
      <c r="J765" s="107" t="s">
        <v>128</v>
      </c>
      <c r="K765" s="115">
        <f>B758</f>
        <v>-3.7764459510985483E-2</v>
      </c>
      <c r="L765" s="115">
        <f>C758</f>
        <v>-3.2952096505836894</v>
      </c>
      <c r="N765" s="115"/>
      <c r="O765" s="107" t="s">
        <v>128</v>
      </c>
      <c r="P765" s="115">
        <f>B762</f>
        <v>-0.71651471701891634</v>
      </c>
      <c r="Q765" s="115">
        <f>C762</f>
        <v>-0.67031324074747134</v>
      </c>
      <c r="S765" s="115"/>
      <c r="T765" s="107" t="s">
        <v>128</v>
      </c>
      <c r="U765" s="115">
        <f>B766</f>
        <v>-3.3953109658891432</v>
      </c>
      <c r="V765" s="115">
        <f>C766</f>
        <v>-3.410515084066644E-2</v>
      </c>
      <c r="X765" s="115"/>
      <c r="Y765" s="107" t="s">
        <v>128</v>
      </c>
      <c r="Z765" s="115">
        <f>B770</f>
        <v>-0.24165707040182591</v>
      </c>
      <c r="AA765" s="115">
        <f>C770</f>
        <v>-1.538632084697523</v>
      </c>
    </row>
    <row r="766" spans="1:28" ht="15.75" thickBot="1" x14ac:dyDescent="0.3">
      <c r="A766" s="119">
        <v>9</v>
      </c>
      <c r="B766" s="113">
        <f t="shared" ref="B766:D766" si="454">B742</f>
        <v>-3.3953109658891432</v>
      </c>
      <c r="C766" s="113">
        <f t="shared" si="454"/>
        <v>-3.410515084066644E-2</v>
      </c>
      <c r="D766" s="113" t="str">
        <f t="shared" si="454"/>
        <v>[6,7,9,3]</v>
      </c>
      <c r="E766" s="120">
        <v>9</v>
      </c>
      <c r="F766" s="113">
        <f t="shared" ref="F766:G766" si="455">F742</f>
        <v>-5.15020172340869E-2</v>
      </c>
      <c r="G766" s="113">
        <f t="shared" si="455"/>
        <v>9.7182618788863584E-3</v>
      </c>
      <c r="I766" s="115"/>
      <c r="J766" s="107" t="s">
        <v>133</v>
      </c>
      <c r="K766" s="115">
        <f>K765+K764</f>
        <v>8.8336409834724669E-3</v>
      </c>
      <c r="L766" s="115">
        <f>L765+L764</f>
        <v>-3.3521617696838075</v>
      </c>
      <c r="N766" s="115"/>
      <c r="O766" s="107" t="s">
        <v>133</v>
      </c>
      <c r="P766" s="115">
        <f>P765+P764</f>
        <v>-0.70491829369486581</v>
      </c>
      <c r="Q766" s="115">
        <f>Q765+Q764</f>
        <v>-0.69491171451150757</v>
      </c>
      <c r="S766" s="115"/>
      <c r="T766" s="107" t="s">
        <v>133</v>
      </c>
      <c r="U766" s="115">
        <f>U765+U764</f>
        <v>-3.4693794160723503</v>
      </c>
      <c r="V766" s="115">
        <f>V765+V764</f>
        <v>-1.8636968335195389E-2</v>
      </c>
      <c r="X766" s="115"/>
      <c r="Y766" s="107" t="s">
        <v>133</v>
      </c>
      <c r="Z766" s="115">
        <f>Z765+Z764</f>
        <v>-0.22095936679582279</v>
      </c>
      <c r="AA766" s="56">
        <f>AA765+AA764</f>
        <v>-1.5623556923077215</v>
      </c>
    </row>
    <row r="767" spans="1:28" ht="15.75" thickBot="1" x14ac:dyDescent="0.3">
      <c r="A767" s="119">
        <v>10</v>
      </c>
      <c r="B767" s="113">
        <f t="shared" ref="B767:D767" si="456">B743</f>
        <v>-1.2818359823160423</v>
      </c>
      <c r="C767" s="113">
        <f t="shared" si="456"/>
        <v>-0.32507564131218913</v>
      </c>
      <c r="D767" s="113" t="str">
        <f t="shared" si="456"/>
        <v>[0,7,9,4]</v>
      </c>
      <c r="I767" s="115"/>
      <c r="J767" s="107" t="s">
        <v>134</v>
      </c>
      <c r="K767" s="115">
        <f>EXP(K766)</f>
        <v>1.0088727727303812</v>
      </c>
      <c r="L767" s="56">
        <f>EXP(L766)</f>
        <v>3.500859172767929E-2</v>
      </c>
      <c r="M767">
        <f>K767+L767</f>
        <v>1.0438813644580605</v>
      </c>
      <c r="N767" s="115"/>
      <c r="O767" s="107" t="s">
        <v>134</v>
      </c>
      <c r="P767" s="115">
        <f>EXP(P766)</f>
        <v>0.49414894769143891</v>
      </c>
      <c r="Q767" s="56">
        <f>EXP(Q766)</f>
        <v>0.49911851096160248</v>
      </c>
      <c r="R767">
        <f>P767+Q767</f>
        <v>0.99326745865304145</v>
      </c>
      <c r="S767" s="115"/>
      <c r="T767" s="107" t="s">
        <v>134</v>
      </c>
      <c r="U767" s="115">
        <f>EXP(U766)</f>
        <v>3.1136347383369057E-2</v>
      </c>
      <c r="V767" s="56">
        <f>EXP(V766)</f>
        <v>0.98153562608376788</v>
      </c>
      <c r="W767">
        <f>U767+V767</f>
        <v>1.012671973467137</v>
      </c>
      <c r="X767" s="115"/>
      <c r="Y767" s="107" t="s">
        <v>134</v>
      </c>
      <c r="Z767" s="115">
        <f>EXP(Z766)</f>
        <v>0.80174925726960689</v>
      </c>
      <c r="AA767" s="56">
        <f>EXP(AA766)</f>
        <v>0.20964163786930606</v>
      </c>
      <c r="AB767">
        <f>Z767+AA767</f>
        <v>1.011390895138913</v>
      </c>
    </row>
    <row r="768" spans="1:28" ht="15.75" thickBot="1" x14ac:dyDescent="0.3">
      <c r="A768" s="119">
        <v>11</v>
      </c>
      <c r="B768" s="113">
        <f t="shared" ref="B768:D768" si="457">B744</f>
        <v>-1.2790699303412136</v>
      </c>
      <c r="C768" s="113">
        <f t="shared" si="457"/>
        <v>-0.32614021696112611</v>
      </c>
      <c r="D768" s="113" t="str">
        <f t="shared" si="457"/>
        <v>[5,7,2,4]</v>
      </c>
      <c r="E768" t="s">
        <v>136</v>
      </c>
      <c r="G768">
        <f>LN(K761)+LN(K768)+LN(L775)+LN(L782)+LN(Q761)+LN(P768)+LN(Q775)+LN(P782)+LN(V761)+LN(V768)+LN(V775)+LN(V782)+LN(AA761)+LN(Z768)</f>
        <v>-3.6777218009541972</v>
      </c>
      <c r="I768" s="116"/>
      <c r="J768" s="108" t="s">
        <v>135</v>
      </c>
      <c r="K768" s="116">
        <f>K767/M767</f>
        <v>0.96646305517116471</v>
      </c>
      <c r="L768" s="58">
        <f>L767/M767</f>
        <v>3.3536944828835305E-2</v>
      </c>
      <c r="N768" s="116"/>
      <c r="O768" s="108" t="s">
        <v>135</v>
      </c>
      <c r="P768" s="116">
        <f>P767/R767</f>
        <v>0.49749837607843167</v>
      </c>
      <c r="Q768" s="58">
        <f>Q767/R767</f>
        <v>0.50250162392156827</v>
      </c>
      <c r="S768" s="116"/>
      <c r="T768" s="108" t="s">
        <v>135</v>
      </c>
      <c r="U768" s="116">
        <f>U767/W767</f>
        <v>3.0746725691208721E-2</v>
      </c>
      <c r="V768" s="58">
        <f>V767/W767</f>
        <v>0.96925327430879127</v>
      </c>
      <c r="X768" s="116"/>
      <c r="Y768" s="108" t="s">
        <v>135</v>
      </c>
      <c r="Z768" s="116">
        <f>Z767/AB767</f>
        <v>0.79271947287946254</v>
      </c>
      <c r="AA768" s="58">
        <f>AA767/AB767</f>
        <v>0.20728052712053741</v>
      </c>
    </row>
    <row r="769" spans="1:27" ht="15.75" thickBot="1" x14ac:dyDescent="0.3">
      <c r="A769" s="119">
        <v>12</v>
      </c>
      <c r="B769" s="113">
        <f t="shared" ref="B769:D769" si="458">B745</f>
        <v>-4.1854601688496977</v>
      </c>
      <c r="C769" s="113">
        <f t="shared" si="458"/>
        <v>-1.533214164815359E-2</v>
      </c>
      <c r="D769" s="113" t="str">
        <f t="shared" si="458"/>
        <v>[5,1,9,3]</v>
      </c>
      <c r="E769" t="s">
        <v>138</v>
      </c>
      <c r="G769">
        <f>12/14</f>
        <v>0.8571428571428571</v>
      </c>
    </row>
    <row r="770" spans="1:27" ht="15.75" thickBot="1" x14ac:dyDescent="0.3">
      <c r="A770" s="120">
        <v>13</v>
      </c>
      <c r="B770" s="113">
        <f t="shared" ref="B770:D770" si="459">B746</f>
        <v>-0.24165707040182591</v>
      </c>
      <c r="C770" s="113">
        <f t="shared" si="459"/>
        <v>-1.538632084697523</v>
      </c>
      <c r="D770" s="113" t="str">
        <f t="shared" si="459"/>
        <v>[6,7,2,4]</v>
      </c>
      <c r="E770" t="s">
        <v>140</v>
      </c>
      <c r="I770" s="154">
        <v>2</v>
      </c>
      <c r="J770" s="155" t="s">
        <v>131</v>
      </c>
      <c r="K770" s="152">
        <v>0</v>
      </c>
      <c r="L770" s="153">
        <v>1</v>
      </c>
      <c r="N770" s="154">
        <v>6</v>
      </c>
      <c r="O770" s="155" t="s">
        <v>131</v>
      </c>
      <c r="P770" s="152">
        <v>0</v>
      </c>
      <c r="Q770" s="153">
        <v>1</v>
      </c>
      <c r="S770" s="154">
        <v>10</v>
      </c>
      <c r="T770" s="155" t="s">
        <v>131</v>
      </c>
      <c r="U770" s="152">
        <v>0</v>
      </c>
      <c r="V770" s="153">
        <v>1</v>
      </c>
    </row>
    <row r="771" spans="1:27" ht="15.75" thickBot="1" x14ac:dyDescent="0.3">
      <c r="I771" s="115"/>
      <c r="J771" s="107" t="s">
        <v>132</v>
      </c>
      <c r="K771" s="113">
        <f>F762+F758+F759+F760</f>
        <v>-1.2691194456884519E-2</v>
      </c>
      <c r="L771" s="113">
        <f>G762+G758+G759+G760</f>
        <v>3.380520427814282E-2</v>
      </c>
      <c r="N771" s="115"/>
      <c r="O771" s="107" t="s">
        <v>132</v>
      </c>
      <c r="P771" s="113">
        <f>F762+F765+F766+F761</f>
        <v>-1.5993016223354778E-2</v>
      </c>
      <c r="Q771" s="113">
        <f>G762+G765+G766+G761</f>
        <v>3.1638386740285407E-2</v>
      </c>
      <c r="S771" s="115"/>
      <c r="T771" s="107" t="s">
        <v>132</v>
      </c>
      <c r="U771" s="113">
        <f>F757+F764+F766+F761</f>
        <v>-4.2368594779270158E-2</v>
      </c>
      <c r="V771" s="113">
        <f>G757+G764+G766+G761</f>
        <v>-1.9052280368468094E-2</v>
      </c>
    </row>
    <row r="772" spans="1:27" ht="15.75" thickBot="1" x14ac:dyDescent="0.3">
      <c r="A772" s="117" t="s">
        <v>128</v>
      </c>
      <c r="B772" s="110">
        <v>0</v>
      </c>
      <c r="C772" s="109">
        <v>1</v>
      </c>
      <c r="E772" s="117" t="s">
        <v>130</v>
      </c>
      <c r="F772" s="110">
        <v>0</v>
      </c>
      <c r="G772" s="109">
        <v>1</v>
      </c>
      <c r="I772" s="115"/>
      <c r="J772" s="107" t="s">
        <v>128</v>
      </c>
      <c r="K772" s="115">
        <f>B759</f>
        <v>-1.6179354198167517</v>
      </c>
      <c r="L772" s="115">
        <f>C759</f>
        <v>-0.22103040916904879</v>
      </c>
      <c r="N772" s="115"/>
      <c r="O772" s="107" t="s">
        <v>128</v>
      </c>
      <c r="P772" s="115">
        <f>B763</f>
        <v>-2.3920071112784389</v>
      </c>
      <c r="Q772" s="115">
        <f>C763</f>
        <v>-9.5900907331210469E-2</v>
      </c>
      <c r="S772" s="115"/>
      <c r="T772" s="107" t="s">
        <v>128</v>
      </c>
      <c r="U772" s="115">
        <f>B767</f>
        <v>-1.2818359823160423</v>
      </c>
      <c r="V772" s="115">
        <f>C767</f>
        <v>-0.32507564131218913</v>
      </c>
      <c r="Y772" s="117" t="s">
        <v>142</v>
      </c>
      <c r="Z772" s="110">
        <v>0</v>
      </c>
      <c r="AA772" s="109">
        <v>1</v>
      </c>
    </row>
    <row r="773" spans="1:27" ht="15.75" thickBot="1" x14ac:dyDescent="0.3">
      <c r="A773" s="118">
        <v>0</v>
      </c>
      <c r="B773" s="113">
        <f>LN(K761)</f>
        <v>-0.21586487378012847</v>
      </c>
      <c r="C773" s="113">
        <f>LN(L761)</f>
        <v>-1.6390942731904727</v>
      </c>
      <c r="D773" t="str">
        <f>D757</f>
        <v>[0,1,2,3]</v>
      </c>
      <c r="E773" s="157">
        <v>0</v>
      </c>
      <c r="F773" s="113">
        <f>(LN($L$6) - LN(K761+K768+P782+U761+U775))/$E$34</f>
        <v>2.4055389150460571E-2</v>
      </c>
      <c r="G773" s="113">
        <f>(LN($K$6) - LN(L761+L768+Q782+V761+V775))/$E$34</f>
        <v>-3.2231482098993874E-2</v>
      </c>
      <c r="I773" s="115"/>
      <c r="J773" s="107" t="s">
        <v>133</v>
      </c>
      <c r="K773" s="115">
        <f>K772+K771</f>
        <v>-1.6306266142736363</v>
      </c>
      <c r="L773" s="115">
        <f>L772+L771</f>
        <v>-0.18722520489090597</v>
      </c>
      <c r="N773" s="115"/>
      <c r="O773" s="107" t="s">
        <v>133</v>
      </c>
      <c r="P773" s="115">
        <f>P772+P771</f>
        <v>-2.4080001275017935</v>
      </c>
      <c r="Q773" s="115">
        <f>Q772+Q771</f>
        <v>-6.4262520590925062E-2</v>
      </c>
      <c r="S773" s="115"/>
      <c r="T773" s="107" t="s">
        <v>133</v>
      </c>
      <c r="U773" s="115">
        <f>U772+U771</f>
        <v>-1.3242045770953126</v>
      </c>
      <c r="V773" s="115">
        <f>V772+V771</f>
        <v>-0.3441279216806572</v>
      </c>
      <c r="Y773" s="157">
        <v>0</v>
      </c>
      <c r="Z773" s="113">
        <f>Z733+F773</f>
        <v>0.74817709819673939</v>
      </c>
      <c r="AA773" s="113">
        <f>AA733+G773</f>
        <v>-0.91918557380326393</v>
      </c>
    </row>
    <row r="774" spans="1:27" ht="15.75" thickBot="1" x14ac:dyDescent="0.3">
      <c r="A774" s="119">
        <v>1</v>
      </c>
      <c r="B774" s="113">
        <f>LN(K768)</f>
        <v>-3.411220644339278E-2</v>
      </c>
      <c r="C774" s="113">
        <f>LN(L768)</f>
        <v>-3.3951076171106727</v>
      </c>
      <c r="D774" t="str">
        <f t="shared" ref="D774:D786" si="460">D758</f>
        <v>[0,1,2,4]</v>
      </c>
      <c r="E774" s="119">
        <v>1</v>
      </c>
      <c r="F774" s="113">
        <f>(LN($L$11) - LN(K761+K768+K775+Z761))/$E$34</f>
        <v>2.924190097955276E-3</v>
      </c>
      <c r="G774" s="113">
        <f>(LN($K$11) - LN(L761+L768+L775+AA761))/$E$34</f>
        <v>-2.8903816157572204E-3</v>
      </c>
      <c r="I774" s="115"/>
      <c r="J774" s="107" t="s">
        <v>134</v>
      </c>
      <c r="K774" s="115">
        <f>EXP(K773)</f>
        <v>0.19580684031652856</v>
      </c>
      <c r="L774" s="56">
        <f>EXP(L773)</f>
        <v>0.8292569626312094</v>
      </c>
      <c r="M774">
        <f>K774+L774</f>
        <v>1.0250638029477379</v>
      </c>
      <c r="N774" s="115"/>
      <c r="O774" s="107" t="s">
        <v>134</v>
      </c>
      <c r="P774" s="115">
        <f>EXP(P773)</f>
        <v>8.9995093437258353E-2</v>
      </c>
      <c r="Q774" s="56">
        <f>EXP(Q773)</f>
        <v>0.93775878622340747</v>
      </c>
      <c r="R774">
        <f>P774+Q774</f>
        <v>1.0277538796606658</v>
      </c>
      <c r="S774" s="115"/>
      <c r="T774" s="107" t="s">
        <v>134</v>
      </c>
      <c r="U774" s="115">
        <f>EXP(U773)</f>
        <v>0.26601446895946562</v>
      </c>
      <c r="V774" s="56">
        <f>EXP(V773)</f>
        <v>0.7088382464697619</v>
      </c>
      <c r="W774">
        <f>U774+V774</f>
        <v>0.97485271542922747</v>
      </c>
      <c r="Y774" s="119">
        <v>1</v>
      </c>
      <c r="Z774" s="113">
        <f t="shared" ref="Z774:Z782" si="461">Z734+F774</f>
        <v>0.17882638406864423</v>
      </c>
      <c r="AA774" s="113">
        <f t="shared" ref="AA774:AA782" si="462">AA734+G774</f>
        <v>-0.16738637481258631</v>
      </c>
    </row>
    <row r="775" spans="1:27" ht="15.75" thickBot="1" x14ac:dyDescent="0.3">
      <c r="A775" s="119">
        <v>2</v>
      </c>
      <c r="B775" s="113">
        <f>LN(K775)</f>
        <v>-1.6553814717050384</v>
      </c>
      <c r="C775" s="113">
        <f>LN(L775)</f>
        <v>-0.21198006232230812</v>
      </c>
      <c r="D775" t="str">
        <f t="shared" si="460"/>
        <v>[5,1,2,3]</v>
      </c>
      <c r="E775" s="119">
        <v>2</v>
      </c>
      <c r="F775" s="113">
        <f>(LN($L$16) - LN(K761+K768+K775+K782+P782+U782+Z768))/$E$34</f>
        <v>8.5308076595214111E-3</v>
      </c>
      <c r="G775" s="113">
        <f>(LN($K$16) - LN(L761+L768+L775+L782+Q782+V782+AA768))/$E$34</f>
        <v>-1.0939651372643244E-2</v>
      </c>
      <c r="I775" s="116"/>
      <c r="J775" s="108" t="s">
        <v>135</v>
      </c>
      <c r="K775" s="116">
        <f>K774/M774</f>
        <v>0.19101917339530877</v>
      </c>
      <c r="L775" s="58">
        <f>L774/M774</f>
        <v>0.80898082660469128</v>
      </c>
      <c r="N775" s="116"/>
      <c r="O775" s="108" t="s">
        <v>135</v>
      </c>
      <c r="P775" s="116">
        <f>P774/R774</f>
        <v>8.7564829691493942E-2</v>
      </c>
      <c r="Q775" s="58">
        <f>Q774/R774</f>
        <v>0.91243517030850607</v>
      </c>
      <c r="S775" s="116"/>
      <c r="T775" s="108" t="s">
        <v>135</v>
      </c>
      <c r="U775" s="116">
        <f>U774/W774</f>
        <v>0.27287657381386016</v>
      </c>
      <c r="V775" s="58">
        <f>V774/W774</f>
        <v>0.7271234261861399</v>
      </c>
      <c r="Y775" s="119">
        <v>2</v>
      </c>
      <c r="Z775" s="113">
        <f t="shared" si="461"/>
        <v>0.34266039726113551</v>
      </c>
      <c r="AA775" s="113">
        <f t="shared" si="462"/>
        <v>-0.40605052635603506</v>
      </c>
    </row>
    <row r="776" spans="1:27" ht="15.75" thickBot="1" x14ac:dyDescent="0.3">
      <c r="A776" s="119">
        <v>3</v>
      </c>
      <c r="B776" s="113">
        <f>LN(K782)</f>
        <v>-1.0351455233189506</v>
      </c>
      <c r="C776" s="113">
        <f>LN(L782)</f>
        <v>-0.43877583757391253</v>
      </c>
      <c r="D776" t="str">
        <f t="shared" si="460"/>
        <v>[6,7,2,3]</v>
      </c>
      <c r="E776" s="119">
        <v>3</v>
      </c>
      <c r="F776" s="113">
        <f>(LN($L$20) - LN(K761+K775+K782+P761+P782+U761+U768+Z761))/$E$34</f>
        <v>-2.389594843842649E-2</v>
      </c>
      <c r="G776" s="113">
        <f>(LN($K$20) - LN(L761+L775+L782+Q761+Q782+V761+V768+AA761))/$E$34</f>
        <v>8.5013389660978933E-3</v>
      </c>
      <c r="Y776" s="119">
        <v>3</v>
      </c>
      <c r="Z776" s="113">
        <f t="shared" si="461"/>
        <v>-0.90793798404232284</v>
      </c>
      <c r="AA776" s="113">
        <f t="shared" si="462"/>
        <v>0.38194435645493008</v>
      </c>
    </row>
    <row r="777" spans="1:27" ht="15.75" thickBot="1" x14ac:dyDescent="0.3">
      <c r="A777" s="119">
        <v>4</v>
      </c>
      <c r="B777" s="113">
        <f>LN(P761)</f>
        <v>-2.0810713674972598</v>
      </c>
      <c r="C777" s="113">
        <f>LN(Q761)</f>
        <v>-0.13329877705696563</v>
      </c>
      <c r="D777" t="str">
        <f t="shared" si="460"/>
        <v>[6,8,9,3]</v>
      </c>
      <c r="E777" s="119">
        <v>4</v>
      </c>
      <c r="F777" s="113">
        <f>(LN($L$21) - LN(K768+P768+P775+U775+U782+Z768))/$E$34</f>
        <v>9.5489409824568439E-3</v>
      </c>
      <c r="G777" s="113">
        <f>(LN($K$21) - LN(L768+Q768+Q775+V775+V782+AA768))/$E$34</f>
        <v>-9.1975908330105272E-3</v>
      </c>
      <c r="I777" s="154">
        <v>3</v>
      </c>
      <c r="J777" s="155" t="s">
        <v>131</v>
      </c>
      <c r="K777" s="152">
        <v>0</v>
      </c>
      <c r="L777" s="153">
        <v>1</v>
      </c>
      <c r="N777" s="154">
        <v>7</v>
      </c>
      <c r="O777" s="155" t="s">
        <v>131</v>
      </c>
      <c r="P777" s="152">
        <v>0</v>
      </c>
      <c r="Q777" s="153">
        <v>1</v>
      </c>
      <c r="S777" s="154">
        <v>11</v>
      </c>
      <c r="T777" s="155" t="s">
        <v>131</v>
      </c>
      <c r="U777" s="152">
        <v>0</v>
      </c>
      <c r="V777" s="153">
        <v>1</v>
      </c>
      <c r="Y777" s="119">
        <v>4</v>
      </c>
      <c r="Z777" s="113">
        <f t="shared" si="461"/>
        <v>0.36798545626895418</v>
      </c>
      <c r="AA777" s="113">
        <f t="shared" si="462"/>
        <v>-0.33104203371072155</v>
      </c>
    </row>
    <row r="778" spans="1:27" ht="15.75" thickBot="1" x14ac:dyDescent="0.3">
      <c r="A778" s="119">
        <v>5</v>
      </c>
      <c r="B778" s="113">
        <f>LN(P768)</f>
        <v>-0.69816298655277342</v>
      </c>
      <c r="C778" s="113">
        <f>LN(Q768)</f>
        <v>-0.68815640736941508</v>
      </c>
      <c r="D778" t="str">
        <f t="shared" si="460"/>
        <v>[6,8,9,4]</v>
      </c>
      <c r="E778" s="119">
        <v>5</v>
      </c>
      <c r="F778" s="113">
        <v>0</v>
      </c>
      <c r="G778" s="113">
        <f>(LN($K$7) - LN(L775+Q775+V782+AA761))/$E$34</f>
        <v>3.7883949309026332E-2</v>
      </c>
      <c r="I778" s="115"/>
      <c r="J778" s="107" t="s">
        <v>132</v>
      </c>
      <c r="K778" s="113">
        <f>F763+F764+F759+F760</f>
        <v>-1.3830004482670716E-2</v>
      </c>
      <c r="L778" s="113">
        <f>G763+G764+G759+G760</f>
        <v>-5.4431172322692012E-3</v>
      </c>
      <c r="N778" s="115"/>
      <c r="O778" s="107" t="s">
        <v>132</v>
      </c>
      <c r="P778" s="113">
        <f>F757+F764+F759+F760</f>
        <v>-1.6657857167407419E-2</v>
      </c>
      <c r="Q778" s="113">
        <f>G757+G764+G759+G760</f>
        <v>-2.1683089728279065E-2</v>
      </c>
      <c r="S778" s="115"/>
      <c r="T778" s="107" t="s">
        <v>132</v>
      </c>
      <c r="U778" s="113">
        <f>F762+F764+F759+F761</f>
        <v>-6.8917359414022161E-3</v>
      </c>
      <c r="V778" s="113">
        <f>G762+G764+G759+G761</f>
        <v>3.2513252894123157E-2</v>
      </c>
      <c r="Y778" s="119">
        <v>5</v>
      </c>
      <c r="Z778" s="113">
        <f t="shared" si="461"/>
        <v>0</v>
      </c>
      <c r="AA778" s="113">
        <f t="shared" si="462"/>
        <v>1.2934389573515517</v>
      </c>
    </row>
    <row r="779" spans="1:27" ht="15.75" thickBot="1" x14ac:dyDescent="0.3">
      <c r="A779" s="119">
        <v>6</v>
      </c>
      <c r="B779" s="113">
        <f>LN(P775)</f>
        <v>-2.4353758491975159</v>
      </c>
      <c r="C779" s="113">
        <f>LN(Q775)</f>
        <v>-9.1638242286647562E-2</v>
      </c>
      <c r="D779" t="str">
        <f t="shared" si="460"/>
        <v>[5,8,9,4]</v>
      </c>
      <c r="E779" s="119">
        <v>6</v>
      </c>
      <c r="F779" s="113">
        <f>(LN($L$8) - LN(K782+P761+P768+U768+Z768))/$E$34</f>
        <v>2.6210203887346767E-2</v>
      </c>
      <c r="G779" s="113">
        <f>(LN($K$8) - LN(L782+Q761+Q768+V768+AA768))/$E$34</f>
        <v>-1.6061517772939959E-2</v>
      </c>
      <c r="I779" s="115"/>
      <c r="J779" s="107" t="s">
        <v>128</v>
      </c>
      <c r="K779" s="115">
        <f>B760</f>
        <v>-1.0297455074779935</v>
      </c>
      <c r="L779" s="115">
        <f>C760</f>
        <v>-0.44176270898335701</v>
      </c>
      <c r="N779" s="115"/>
      <c r="O779" s="107" t="s">
        <v>128</v>
      </c>
      <c r="P779" s="115">
        <f>B764</f>
        <v>-0.72798108255374927</v>
      </c>
      <c r="Q779" s="115">
        <f>C764</f>
        <v>-0.65948594531340121</v>
      </c>
      <c r="S779" s="115"/>
      <c r="T779" s="107" t="s">
        <v>128</v>
      </c>
      <c r="U779" s="115">
        <f>B768</f>
        <v>-1.2790699303412136</v>
      </c>
      <c r="V779" s="115">
        <f>C768</f>
        <v>-0.32614021696112611</v>
      </c>
      <c r="Y779" s="119">
        <v>6</v>
      </c>
      <c r="Z779" s="113">
        <f t="shared" si="461"/>
        <v>0.71859744336132914</v>
      </c>
      <c r="AA779" s="113">
        <f t="shared" si="462"/>
        <v>-0.40185029798394278</v>
      </c>
    </row>
    <row r="780" spans="1:27" ht="15.75" thickBot="1" x14ac:dyDescent="0.3">
      <c r="A780" s="119">
        <v>7</v>
      </c>
      <c r="B780" s="113">
        <f>LN(P782)</f>
        <v>-0.72538560200030278</v>
      </c>
      <c r="C780" s="113">
        <f>LN(Q782)</f>
        <v>-0.66191569732082622</v>
      </c>
      <c r="D780" t="str">
        <f t="shared" si="460"/>
        <v>[0,7,2,3]</v>
      </c>
      <c r="E780" s="119">
        <v>7</v>
      </c>
      <c r="F780" s="113">
        <f>(LN($L$12) - LN(K782+P782+U768+U775+U782+Z768))/$E$34</f>
        <v>-2.4520502858538962E-2</v>
      </c>
      <c r="G780" s="113">
        <f>(LN($K$12) - LN(L782+Q782+V768+V775+V782+AA768))/$E$34</f>
        <v>1.3225389418750233E-2</v>
      </c>
      <c r="I780" s="115"/>
      <c r="J780" s="107" t="s">
        <v>133</v>
      </c>
      <c r="K780" s="115">
        <f>K779+K778</f>
        <v>-1.0435755119606642</v>
      </c>
      <c r="L780" s="115">
        <f>L779+L778</f>
        <v>-0.44720582621562621</v>
      </c>
      <c r="N780" s="115"/>
      <c r="O780" s="107" t="s">
        <v>133</v>
      </c>
      <c r="P780" s="115">
        <f>P779+P778</f>
        <v>-0.74463893972115669</v>
      </c>
      <c r="Q780" s="115">
        <f>Q779+Q778</f>
        <v>-0.68116903504168025</v>
      </c>
      <c r="S780" s="115"/>
      <c r="T780" s="107" t="s">
        <v>133</v>
      </c>
      <c r="U780" s="115">
        <f>U779+U778</f>
        <v>-1.2859616662826159</v>
      </c>
      <c r="V780" s="115">
        <f>V779+V778</f>
        <v>-0.29362696406700295</v>
      </c>
      <c r="Y780" s="119">
        <v>7</v>
      </c>
      <c r="Z780" s="113">
        <f t="shared" si="461"/>
        <v>-0.74816743076955627</v>
      </c>
      <c r="AA780" s="113">
        <f t="shared" si="462"/>
        <v>0.43587957843003422</v>
      </c>
    </row>
    <row r="781" spans="1:27" ht="15.75" thickBot="1" x14ac:dyDescent="0.3">
      <c r="A781" s="119">
        <v>8</v>
      </c>
      <c r="B781" s="113">
        <f>LN(U761)</f>
        <v>-1.6323656359931997</v>
      </c>
      <c r="C781" s="113">
        <f>LN(V761)</f>
        <v>-0.21749282661846733</v>
      </c>
      <c r="D781" t="str">
        <f t="shared" si="460"/>
        <v>[0,8,9,3]</v>
      </c>
      <c r="E781" s="119">
        <v>8</v>
      </c>
      <c r="F781" s="113">
        <f>(LN($L$13) - LN(P761+P768+P775+U761))/$E$34</f>
        <v>2.4864970961125842E-2</v>
      </c>
      <c r="G781" s="113">
        <f>(LN($K$13) - LN(Q761+Q768+Q775+V761))/$E$34</f>
        <v>-7.7675485878132555E-3</v>
      </c>
      <c r="I781" s="115"/>
      <c r="J781" s="107" t="s">
        <v>134</v>
      </c>
      <c r="K781" s="115">
        <f>EXP(K780)</f>
        <v>0.35219315715836425</v>
      </c>
      <c r="L781" s="56">
        <f>EXP(L780)</f>
        <v>0.63941228691846141</v>
      </c>
      <c r="M781">
        <f>K781+L781</f>
        <v>0.9916054440768256</v>
      </c>
      <c r="N781" s="115"/>
      <c r="O781" s="107" t="s">
        <v>134</v>
      </c>
      <c r="P781" s="115">
        <f>EXP(P780)</f>
        <v>0.47490573858660551</v>
      </c>
      <c r="Q781" s="56">
        <f>EXP(Q780)</f>
        <v>0.50602508539620839</v>
      </c>
      <c r="R781">
        <f>P781+Q781</f>
        <v>0.98093082398281384</v>
      </c>
      <c r="S781" s="115"/>
      <c r="T781" s="107" t="s">
        <v>134</v>
      </c>
      <c r="U781" s="115">
        <f>EXP(U780)</f>
        <v>0.27638466597614375</v>
      </c>
      <c r="V781" s="56">
        <f>EXP(V780)</f>
        <v>0.74555455821583938</v>
      </c>
      <c r="W781">
        <f>U781+V781</f>
        <v>1.0219392241919831</v>
      </c>
      <c r="Y781" s="119">
        <v>8</v>
      </c>
      <c r="Z781" s="113">
        <f t="shared" si="461"/>
        <v>0.33674461118525512</v>
      </c>
      <c r="AA781" s="113">
        <f t="shared" si="462"/>
        <v>-5.2556648738243922E-2</v>
      </c>
    </row>
    <row r="782" spans="1:27" ht="15.75" thickBot="1" x14ac:dyDescent="0.3">
      <c r="A782" s="119">
        <v>9</v>
      </c>
      <c r="B782" s="113">
        <f>LN(U768)</f>
        <v>-3.4819717719858851</v>
      </c>
      <c r="C782" s="113">
        <f>LN(V768)</f>
        <v>-3.1229324248730046E-2</v>
      </c>
      <c r="D782" t="str">
        <f t="shared" si="460"/>
        <v>[6,7,9,3]</v>
      </c>
      <c r="E782" s="120">
        <v>9</v>
      </c>
      <c r="F782" s="64">
        <f>(LN($L$17) - LN(P761+P768+P775+U761+U768+U775+Z761))/$E$34</f>
        <v>-5.019706376908302E-2</v>
      </c>
      <c r="G782" s="64">
        <f>(LN($K$17) - LN(Q761+Q768+Q775+V761+V768+V775+AA761))/$E$34</f>
        <v>9.4412995334614003E-3</v>
      </c>
      <c r="I782" s="116"/>
      <c r="J782" s="108" t="s">
        <v>135</v>
      </c>
      <c r="K782" s="116">
        <f>K781/M781</f>
        <v>0.35517469096415905</v>
      </c>
      <c r="L782" s="58">
        <f>L781/M781</f>
        <v>0.64482530903584101</v>
      </c>
      <c r="N782" s="116"/>
      <c r="O782" s="108" t="s">
        <v>135</v>
      </c>
      <c r="P782" s="116">
        <f>P781/R781</f>
        <v>0.48413784843499419</v>
      </c>
      <c r="Q782" s="58">
        <f>Q781/R781</f>
        <v>0.51586215156500581</v>
      </c>
      <c r="S782" s="116"/>
      <c r="T782" s="108" t="s">
        <v>135</v>
      </c>
      <c r="U782" s="116">
        <f>U781/W781</f>
        <v>0.27045117697157856</v>
      </c>
      <c r="V782" s="58">
        <f>V781/W781</f>
        <v>0.72954882302842139</v>
      </c>
      <c r="Y782" s="120">
        <v>9</v>
      </c>
      <c r="Z782" s="113">
        <f t="shared" si="461"/>
        <v>-1.7451280550213908</v>
      </c>
      <c r="AA782" s="113">
        <f t="shared" si="462"/>
        <v>0.43964260568826513</v>
      </c>
    </row>
    <row r="783" spans="1:27" ht="15.75" thickBot="1" x14ac:dyDescent="0.3">
      <c r="A783" s="119">
        <v>10</v>
      </c>
      <c r="B783" s="113">
        <f>LN(U775)</f>
        <v>-1.2987356966019177</v>
      </c>
      <c r="C783" s="113">
        <f>LN(V775)</f>
        <v>-0.31865904118726213</v>
      </c>
      <c r="D783" t="str">
        <f t="shared" si="460"/>
        <v>[0,7,9,4]</v>
      </c>
    </row>
    <row r="784" spans="1:27" ht="15.75" thickBot="1" x14ac:dyDescent="0.3">
      <c r="A784" s="119">
        <v>11</v>
      </c>
      <c r="B784" s="113">
        <f>LN(U782)</f>
        <v>-1.3076636887733439</v>
      </c>
      <c r="C784" s="113">
        <f>LN(V782)</f>
        <v>-0.31532898655773101</v>
      </c>
      <c r="D784" t="str">
        <f>D768</f>
        <v>[5,7,2,4]</v>
      </c>
    </row>
    <row r="785" spans="1:28" ht="15.75" thickBot="1" x14ac:dyDescent="0.3">
      <c r="A785" s="119">
        <v>12</v>
      </c>
      <c r="B785" s="113">
        <f>LN(Z761)</f>
        <v>-4.3112813315169758</v>
      </c>
      <c r="C785" s="113">
        <f>LN(AA761)</f>
        <v>-1.3507160142127611E-2</v>
      </c>
      <c r="D785" t="str">
        <f t="shared" si="460"/>
        <v>[5,1,9,3]</v>
      </c>
    </row>
    <row r="786" spans="1:28" ht="15.75" thickBot="1" x14ac:dyDescent="0.3">
      <c r="A786" s="120">
        <v>13</v>
      </c>
      <c r="B786" s="113">
        <f>LN(Z768)</f>
        <v>-0.23228587418344682</v>
      </c>
      <c r="C786" s="113">
        <f>LN(AA768)</f>
        <v>-1.5736821996953456</v>
      </c>
      <c r="D786" t="str">
        <f t="shared" si="460"/>
        <v>[6,7,2,4]</v>
      </c>
    </row>
    <row r="787" spans="1:28" ht="15.75" thickBot="1" x14ac:dyDescent="0.3"/>
    <row r="788" spans="1:28" ht="15.75" thickBot="1" x14ac:dyDescent="0.3">
      <c r="A788" s="75">
        <v>20</v>
      </c>
      <c r="B788" s="121"/>
      <c r="C788" s="139"/>
      <c r="D788" s="121"/>
      <c r="E788" s="37"/>
      <c r="F788" s="139"/>
      <c r="G788" s="121"/>
      <c r="H788" s="37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37"/>
    </row>
    <row r="790" spans="1:28" x14ac:dyDescent="0.25">
      <c r="C790" t="s">
        <v>141</v>
      </c>
    </row>
    <row r="792" spans="1:28" x14ac:dyDescent="0.25">
      <c r="L792" s="141"/>
    </row>
    <row r="793" spans="1:28" ht="15.75" thickBot="1" x14ac:dyDescent="0.3">
      <c r="M793" s="141"/>
    </row>
    <row r="794" spans="1:28" ht="15.75" thickBot="1" x14ac:dyDescent="0.3">
      <c r="A794" s="75"/>
      <c r="B794" s="121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37"/>
    </row>
    <row r="795" spans="1:28" ht="15.75" thickBot="1" x14ac:dyDescent="0.3"/>
    <row r="796" spans="1:28" ht="15.75" thickBot="1" x14ac:dyDescent="0.3">
      <c r="A796" s="117" t="s">
        <v>128</v>
      </c>
      <c r="B796" s="110">
        <v>0</v>
      </c>
      <c r="C796" s="109">
        <v>1</v>
      </c>
      <c r="E796" s="117" t="s">
        <v>130</v>
      </c>
      <c r="F796" s="110">
        <v>0</v>
      </c>
      <c r="G796" s="109">
        <v>1</v>
      </c>
      <c r="I796" s="154">
        <v>0</v>
      </c>
      <c r="J796" s="155" t="s">
        <v>131</v>
      </c>
      <c r="K796" s="152">
        <v>0</v>
      </c>
      <c r="L796" s="153">
        <v>1</v>
      </c>
      <c r="N796" s="154">
        <v>4</v>
      </c>
      <c r="O796" s="155" t="s">
        <v>131</v>
      </c>
      <c r="P796" s="152">
        <v>0</v>
      </c>
      <c r="Q796" s="153">
        <v>1</v>
      </c>
      <c r="S796" s="154">
        <v>8</v>
      </c>
      <c r="T796" s="155" t="s">
        <v>131</v>
      </c>
      <c r="U796" s="152">
        <v>0</v>
      </c>
      <c r="V796" s="153">
        <v>1</v>
      </c>
      <c r="X796" s="154">
        <v>12</v>
      </c>
      <c r="Y796" s="155" t="s">
        <v>131</v>
      </c>
      <c r="Z796" s="152">
        <v>0</v>
      </c>
      <c r="AA796" s="153">
        <v>1</v>
      </c>
    </row>
    <row r="797" spans="1:28" ht="15.75" thickBot="1" x14ac:dyDescent="0.3">
      <c r="A797" s="118">
        <v>0</v>
      </c>
      <c r="B797" s="113">
        <f>B773</f>
        <v>-0.21586487378012847</v>
      </c>
      <c r="C797" s="113">
        <f>C773</f>
        <v>-1.6390942731904727</v>
      </c>
      <c r="D797" s="113" t="str">
        <f>D773</f>
        <v>[0,1,2,3]</v>
      </c>
      <c r="E797" s="157">
        <v>0</v>
      </c>
      <c r="F797" s="113">
        <f>F773</f>
        <v>2.4055389150460571E-2</v>
      </c>
      <c r="G797" s="113">
        <f>G773</f>
        <v>-3.2231482098993874E-2</v>
      </c>
      <c r="I797" s="115"/>
      <c r="J797" s="107" t="s">
        <v>132</v>
      </c>
      <c r="K797" s="113">
        <f>F797+F798+F799+F800</f>
        <v>1.1614438469510768E-2</v>
      </c>
      <c r="L797" s="113">
        <f>G797+G798+G799+G800</f>
        <v>-3.7560176121296446E-2</v>
      </c>
      <c r="N797" s="115"/>
      <c r="O797" s="107" t="s">
        <v>132</v>
      </c>
      <c r="P797" s="113">
        <f>F803+F805+F806+F800</f>
        <v>-2.3017837359036897E-2</v>
      </c>
      <c r="Q797" s="113">
        <f>G803+G805+G806+G800</f>
        <v>-5.8864278611939214E-3</v>
      </c>
      <c r="S797" s="115"/>
      <c r="T797" s="107" t="s">
        <v>132</v>
      </c>
      <c r="U797" s="113">
        <f>F797+F805+F806+F800</f>
        <v>-2.5172652095923093E-2</v>
      </c>
      <c r="V797" s="113">
        <f>G797+G805+G806+G800</f>
        <v>-2.2056392187247836E-2</v>
      </c>
      <c r="X797" s="115"/>
      <c r="Y797" s="107" t="s">
        <v>132</v>
      </c>
      <c r="Z797" s="113">
        <f>F802+F798+F806+F800</f>
        <v>-7.1168822109554233E-2</v>
      </c>
      <c r="AA797" s="113">
        <f>G802+G798+G806+G800</f>
        <v>5.2936206192828406E-2</v>
      </c>
    </row>
    <row r="798" spans="1:28" ht="15.75" thickBot="1" x14ac:dyDescent="0.3">
      <c r="A798" s="119">
        <v>1</v>
      </c>
      <c r="B798" s="113">
        <f t="shared" ref="B798:D798" si="463">B774</f>
        <v>-3.411220644339278E-2</v>
      </c>
      <c r="C798" s="113">
        <f t="shared" si="463"/>
        <v>-3.3951076171106727</v>
      </c>
      <c r="D798" s="113" t="str">
        <f t="shared" si="463"/>
        <v>[0,1,2,4]</v>
      </c>
      <c r="E798" s="119">
        <v>1</v>
      </c>
      <c r="F798" s="113">
        <f t="shared" ref="F798:G798" si="464">F774</f>
        <v>2.924190097955276E-3</v>
      </c>
      <c r="G798" s="113">
        <f t="shared" si="464"/>
        <v>-2.8903816157572204E-3</v>
      </c>
      <c r="I798" s="115"/>
      <c r="J798" s="107" t="s">
        <v>128</v>
      </c>
      <c r="K798" s="115">
        <f>B797</f>
        <v>-0.21586487378012847</v>
      </c>
      <c r="L798" s="115">
        <f>C797</f>
        <v>-1.6390942731904727</v>
      </c>
      <c r="N798" s="115"/>
      <c r="O798" s="107" t="s">
        <v>128</v>
      </c>
      <c r="P798" s="115">
        <f>B801</f>
        <v>-2.0810713674972598</v>
      </c>
      <c r="Q798" s="115">
        <f>C801</f>
        <v>-0.13329877705696563</v>
      </c>
      <c r="S798" s="115"/>
      <c r="T798" s="107" t="s">
        <v>128</v>
      </c>
      <c r="U798" s="115">
        <f>B805</f>
        <v>-1.6323656359931997</v>
      </c>
      <c r="V798" s="115">
        <f>C805</f>
        <v>-0.21749282661846733</v>
      </c>
      <c r="X798" s="115"/>
      <c r="Y798" s="107" t="s">
        <v>128</v>
      </c>
      <c r="Z798" s="115">
        <f>B809</f>
        <v>-4.3112813315169758</v>
      </c>
      <c r="AA798" s="115">
        <f>C809</f>
        <v>-1.3507160142127611E-2</v>
      </c>
    </row>
    <row r="799" spans="1:28" ht="15.75" thickBot="1" x14ac:dyDescent="0.3">
      <c r="A799" s="119">
        <v>2</v>
      </c>
      <c r="B799" s="113">
        <f t="shared" ref="B799:D799" si="465">B775</f>
        <v>-1.6553814717050384</v>
      </c>
      <c r="C799" s="113">
        <f t="shared" si="465"/>
        <v>-0.21198006232230812</v>
      </c>
      <c r="D799" s="113" t="str">
        <f t="shared" si="465"/>
        <v>[5,1,2,3]</v>
      </c>
      <c r="E799" s="119">
        <v>2</v>
      </c>
      <c r="F799" s="113">
        <f t="shared" ref="F799:G799" si="466">F775</f>
        <v>8.5308076595214111E-3</v>
      </c>
      <c r="G799" s="113">
        <f t="shared" si="466"/>
        <v>-1.0939651372643244E-2</v>
      </c>
      <c r="I799" s="115"/>
      <c r="J799" s="107" t="s">
        <v>133</v>
      </c>
      <c r="K799" s="115">
        <f>K798+K797</f>
        <v>-0.20425043531061771</v>
      </c>
      <c r="L799" s="115">
        <f>L798+L797</f>
        <v>-1.6766544493117692</v>
      </c>
      <c r="N799" s="115"/>
      <c r="O799" s="107" t="s">
        <v>133</v>
      </c>
      <c r="P799" s="115">
        <f>P798+P797</f>
        <v>-2.1040892048562969</v>
      </c>
      <c r="Q799" s="115">
        <f>Q798+Q797</f>
        <v>-0.13918520491815956</v>
      </c>
      <c r="S799" s="115"/>
      <c r="T799" s="107" t="s">
        <v>133</v>
      </c>
      <c r="U799" s="115">
        <f>U798+U797</f>
        <v>-1.6575382880891227</v>
      </c>
      <c r="V799" s="115">
        <f>V798+V797</f>
        <v>-0.23954921880571517</v>
      </c>
      <c r="X799" s="115"/>
      <c r="Y799" s="107" t="s">
        <v>133</v>
      </c>
      <c r="Z799" s="115">
        <f>Z798+Z797</f>
        <v>-4.3824501536265297</v>
      </c>
      <c r="AA799" s="115">
        <f>AA798+AA797</f>
        <v>3.9429046050700793E-2</v>
      </c>
    </row>
    <row r="800" spans="1:28" ht="15.75" thickBot="1" x14ac:dyDescent="0.3">
      <c r="A800" s="119">
        <v>3</v>
      </c>
      <c r="B800" s="113">
        <f t="shared" ref="B800:D800" si="467">B776</f>
        <v>-1.0351455233189506</v>
      </c>
      <c r="C800" s="113">
        <f t="shared" si="467"/>
        <v>-0.43877583757391253</v>
      </c>
      <c r="D800" s="113" t="str">
        <f t="shared" si="467"/>
        <v>[6,7,2,3]</v>
      </c>
      <c r="E800" s="119">
        <v>3</v>
      </c>
      <c r="F800" s="113">
        <f t="shared" ref="F800:G800" si="468">F776</f>
        <v>-2.389594843842649E-2</v>
      </c>
      <c r="G800" s="113">
        <f t="shared" si="468"/>
        <v>8.5013389660978933E-3</v>
      </c>
      <c r="I800" s="115"/>
      <c r="J800" s="107" t="s">
        <v>134</v>
      </c>
      <c r="K800" s="115">
        <f>EXP(K799)</f>
        <v>0.815258176184954</v>
      </c>
      <c r="L800" s="115">
        <f>EXP(L799)</f>
        <v>0.18699854380222095</v>
      </c>
      <c r="M800">
        <f>K800+L800</f>
        <v>1.002256719987175</v>
      </c>
      <c r="N800" s="115"/>
      <c r="O800" s="107" t="s">
        <v>134</v>
      </c>
      <c r="P800" s="115">
        <f>EXP(P799)</f>
        <v>0.12195670127123787</v>
      </c>
      <c r="Q800" s="115">
        <f>EXP(Q799)</f>
        <v>0.87006687287132511</v>
      </c>
      <c r="R800">
        <f>P800+Q800</f>
        <v>0.99202357414256293</v>
      </c>
      <c r="S800" s="115"/>
      <c r="T800" s="107" t="s">
        <v>134</v>
      </c>
      <c r="U800" s="115">
        <f>EXP(U799)</f>
        <v>0.19060762409013668</v>
      </c>
      <c r="V800" s="115">
        <f>EXP(V799)</f>
        <v>0.78698253804807339</v>
      </c>
      <c r="W800">
        <f>U800+V800</f>
        <v>0.97759016213821004</v>
      </c>
      <c r="X800" s="115"/>
      <c r="Y800" s="107" t="s">
        <v>134</v>
      </c>
      <c r="Z800" s="115">
        <f>EXP(Z799)</f>
        <v>1.2494707133985549E-2</v>
      </c>
      <c r="AA800" s="115">
        <f>EXP(AA799)</f>
        <v>1.0402166887842337</v>
      </c>
      <c r="AB800">
        <f>Z800+AA800</f>
        <v>1.0527113959182193</v>
      </c>
    </row>
    <row r="801" spans="1:28" ht="15.75" thickBot="1" x14ac:dyDescent="0.3">
      <c r="A801" s="119">
        <v>4</v>
      </c>
      <c r="B801" s="113">
        <f t="shared" ref="B801:D801" si="469">B777</f>
        <v>-2.0810713674972598</v>
      </c>
      <c r="C801" s="113">
        <f t="shared" si="469"/>
        <v>-0.13329877705696563</v>
      </c>
      <c r="D801" s="113" t="str">
        <f t="shared" si="469"/>
        <v>[6,8,9,3]</v>
      </c>
      <c r="E801" s="119">
        <v>4</v>
      </c>
      <c r="F801" s="113">
        <f t="shared" ref="F801:G801" si="470">F777</f>
        <v>9.5489409824568439E-3</v>
      </c>
      <c r="G801" s="113">
        <f t="shared" si="470"/>
        <v>-9.1975908330105272E-3</v>
      </c>
      <c r="I801" s="116"/>
      <c r="J801" s="108" t="s">
        <v>135</v>
      </c>
      <c r="K801" s="116">
        <f>K800/M800</f>
        <v>0.81342250935008564</v>
      </c>
      <c r="L801" s="58">
        <f>L800/M800</f>
        <v>0.18657749064991433</v>
      </c>
      <c r="N801" s="116"/>
      <c r="O801" s="108" t="s">
        <v>135</v>
      </c>
      <c r="P801" s="116">
        <f>P800/R800</f>
        <v>0.12293730154210182</v>
      </c>
      <c r="Q801" s="58">
        <f>Q800/R800</f>
        <v>0.87706269845789819</v>
      </c>
      <c r="S801" s="116"/>
      <c r="T801" s="108" t="s">
        <v>135</v>
      </c>
      <c r="U801" s="116">
        <f>U800/W800</f>
        <v>0.19497702766692623</v>
      </c>
      <c r="V801" s="58">
        <f>V800/W800</f>
        <v>0.80502297233307385</v>
      </c>
      <c r="X801" s="116"/>
      <c r="Y801" s="108" t="s">
        <v>135</v>
      </c>
      <c r="Z801" s="116">
        <f>Z800/AB800</f>
        <v>1.1869071791596917E-2</v>
      </c>
      <c r="AA801" s="58">
        <f>AA800/AB800</f>
        <v>0.98813092820840309</v>
      </c>
    </row>
    <row r="802" spans="1:28" ht="15.75" thickBot="1" x14ac:dyDescent="0.3">
      <c r="A802" s="119">
        <v>5</v>
      </c>
      <c r="B802" s="113">
        <f t="shared" ref="B802:D802" si="471">B778</f>
        <v>-0.69816298655277342</v>
      </c>
      <c r="C802" s="113">
        <f t="shared" si="471"/>
        <v>-0.68815640736941508</v>
      </c>
      <c r="D802" s="113" t="str">
        <f t="shared" si="471"/>
        <v>[6,8,9,4]</v>
      </c>
      <c r="E802" s="119">
        <v>5</v>
      </c>
      <c r="F802" s="113">
        <f t="shared" ref="F802:G802" si="472">F778</f>
        <v>0</v>
      </c>
      <c r="G802" s="113">
        <f t="shared" si="472"/>
        <v>3.7883949309026332E-2</v>
      </c>
    </row>
    <row r="803" spans="1:28" ht="15.75" thickBot="1" x14ac:dyDescent="0.3">
      <c r="A803" s="119">
        <v>6</v>
      </c>
      <c r="B803" s="113">
        <f t="shared" ref="B803:D803" si="473">B779</f>
        <v>-2.4353758491975159</v>
      </c>
      <c r="C803" s="113">
        <f t="shared" si="473"/>
        <v>-9.1638242286647562E-2</v>
      </c>
      <c r="D803" s="113" t="str">
        <f t="shared" si="473"/>
        <v>[5,8,9,4]</v>
      </c>
      <c r="E803" s="119">
        <v>6</v>
      </c>
      <c r="F803" s="113">
        <f t="shared" ref="F803:G803" si="474">F779</f>
        <v>2.6210203887346767E-2</v>
      </c>
      <c r="G803" s="113">
        <f t="shared" si="474"/>
        <v>-1.6061517772939959E-2</v>
      </c>
      <c r="I803" s="154">
        <v>1</v>
      </c>
      <c r="J803" s="155" t="s">
        <v>131</v>
      </c>
      <c r="K803" s="152">
        <v>0</v>
      </c>
      <c r="L803" s="153">
        <v>1</v>
      </c>
      <c r="N803" s="154">
        <v>5</v>
      </c>
      <c r="O803" s="155" t="s">
        <v>131</v>
      </c>
      <c r="P803" s="152">
        <v>0</v>
      </c>
      <c r="Q803" s="153">
        <v>1</v>
      </c>
      <c r="S803" s="154">
        <v>9</v>
      </c>
      <c r="T803" s="155" t="s">
        <v>131</v>
      </c>
      <c r="U803" s="152">
        <v>0</v>
      </c>
      <c r="V803" s="153">
        <v>1</v>
      </c>
      <c r="X803" s="154">
        <v>13</v>
      </c>
      <c r="Y803" s="155" t="s">
        <v>131</v>
      </c>
      <c r="Z803" s="152">
        <v>0</v>
      </c>
      <c r="AA803" s="153">
        <v>1</v>
      </c>
    </row>
    <row r="804" spans="1:28" ht="15.75" thickBot="1" x14ac:dyDescent="0.3">
      <c r="A804" s="119">
        <v>7</v>
      </c>
      <c r="B804" s="113">
        <f t="shared" ref="B804:D804" si="475">B780</f>
        <v>-0.72538560200030278</v>
      </c>
      <c r="C804" s="113">
        <f t="shared" si="475"/>
        <v>-0.66191569732082622</v>
      </c>
      <c r="D804" s="113" t="str">
        <f t="shared" si="475"/>
        <v>[0,7,2,3]</v>
      </c>
      <c r="E804" s="119">
        <v>7</v>
      </c>
      <c r="F804" s="113">
        <f t="shared" ref="F804:G804" si="476">F780</f>
        <v>-2.4520502858538962E-2</v>
      </c>
      <c r="G804" s="113">
        <f t="shared" si="476"/>
        <v>1.3225389418750233E-2</v>
      </c>
      <c r="I804" s="115"/>
      <c r="J804" s="107" t="s">
        <v>132</v>
      </c>
      <c r="K804" s="113">
        <f>F797+F798+F799+F801</f>
        <v>4.5059327890394102E-2</v>
      </c>
      <c r="L804" s="113">
        <f>G797+G798+G799+G801</f>
        <v>-5.5259105920404866E-2</v>
      </c>
      <c r="N804" s="115"/>
      <c r="O804" s="107" t="s">
        <v>132</v>
      </c>
      <c r="P804" s="113">
        <f>F803+F805+F806+F801</f>
        <v>1.0427052061846437E-2</v>
      </c>
      <c r="Q804" s="113">
        <f>G803+G805+G806+G801</f>
        <v>-2.3585357660302342E-2</v>
      </c>
      <c r="S804" s="115"/>
      <c r="T804" s="107" t="s">
        <v>132</v>
      </c>
      <c r="U804" s="113">
        <f>F803+F804+F806+F800</f>
        <v>-7.2403311178701704E-2</v>
      </c>
      <c r="V804" s="113">
        <f>G803+G804+G806+G800</f>
        <v>1.5106510145369567E-2</v>
      </c>
      <c r="X804" s="115"/>
      <c r="Y804" s="107" t="s">
        <v>132</v>
      </c>
      <c r="Z804" s="113">
        <f>F803+F804+F799+F801</f>
        <v>1.976944967078606E-2</v>
      </c>
      <c r="AA804" s="113">
        <f>G803+G804+G799+G801</f>
        <v>-2.2973370559843498E-2</v>
      </c>
    </row>
    <row r="805" spans="1:28" ht="15.75" thickBot="1" x14ac:dyDescent="0.3">
      <c r="A805" s="119">
        <v>8</v>
      </c>
      <c r="B805" s="113">
        <f t="shared" ref="B805:D805" si="477">B781</f>
        <v>-1.6323656359931997</v>
      </c>
      <c r="C805" s="113">
        <f t="shared" si="477"/>
        <v>-0.21749282661846733</v>
      </c>
      <c r="D805" s="113" t="str">
        <f t="shared" si="477"/>
        <v>[0,8,9,3]</v>
      </c>
      <c r="E805" s="119">
        <v>8</v>
      </c>
      <c r="F805" s="113">
        <f t="shared" ref="F805:G805" si="478">F781</f>
        <v>2.4864970961125842E-2</v>
      </c>
      <c r="G805" s="113">
        <f t="shared" si="478"/>
        <v>-7.7675485878132555E-3</v>
      </c>
      <c r="I805" s="115"/>
      <c r="J805" s="107" t="s">
        <v>128</v>
      </c>
      <c r="K805" s="115">
        <f>B798</f>
        <v>-3.411220644339278E-2</v>
      </c>
      <c r="L805" s="115">
        <f>C798</f>
        <v>-3.3951076171106727</v>
      </c>
      <c r="N805" s="115"/>
      <c r="O805" s="107" t="s">
        <v>128</v>
      </c>
      <c r="P805" s="115">
        <f>B802</f>
        <v>-0.69816298655277342</v>
      </c>
      <c r="Q805" s="115">
        <f>C802</f>
        <v>-0.68815640736941508</v>
      </c>
      <c r="S805" s="115"/>
      <c r="T805" s="107" t="s">
        <v>128</v>
      </c>
      <c r="U805" s="115">
        <f>B806</f>
        <v>-3.4819717719858851</v>
      </c>
      <c r="V805" s="115">
        <f>C806</f>
        <v>-3.1229324248730046E-2</v>
      </c>
      <c r="X805" s="115"/>
      <c r="Y805" s="107" t="s">
        <v>128</v>
      </c>
      <c r="Z805" s="115">
        <f>B810</f>
        <v>-0.23228587418344682</v>
      </c>
      <c r="AA805" s="115">
        <f>C810</f>
        <v>-1.5736821996953456</v>
      </c>
    </row>
    <row r="806" spans="1:28" ht="15.75" thickBot="1" x14ac:dyDescent="0.3">
      <c r="A806" s="119">
        <v>9</v>
      </c>
      <c r="B806" s="113">
        <f t="shared" ref="B806:D806" si="479">B782</f>
        <v>-3.4819717719858851</v>
      </c>
      <c r="C806" s="113">
        <f t="shared" si="479"/>
        <v>-3.1229324248730046E-2</v>
      </c>
      <c r="D806" s="113" t="str">
        <f t="shared" si="479"/>
        <v>[6,7,9,3]</v>
      </c>
      <c r="E806" s="120">
        <v>9</v>
      </c>
      <c r="F806" s="113">
        <f t="shared" ref="F806:G806" si="480">F782</f>
        <v>-5.019706376908302E-2</v>
      </c>
      <c r="G806" s="113">
        <f t="shared" si="480"/>
        <v>9.4412995334614003E-3</v>
      </c>
      <c r="I806" s="115"/>
      <c r="J806" s="107" t="s">
        <v>133</v>
      </c>
      <c r="K806" s="115">
        <f>K805+K804</f>
        <v>1.0947121447001322E-2</v>
      </c>
      <c r="L806" s="115">
        <f>L805+L804</f>
        <v>-3.4503667230310775</v>
      </c>
      <c r="N806" s="115"/>
      <c r="O806" s="107" t="s">
        <v>133</v>
      </c>
      <c r="P806" s="115">
        <f>P805+P804</f>
        <v>-0.68773593449092696</v>
      </c>
      <c r="Q806" s="115">
        <f>Q805+Q804</f>
        <v>-0.71174176502971742</v>
      </c>
      <c r="S806" s="115"/>
      <c r="T806" s="107" t="s">
        <v>133</v>
      </c>
      <c r="U806" s="115">
        <f>U805+U804</f>
        <v>-3.5543750831645871</v>
      </c>
      <c r="V806" s="115">
        <f>V805+V804</f>
        <v>-1.6122814103360479E-2</v>
      </c>
      <c r="X806" s="115"/>
      <c r="Y806" s="107" t="s">
        <v>133</v>
      </c>
      <c r="Z806" s="115">
        <f>Z805+Z804</f>
        <v>-0.21251642451266076</v>
      </c>
      <c r="AA806" s="56">
        <f>AA805+AA804</f>
        <v>-1.596655570255189</v>
      </c>
    </row>
    <row r="807" spans="1:28" ht="15.75" thickBot="1" x14ac:dyDescent="0.3">
      <c r="A807" s="119">
        <v>10</v>
      </c>
      <c r="B807" s="113">
        <f t="shared" ref="B807:D807" si="481">B783</f>
        <v>-1.2987356966019177</v>
      </c>
      <c r="C807" s="113">
        <f t="shared" si="481"/>
        <v>-0.31865904118726213</v>
      </c>
      <c r="D807" s="113" t="str">
        <f t="shared" si="481"/>
        <v>[0,7,9,4]</v>
      </c>
      <c r="I807" s="115"/>
      <c r="J807" s="107" t="s">
        <v>134</v>
      </c>
      <c r="K807" s="115">
        <f>EXP(K806)</f>
        <v>1.0110072604302323</v>
      </c>
      <c r="L807" s="56">
        <f>EXP(L806)</f>
        <v>3.173399665647933E-2</v>
      </c>
      <c r="M807">
        <f>K807+L807</f>
        <v>1.0427412570867116</v>
      </c>
      <c r="N807" s="115"/>
      <c r="O807" s="107" t="s">
        <v>134</v>
      </c>
      <c r="P807" s="115">
        <f>EXP(P806)</f>
        <v>0.50271295665255078</v>
      </c>
      <c r="Q807" s="56">
        <f>EXP(Q806)</f>
        <v>0.49078861411963792</v>
      </c>
      <c r="R807">
        <f>P807+Q807</f>
        <v>0.9935015707721887</v>
      </c>
      <c r="S807" s="115"/>
      <c r="T807" s="107" t="s">
        <v>134</v>
      </c>
      <c r="U807" s="115">
        <f>EXP(U806)</f>
        <v>2.8599241480622626E-2</v>
      </c>
      <c r="V807" s="56">
        <f>EXP(V806)</f>
        <v>0.98400646276252191</v>
      </c>
      <c r="W807">
        <f>U807+V807</f>
        <v>1.0126057042431444</v>
      </c>
      <c r="X807" s="115"/>
      <c r="Y807" s="107" t="s">
        <v>134</v>
      </c>
      <c r="Z807" s="115">
        <f>EXP(Z806)</f>
        <v>0.80854703622135993</v>
      </c>
      <c r="AA807" s="56">
        <f>EXP(AA806)</f>
        <v>0.20257287710213434</v>
      </c>
      <c r="AB807">
        <f>Z807+AA807</f>
        <v>1.0111199133234943</v>
      </c>
    </row>
    <row r="808" spans="1:28" ht="15.75" thickBot="1" x14ac:dyDescent="0.3">
      <c r="A808" s="119">
        <v>11</v>
      </c>
      <c r="B808" s="113">
        <f t="shared" ref="B808:D808" si="482">B784</f>
        <v>-1.3076636887733439</v>
      </c>
      <c r="C808" s="113">
        <f t="shared" si="482"/>
        <v>-0.31532898655773101</v>
      </c>
      <c r="D808" s="113" t="str">
        <f t="shared" si="482"/>
        <v>[5,7,2,4]</v>
      </c>
      <c r="E808" t="s">
        <v>136</v>
      </c>
      <c r="G808">
        <f>LN(K801)+LN(K808)+LN(L815)+LN(L822)+LN(Q801)+LN(P808)+LN(Q815)+LN(P822)+LN(V801)+LN(V808)+LN(V815)+LN(V822)+LN(AA801)+LN(Z808)</f>
        <v>-3.5983253437601923</v>
      </c>
      <c r="I808" s="116"/>
      <c r="J808" s="108" t="s">
        <v>135</v>
      </c>
      <c r="K808" s="116">
        <f>K807/M807</f>
        <v>0.96956675834891182</v>
      </c>
      <c r="L808" s="58">
        <f>L807/M807</f>
        <v>3.0433241651088152E-2</v>
      </c>
      <c r="N808" s="116"/>
      <c r="O808" s="108" t="s">
        <v>135</v>
      </c>
      <c r="P808" s="116">
        <f>P807/R807</f>
        <v>0.5060011694413552</v>
      </c>
      <c r="Q808" s="58">
        <f>Q807/R807</f>
        <v>0.4939988305586448</v>
      </c>
      <c r="S808" s="116"/>
      <c r="T808" s="108" t="s">
        <v>135</v>
      </c>
      <c r="U808" s="116">
        <f>U807/W807</f>
        <v>2.8243215854683201E-2</v>
      </c>
      <c r="V808" s="58">
        <f>V807/W807</f>
        <v>0.97175678414531685</v>
      </c>
      <c r="X808" s="116"/>
      <c r="Y808" s="108" t="s">
        <v>135</v>
      </c>
      <c r="Z808" s="116">
        <f>Z807/AB807</f>
        <v>0.79965494257126368</v>
      </c>
      <c r="AA808" s="58">
        <f>AA807/AB807</f>
        <v>0.20034505742873632</v>
      </c>
    </row>
    <row r="809" spans="1:28" ht="15.75" thickBot="1" x14ac:dyDescent="0.3">
      <c r="A809" s="119">
        <v>12</v>
      </c>
      <c r="B809" s="113">
        <f t="shared" ref="B809:D809" si="483">B785</f>
        <v>-4.3112813315169758</v>
      </c>
      <c r="C809" s="113">
        <f t="shared" si="483"/>
        <v>-1.3507160142127611E-2</v>
      </c>
      <c r="D809" s="113" t="str">
        <f t="shared" si="483"/>
        <v>[5,1,9,3]</v>
      </c>
      <c r="E809" t="s">
        <v>138</v>
      </c>
      <c r="G809">
        <f>13/14</f>
        <v>0.9285714285714286</v>
      </c>
    </row>
    <row r="810" spans="1:28" ht="15.75" thickBot="1" x14ac:dyDescent="0.3">
      <c r="A810" s="120">
        <v>13</v>
      </c>
      <c r="B810" s="113">
        <f t="shared" ref="B810:D810" si="484">B786</f>
        <v>-0.23228587418344682</v>
      </c>
      <c r="C810" s="113">
        <f t="shared" si="484"/>
        <v>-1.5736821996953456</v>
      </c>
      <c r="D810" s="113" t="str">
        <f t="shared" si="484"/>
        <v>[6,7,2,4]</v>
      </c>
      <c r="E810" t="s">
        <v>140</v>
      </c>
      <c r="I810" s="154">
        <v>2</v>
      </c>
      <c r="J810" s="155" t="s">
        <v>131</v>
      </c>
      <c r="K810" s="152">
        <v>0</v>
      </c>
      <c r="L810" s="153">
        <v>1</v>
      </c>
      <c r="N810" s="154">
        <v>6</v>
      </c>
      <c r="O810" s="155" t="s">
        <v>131</v>
      </c>
      <c r="P810" s="152">
        <v>0</v>
      </c>
      <c r="Q810" s="153">
        <v>1</v>
      </c>
      <c r="S810" s="154">
        <v>10</v>
      </c>
      <c r="T810" s="155" t="s">
        <v>131</v>
      </c>
      <c r="U810" s="152">
        <v>0</v>
      </c>
      <c r="V810" s="153">
        <v>1</v>
      </c>
    </row>
    <row r="811" spans="1:28" ht="15.75" thickBot="1" x14ac:dyDescent="0.3">
      <c r="I811" s="115"/>
      <c r="J811" s="107" t="s">
        <v>132</v>
      </c>
      <c r="K811" s="113">
        <f>F802+F798+F799+F800</f>
        <v>-1.2440950680949803E-2</v>
      </c>
      <c r="L811" s="113">
        <f>G802+G798+G799+G800</f>
        <v>3.2555255286723761E-2</v>
      </c>
      <c r="N811" s="115"/>
      <c r="O811" s="107" t="s">
        <v>132</v>
      </c>
      <c r="P811" s="113">
        <f>F802+F805+F806+F801</f>
        <v>-1.5783151825500333E-2</v>
      </c>
      <c r="Q811" s="113">
        <f>G802+G805+G806+G801</f>
        <v>3.036010942166395E-2</v>
      </c>
      <c r="S811" s="115"/>
      <c r="T811" s="107" t="s">
        <v>132</v>
      </c>
      <c r="U811" s="113">
        <f>F797+F804+F806+F801</f>
        <v>-4.1113236494704566E-2</v>
      </c>
      <c r="V811" s="113">
        <f>G797+G804+G806+G801</f>
        <v>-1.8762383979792768E-2</v>
      </c>
    </row>
    <row r="812" spans="1:28" ht="15.75" thickBot="1" x14ac:dyDescent="0.3">
      <c r="A812" s="117" t="s">
        <v>128</v>
      </c>
      <c r="B812" s="110">
        <v>0</v>
      </c>
      <c r="C812" s="109">
        <v>1</v>
      </c>
      <c r="E812" s="117" t="s">
        <v>130</v>
      </c>
      <c r="F812" s="110">
        <v>0</v>
      </c>
      <c r="G812" s="109">
        <v>1</v>
      </c>
      <c r="I812" s="115"/>
      <c r="J812" s="107" t="s">
        <v>128</v>
      </c>
      <c r="K812" s="115">
        <f>B799</f>
        <v>-1.6553814717050384</v>
      </c>
      <c r="L812" s="115">
        <f>C799</f>
        <v>-0.21198006232230812</v>
      </c>
      <c r="N812" s="115"/>
      <c r="O812" s="107" t="s">
        <v>128</v>
      </c>
      <c r="P812" s="115">
        <f>B803</f>
        <v>-2.4353758491975159</v>
      </c>
      <c r="Q812" s="115">
        <f>C803</f>
        <v>-9.1638242286647562E-2</v>
      </c>
      <c r="S812" s="115"/>
      <c r="T812" s="107" t="s">
        <v>128</v>
      </c>
      <c r="U812" s="115">
        <f>B807</f>
        <v>-1.2987356966019177</v>
      </c>
      <c r="V812" s="115">
        <f>C807</f>
        <v>-0.31865904118726213</v>
      </c>
      <c r="Y812" s="117" t="s">
        <v>142</v>
      </c>
      <c r="Z812" s="110">
        <v>0</v>
      </c>
      <c r="AA812" s="109">
        <v>1</v>
      </c>
    </row>
    <row r="813" spans="1:28" ht="15.75" thickBot="1" x14ac:dyDescent="0.3">
      <c r="A813" s="118">
        <v>0</v>
      </c>
      <c r="B813" s="113">
        <f>LN(K801)</f>
        <v>-0.20650461272976658</v>
      </c>
      <c r="C813" s="113">
        <f>LN(L801)</f>
        <v>-1.6789086267309181</v>
      </c>
      <c r="D813" t="str">
        <f>D797</f>
        <v>[0,1,2,3]</v>
      </c>
      <c r="E813" s="157">
        <v>0</v>
      </c>
      <c r="F813" s="113">
        <f>(LN($L$6) - LN(K801+K808+P822+U801+U815))/$E$34</f>
        <v>2.3397258587346315E-2</v>
      </c>
      <c r="G813" s="113">
        <f>(LN($K$6) - LN(L801+L808+Q822+V801+V815))/$E$34</f>
        <v>-3.1441019757278449E-2</v>
      </c>
      <c r="I813" s="115"/>
      <c r="J813" s="107" t="s">
        <v>133</v>
      </c>
      <c r="K813" s="115">
        <f>K812+K811</f>
        <v>-1.6678224223859881</v>
      </c>
      <c r="L813" s="115">
        <f>L812+L811</f>
        <v>-0.17942480703558436</v>
      </c>
      <c r="N813" s="115"/>
      <c r="O813" s="107" t="s">
        <v>133</v>
      </c>
      <c r="P813" s="115">
        <f>P812+P811</f>
        <v>-2.4511590010230164</v>
      </c>
      <c r="Q813" s="115">
        <f>Q812+Q811</f>
        <v>-6.1278132864983612E-2</v>
      </c>
      <c r="S813" s="115"/>
      <c r="T813" s="107" t="s">
        <v>133</v>
      </c>
      <c r="U813" s="115">
        <f>U812+U811</f>
        <v>-1.3398489330966223</v>
      </c>
      <c r="V813" s="115">
        <f>V812+V811</f>
        <v>-0.33742142516705487</v>
      </c>
      <c r="Y813" s="157">
        <v>0</v>
      </c>
      <c r="Z813" s="113">
        <f>Z773+F813</f>
        <v>0.7715743567840857</v>
      </c>
      <c r="AA813" s="113">
        <f>AA773+G813</f>
        <v>-0.95062659356054235</v>
      </c>
    </row>
    <row r="814" spans="1:28" ht="15.75" thickBot="1" x14ac:dyDescent="0.3">
      <c r="A814" s="119">
        <v>1</v>
      </c>
      <c r="B814" s="113">
        <f>LN(K808)</f>
        <v>-3.0905948135865526E-2</v>
      </c>
      <c r="C814" s="113">
        <f>LN(L808)</f>
        <v>-3.4922197926139442</v>
      </c>
      <c r="D814" t="str">
        <f t="shared" ref="D814:D826" si="485">D798</f>
        <v>[0,1,2,4]</v>
      </c>
      <c r="E814" s="119">
        <v>1</v>
      </c>
      <c r="F814" s="113">
        <f>(LN($L$11) - LN(K801+K808+K815+Z801))/$E$34</f>
        <v>2.6362638071728561E-3</v>
      </c>
      <c r="G814" s="113">
        <f>(LN($K$11) - LN(L801+L808+L815+AA801))/$E$34</f>
        <v>-2.6087540988646019E-3</v>
      </c>
      <c r="I814" s="115"/>
      <c r="J814" s="107" t="s">
        <v>134</v>
      </c>
      <c r="K814" s="115">
        <f>EXP(K813)</f>
        <v>0.18865743487806072</v>
      </c>
      <c r="L814" s="56">
        <f>EXP(L813)</f>
        <v>0.83575079116005702</v>
      </c>
      <c r="M814">
        <f>K814+L814</f>
        <v>1.0244082260381178</v>
      </c>
      <c r="N814" s="115"/>
      <c r="O814" s="107" t="s">
        <v>134</v>
      </c>
      <c r="P814" s="115">
        <f>EXP(P813)</f>
        <v>8.6193630080323103E-2</v>
      </c>
      <c r="Q814" s="56">
        <f>EXP(Q813)</f>
        <v>0.94056160229956476</v>
      </c>
      <c r="R814">
        <f>P814+Q814</f>
        <v>1.0267552323798879</v>
      </c>
      <c r="S814" s="115"/>
      <c r="T814" s="107" t="s">
        <v>134</v>
      </c>
      <c r="U814" s="115">
        <f>EXP(U813)</f>
        <v>0.26188522778260914</v>
      </c>
      <c r="V814" s="56">
        <f>EXP(V813)</f>
        <v>0.71360804413650691</v>
      </c>
      <c r="W814">
        <f>U814+V814</f>
        <v>0.97549327191911606</v>
      </c>
      <c r="Y814" s="119">
        <v>1</v>
      </c>
      <c r="Z814" s="113">
        <f t="shared" ref="Z814:Z822" si="486">Z774+F814</f>
        <v>0.18146264787581709</v>
      </c>
      <c r="AA814" s="113">
        <f t="shared" ref="AA814:AA821" si="487">AA774+G814</f>
        <v>-0.16999512891145091</v>
      </c>
    </row>
    <row r="815" spans="1:28" ht="15.75" thickBot="1" x14ac:dyDescent="0.3">
      <c r="A815" s="119">
        <v>2</v>
      </c>
      <c r="B815" s="113">
        <f>LN(K815)</f>
        <v>-1.6919375278005704</v>
      </c>
      <c r="C815" s="113">
        <f>LN(L815)</f>
        <v>-0.20353991245016656</v>
      </c>
      <c r="D815" t="str">
        <f t="shared" si="485"/>
        <v>[5,1,2,3]</v>
      </c>
      <c r="E815" s="119">
        <v>2</v>
      </c>
      <c r="F815" s="113">
        <f>(LN($L$16) - LN(K801+K808+K815+K822+P822+U822+Z808))/$E$34</f>
        <v>8.3418432787170094E-3</v>
      </c>
      <c r="G815" s="113">
        <f>(LN($K$16) - LN(L801+L808+L815+L822+Q822+V822+AA808))/$E$34</f>
        <v>-1.0706379821229017E-2</v>
      </c>
      <c r="I815" s="116"/>
      <c r="J815" s="108" t="s">
        <v>135</v>
      </c>
      <c r="K815" s="116">
        <f>K814/M814</f>
        <v>0.1841623584063653</v>
      </c>
      <c r="L815" s="58">
        <f>L814/M814</f>
        <v>0.8158376415936347</v>
      </c>
      <c r="N815" s="116"/>
      <c r="O815" s="108" t="s">
        <v>135</v>
      </c>
      <c r="P815" s="116">
        <f>P814/R814</f>
        <v>8.3947592729123222E-2</v>
      </c>
      <c r="Q815" s="58">
        <f>Q814/R814</f>
        <v>0.91605240727087678</v>
      </c>
      <c r="S815" s="116"/>
      <c r="T815" s="108" t="s">
        <v>135</v>
      </c>
      <c r="U815" s="116">
        <f>U814/W814</f>
        <v>0.26846441213007527</v>
      </c>
      <c r="V815" s="58">
        <f>V814/W814</f>
        <v>0.73153558786992479</v>
      </c>
      <c r="Y815" s="119">
        <v>2</v>
      </c>
      <c r="Z815" s="113">
        <f t="shared" si="486"/>
        <v>0.35100224053985252</v>
      </c>
      <c r="AA815" s="113">
        <f t="shared" si="487"/>
        <v>-0.41675690617726407</v>
      </c>
    </row>
    <row r="816" spans="1:28" ht="15.75" thickBot="1" x14ac:dyDescent="0.3">
      <c r="A816" s="119">
        <v>3</v>
      </c>
      <c r="B816" s="113">
        <f>LN(K822)</f>
        <v>-1.040570775461525</v>
      </c>
      <c r="C816" s="113">
        <f>LN(L822)</f>
        <v>-0.43580009072712483</v>
      </c>
      <c r="D816" t="str">
        <f t="shared" si="485"/>
        <v>[6,7,2,3]</v>
      </c>
      <c r="E816" s="119">
        <v>3</v>
      </c>
      <c r="F816" s="113">
        <f>(LN($L$20) - LN(K801+K815+K822+P801+P822+U801+U808+Z801))/$E$34</f>
        <v>-2.3190891299684796E-2</v>
      </c>
      <c r="G816" s="113">
        <f>(LN($K$20) - LN(L801+L815+L822+Q801+Q822+V801+V808+AA801))/$E$34</f>
        <v>8.2343220949588347E-3</v>
      </c>
      <c r="Y816" s="119">
        <v>3</v>
      </c>
      <c r="Z816" s="113">
        <f t="shared" si="486"/>
        <v>-0.93112887534200761</v>
      </c>
      <c r="AA816" s="113">
        <f t="shared" si="487"/>
        <v>0.39017867854988891</v>
      </c>
    </row>
    <row r="817" spans="1:27" ht="15.75" thickBot="1" x14ac:dyDescent="0.3">
      <c r="A817" s="119">
        <v>4</v>
      </c>
      <c r="B817" s="113">
        <f>LN(P801)</f>
        <v>-2.0960807971332831</v>
      </c>
      <c r="C817" s="113">
        <f>LN(Q801)</f>
        <v>-0.13117679719514572</v>
      </c>
      <c r="D817" t="str">
        <f t="shared" si="485"/>
        <v>[6,8,9,3]</v>
      </c>
      <c r="E817" s="119">
        <v>4</v>
      </c>
      <c r="F817" s="113">
        <f>(LN($L$21) - LN(K808+P808+P815+U815+U822+Z808))/$E$34</f>
        <v>9.2725260103116436E-3</v>
      </c>
      <c r="G817" s="113">
        <f>(LN($K$21) - LN(L808+Q808+Q815+V815+V822+AA808))/$E$34</f>
        <v>-8.9408714978180259E-3</v>
      </c>
      <c r="I817" s="154">
        <v>3</v>
      </c>
      <c r="J817" s="155" t="s">
        <v>131</v>
      </c>
      <c r="K817" s="152">
        <v>0</v>
      </c>
      <c r="L817" s="153">
        <v>1</v>
      </c>
      <c r="N817" s="154">
        <v>7</v>
      </c>
      <c r="O817" s="155" t="s">
        <v>131</v>
      </c>
      <c r="P817" s="152">
        <v>0</v>
      </c>
      <c r="Q817" s="153">
        <v>1</v>
      </c>
      <c r="S817" s="154">
        <v>11</v>
      </c>
      <c r="T817" s="155" t="s">
        <v>131</v>
      </c>
      <c r="U817" s="152">
        <v>0</v>
      </c>
      <c r="V817" s="153">
        <v>1</v>
      </c>
      <c r="Y817" s="119">
        <v>4</v>
      </c>
      <c r="Z817" s="113">
        <f t="shared" si="486"/>
        <v>0.37725798227926582</v>
      </c>
      <c r="AA817" s="113">
        <f t="shared" si="487"/>
        <v>-0.33998290520853958</v>
      </c>
    </row>
    <row r="818" spans="1:27" ht="15.75" thickBot="1" x14ac:dyDescent="0.3">
      <c r="A818" s="119">
        <v>5</v>
      </c>
      <c r="B818" s="113">
        <f>LN(P808)</f>
        <v>-0.68121629854841892</v>
      </c>
      <c r="C818" s="113">
        <f>LN(Q808)</f>
        <v>-0.70522212908720927</v>
      </c>
      <c r="D818" t="str">
        <f t="shared" si="485"/>
        <v>[6,8,9,4]</v>
      </c>
      <c r="E818" s="119">
        <v>5</v>
      </c>
      <c r="F818" s="113">
        <v>0</v>
      </c>
      <c r="G818" s="113">
        <f>(LN($K$7) - LN(L815+Q815+V822+AA801))/$E$34</f>
        <v>3.6481404902118375E-2</v>
      </c>
      <c r="I818" s="115"/>
      <c r="J818" s="107" t="s">
        <v>132</v>
      </c>
      <c r="K818" s="113">
        <f>F803+F804+F799+F800</f>
        <v>-1.3675439750097274E-2</v>
      </c>
      <c r="L818" s="113">
        <f>G803+G804+G799+G800</f>
        <v>-5.2744407607350774E-3</v>
      </c>
      <c r="N818" s="115"/>
      <c r="O818" s="107" t="s">
        <v>132</v>
      </c>
      <c r="P818" s="113">
        <f>F797+F804+F799+F800</f>
        <v>-1.5830254486983469E-2</v>
      </c>
      <c r="Q818" s="113">
        <f>G797+G804+G799+G800</f>
        <v>-2.1444405086788992E-2</v>
      </c>
      <c r="S818" s="115"/>
      <c r="T818" s="107" t="s">
        <v>132</v>
      </c>
      <c r="U818" s="113">
        <f>F802+F804+F799+F801</f>
        <v>-6.4407542165607068E-3</v>
      </c>
      <c r="V818" s="113">
        <f>G802+G804+G799+G801</f>
        <v>3.0972096522122794E-2</v>
      </c>
      <c r="Y818" s="119">
        <v>5</v>
      </c>
      <c r="Z818" s="113">
        <f t="shared" si="486"/>
        <v>0</v>
      </c>
      <c r="AA818" s="113">
        <f t="shared" si="487"/>
        <v>1.3299203622536702</v>
      </c>
    </row>
    <row r="819" spans="1:27" ht="15.75" thickBot="1" x14ac:dyDescent="0.3">
      <c r="A819" s="119">
        <v>6</v>
      </c>
      <c r="B819" s="113">
        <f>LN(P815)</f>
        <v>-2.4775625709248379</v>
      </c>
      <c r="C819" s="113">
        <f>LN(Q815)</f>
        <v>-8.7681702766805147E-2</v>
      </c>
      <c r="D819" t="str">
        <f t="shared" si="485"/>
        <v>[5,8,9,4]</v>
      </c>
      <c r="E819" s="119">
        <v>6</v>
      </c>
      <c r="F819" s="113">
        <f>(LN($L$8) - LN(K822+P801+P808+U808+Z808))/$E$34</f>
        <v>2.4942704890423217E-2</v>
      </c>
      <c r="G819" s="113">
        <f>(LN($K$8) - LN(L822+Q801+Q808+V808+AA808))/$E$34</f>
        <v>-1.5345132977918174E-2</v>
      </c>
      <c r="I819" s="115"/>
      <c r="J819" s="107" t="s">
        <v>128</v>
      </c>
      <c r="K819" s="115">
        <f>B800</f>
        <v>-1.0351455233189506</v>
      </c>
      <c r="L819" s="115">
        <f>C800</f>
        <v>-0.43877583757391253</v>
      </c>
      <c r="N819" s="115"/>
      <c r="O819" s="107" t="s">
        <v>128</v>
      </c>
      <c r="P819" s="115">
        <f>B804</f>
        <v>-0.72538560200030278</v>
      </c>
      <c r="Q819" s="115">
        <f>C804</f>
        <v>-0.66191569732082622</v>
      </c>
      <c r="S819" s="115"/>
      <c r="T819" s="107" t="s">
        <v>128</v>
      </c>
      <c r="U819" s="115">
        <f>B808</f>
        <v>-1.3076636887733439</v>
      </c>
      <c r="V819" s="115">
        <f>C808</f>
        <v>-0.31532898655773101</v>
      </c>
      <c r="Y819" s="119">
        <v>6</v>
      </c>
      <c r="Z819" s="113">
        <f t="shared" si="486"/>
        <v>0.7435401482517523</v>
      </c>
      <c r="AA819" s="113">
        <f t="shared" si="487"/>
        <v>-0.41719543096186096</v>
      </c>
    </row>
    <row r="820" spans="1:27" ht="15.75" thickBot="1" x14ac:dyDescent="0.3">
      <c r="A820" s="119">
        <v>7</v>
      </c>
      <c r="B820" s="113">
        <f>LN(P822)</f>
        <v>-0.7224934102918843</v>
      </c>
      <c r="C820" s="113">
        <f>LN(Q822)</f>
        <v>-0.66463765621221327</v>
      </c>
      <c r="D820" t="str">
        <f t="shared" si="485"/>
        <v>[0,7,2,3]</v>
      </c>
      <c r="E820" s="119">
        <v>7</v>
      </c>
      <c r="F820" s="113">
        <f>(LN($L$12) - LN(K822+P822+U808+U815+U822+Z808))/$E$34</f>
        <v>-2.3633004591285478E-2</v>
      </c>
      <c r="G820" s="113">
        <f>(LN($K$12) - LN(L822+Q822+V808+V815+V822+AA808))/$E$34</f>
        <v>1.271076412087041E-2</v>
      </c>
      <c r="I820" s="115"/>
      <c r="J820" s="107" t="s">
        <v>133</v>
      </c>
      <c r="K820" s="115">
        <f>K819+K818</f>
        <v>-1.0488209630690479</v>
      </c>
      <c r="L820" s="115">
        <f>L819+L818</f>
        <v>-0.44405027833464761</v>
      </c>
      <c r="N820" s="115"/>
      <c r="O820" s="107" t="s">
        <v>133</v>
      </c>
      <c r="P820" s="115">
        <f>P819+P818</f>
        <v>-0.74121585648728627</v>
      </c>
      <c r="Q820" s="115">
        <f>Q819+Q818</f>
        <v>-0.68336010240761524</v>
      </c>
      <c r="S820" s="115"/>
      <c r="T820" s="107" t="s">
        <v>133</v>
      </c>
      <c r="U820" s="115">
        <f>U819+U818</f>
        <v>-1.3141044429899047</v>
      </c>
      <c r="V820" s="115">
        <f>V819+V818</f>
        <v>-0.28435689003560821</v>
      </c>
      <c r="Y820" s="119">
        <v>7</v>
      </c>
      <c r="Z820" s="113">
        <f t="shared" si="486"/>
        <v>-0.77180043536084175</v>
      </c>
      <c r="AA820" s="113">
        <f t="shared" si="487"/>
        <v>0.44859034255090463</v>
      </c>
    </row>
    <row r="821" spans="1:27" ht="15.75" thickBot="1" x14ac:dyDescent="0.3">
      <c r="A821" s="119">
        <v>8</v>
      </c>
      <c r="B821" s="113">
        <f>LN(U801)</f>
        <v>-1.6348735341944363</v>
      </c>
      <c r="C821" s="113">
        <f>LN(V801)</f>
        <v>-0.21688446491102875</v>
      </c>
      <c r="D821" t="str">
        <f t="shared" si="485"/>
        <v>[0,8,9,3]</v>
      </c>
      <c r="E821" s="119">
        <v>8</v>
      </c>
      <c r="F821" s="113">
        <f>(LN($L$13) - LN(P801+P808+P815+U801))/$E$34</f>
        <v>2.4165423042099909E-2</v>
      </c>
      <c r="G821" s="113">
        <f>(LN($K$13) - LN(Q801+Q808+Q815+V801))/$E$34</f>
        <v>-7.5625298536535768E-3</v>
      </c>
      <c r="I821" s="115"/>
      <c r="J821" s="107" t="s">
        <v>134</v>
      </c>
      <c r="K821" s="115">
        <f>EXP(K820)</f>
        <v>0.35035058196565833</v>
      </c>
      <c r="L821" s="56">
        <f>EXP(L820)</f>
        <v>0.64143316982499676</v>
      </c>
      <c r="M821">
        <f>K821+L821</f>
        <v>0.99178375179065514</v>
      </c>
      <c r="N821" s="115"/>
      <c r="O821" s="107" t="s">
        <v>134</v>
      </c>
      <c r="P821" s="115">
        <f>EXP(P820)</f>
        <v>0.47653416598920889</v>
      </c>
      <c r="Q821" s="56">
        <f>EXP(Q820)</f>
        <v>0.50491756411520028</v>
      </c>
      <c r="R821">
        <f>P821+Q821</f>
        <v>0.98145173010440923</v>
      </c>
      <c r="S821" s="115"/>
      <c r="T821" s="107" t="s">
        <v>134</v>
      </c>
      <c r="U821" s="115">
        <f>EXP(U820)</f>
        <v>0.26871486499479513</v>
      </c>
      <c r="V821" s="56">
        <f>EXP(V820)</f>
        <v>0.75249803772599078</v>
      </c>
      <c r="W821">
        <f>U821+V821</f>
        <v>1.0212129027207859</v>
      </c>
      <c r="Y821" s="119">
        <v>8</v>
      </c>
      <c r="Z821" s="113">
        <f t="shared" si="486"/>
        <v>0.36091003422735501</v>
      </c>
      <c r="AA821" s="113">
        <f t="shared" si="487"/>
        <v>-6.0119178591897499E-2</v>
      </c>
    </row>
    <row r="822" spans="1:27" ht="15.75" thickBot="1" x14ac:dyDescent="0.3">
      <c r="A822" s="119">
        <v>9</v>
      </c>
      <c r="B822" s="113">
        <f>LN(U808)</f>
        <v>-3.56690199696641</v>
      </c>
      <c r="C822" s="113">
        <f>LN(V808)</f>
        <v>-2.8649727905183307E-2</v>
      </c>
      <c r="D822" t="str">
        <f t="shared" si="485"/>
        <v>[6,7,9,3]</v>
      </c>
      <c r="E822" s="120">
        <v>9</v>
      </c>
      <c r="F822" s="64">
        <f>(LN($L$17) - LN(P801+P808+P815+U801+U808+U815+Z801))/$E$34</f>
        <v>-4.898209712886388E-2</v>
      </c>
      <c r="G822" s="64">
        <f>(LN($K$17) - LN(Q801+Q808+Q815+V801+V808+V815+AA801))/$E$34</f>
        <v>9.1850057694473075E-3</v>
      </c>
      <c r="I822" s="116"/>
      <c r="J822" s="108" t="s">
        <v>135</v>
      </c>
      <c r="K822" s="116">
        <f>K821/M821</f>
        <v>0.35325299626365531</v>
      </c>
      <c r="L822" s="58">
        <f>L821/M821</f>
        <v>0.64674700373634464</v>
      </c>
      <c r="N822" s="116"/>
      <c r="O822" s="108" t="s">
        <v>135</v>
      </c>
      <c r="P822" s="116">
        <f>P821/R821</f>
        <v>0.48554009471103998</v>
      </c>
      <c r="Q822" s="58">
        <f>Q821/R821</f>
        <v>0.51445990528896002</v>
      </c>
      <c r="S822" s="116"/>
      <c r="T822" s="108" t="s">
        <v>135</v>
      </c>
      <c r="U822" s="116">
        <f>U821/W821</f>
        <v>0.26313304921908687</v>
      </c>
      <c r="V822" s="58">
        <f>V821/W821</f>
        <v>0.73686695078091313</v>
      </c>
      <c r="Y822" s="120">
        <v>9</v>
      </c>
      <c r="Z822" s="113">
        <f t="shared" si="486"/>
        <v>-1.7941101521502547</v>
      </c>
      <c r="AA822" s="113">
        <f>AA782+G822</f>
        <v>0.44882761145771244</v>
      </c>
    </row>
    <row r="823" spans="1:27" ht="15.75" thickBot="1" x14ac:dyDescent="0.3">
      <c r="A823" s="119">
        <v>10</v>
      </c>
      <c r="B823" s="113">
        <f>LN(U815)</f>
        <v>-1.3150369170950411</v>
      </c>
      <c r="C823" s="113">
        <f>LN(V815)</f>
        <v>-0.3126094091654737</v>
      </c>
      <c r="D823" t="str">
        <f t="shared" si="485"/>
        <v>[0,7,9,4]</v>
      </c>
    </row>
    <row r="824" spans="1:27" ht="15.75" thickBot="1" x14ac:dyDescent="0.3">
      <c r="A824" s="119">
        <v>11</v>
      </c>
      <c r="B824" s="113">
        <f>LN(U822)</f>
        <v>-1.3350954841569946</v>
      </c>
      <c r="C824" s="113">
        <f>LN(V822)</f>
        <v>-0.30534793120269821</v>
      </c>
      <c r="D824" t="str">
        <f>D808</f>
        <v>[5,7,2,4]</v>
      </c>
    </row>
    <row r="825" spans="1:27" ht="15.75" thickBot="1" x14ac:dyDescent="0.3">
      <c r="A825" s="119">
        <v>12</v>
      </c>
      <c r="B825" s="113">
        <f>LN(Z801)</f>
        <v>-4.4338192712617337</v>
      </c>
      <c r="C825" s="113">
        <f>LN(AA801)</f>
        <v>-1.1940071584502891E-2</v>
      </c>
      <c r="D825" t="str">
        <f t="shared" si="485"/>
        <v>[5,1,9,3]</v>
      </c>
    </row>
    <row r="826" spans="1:27" ht="15.75" thickBot="1" x14ac:dyDescent="0.3">
      <c r="A826" s="120">
        <v>13</v>
      </c>
      <c r="B826" s="113">
        <f>LN(Z808)</f>
        <v>-0.22357496614612779</v>
      </c>
      <c r="C826" s="113">
        <f>LN(AA808)</f>
        <v>-1.607714111888656</v>
      </c>
      <c r="D826" t="str">
        <f t="shared" si="485"/>
        <v>[6,7,2,4]</v>
      </c>
    </row>
  </sheetData>
  <mergeCells count="1">
    <mergeCell ref="L2:L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D13" sqref="D13"/>
    </sheetView>
  </sheetViews>
  <sheetFormatPr defaultRowHeight="15" x14ac:dyDescent="0.25"/>
  <cols>
    <col min="1" max="1" width="12.140625" bestFit="1" customWidth="1"/>
  </cols>
  <sheetData>
    <row r="2" spans="1:10" ht="15.75" thickBot="1" x14ac:dyDescent="0.3"/>
    <row r="3" spans="1:10" x14ac:dyDescent="0.25">
      <c r="A3" s="72"/>
      <c r="B3" s="20" t="s">
        <v>62</v>
      </c>
      <c r="C3" s="20" t="s">
        <v>63</v>
      </c>
      <c r="D3" s="21" t="s">
        <v>64</v>
      </c>
      <c r="G3" t="s">
        <v>66</v>
      </c>
      <c r="H3">
        <f>C4/(C4+D4)</f>
        <v>0.9</v>
      </c>
      <c r="J3" t="s">
        <v>72</v>
      </c>
    </row>
    <row r="4" spans="1:10" x14ac:dyDescent="0.25">
      <c r="A4" s="31" t="s">
        <v>65</v>
      </c>
      <c r="B4" s="13" t="s">
        <v>63</v>
      </c>
      <c r="C4" s="13">
        <v>9</v>
      </c>
      <c r="D4" s="22">
        <v>1</v>
      </c>
    </row>
    <row r="5" spans="1:10" ht="15.75" thickBot="1" x14ac:dyDescent="0.3">
      <c r="A5" s="32"/>
      <c r="B5" s="23" t="s">
        <v>64</v>
      </c>
      <c r="C5" s="23">
        <v>0</v>
      </c>
      <c r="D5" s="24">
        <v>4</v>
      </c>
      <c r="G5" t="s">
        <v>67</v>
      </c>
      <c r="H5">
        <f>C4/(C4+C5)</f>
        <v>1</v>
      </c>
      <c r="J5" t="s">
        <v>73</v>
      </c>
    </row>
    <row r="7" spans="1:10" x14ac:dyDescent="0.25">
      <c r="G7" t="s">
        <v>68</v>
      </c>
      <c r="H7">
        <f>(2*H3*H5)/(H3+H5)</f>
        <v>0.94736842105263164</v>
      </c>
      <c r="J7" t="s">
        <v>74</v>
      </c>
    </row>
    <row r="10" spans="1:10" x14ac:dyDescent="0.25">
      <c r="G10" t="s">
        <v>69</v>
      </c>
      <c r="H10">
        <f>(C4+D5)/(C4+D4+C5+D5)</f>
        <v>0.9285714285714286</v>
      </c>
      <c r="J10" t="s">
        <v>75</v>
      </c>
    </row>
    <row r="12" spans="1:10" x14ac:dyDescent="0.25">
      <c r="G12" t="s">
        <v>70</v>
      </c>
      <c r="H12">
        <f>(D4+C5) / (C4+D4+C5+D5)</f>
        <v>7.1428571428571425E-2</v>
      </c>
      <c r="J12" t="s">
        <v>76</v>
      </c>
    </row>
    <row r="14" spans="1:10" x14ac:dyDescent="0.25">
      <c r="G14" t="s">
        <v>71</v>
      </c>
      <c r="H14">
        <f>D4/(D4+D5)</f>
        <v>0.2</v>
      </c>
      <c r="J14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F16" sqref="F16"/>
    </sheetView>
  </sheetViews>
  <sheetFormatPr defaultRowHeight="15" x14ac:dyDescent="0.25"/>
  <cols>
    <col min="15" max="15" width="13.7109375" bestFit="1" customWidth="1"/>
    <col min="16" max="16" width="22.140625" bestFit="1" customWidth="1"/>
  </cols>
  <sheetData>
    <row r="1" spans="1:16" ht="15.75" thickBot="1" x14ac:dyDescent="0.3">
      <c r="A1" s="64"/>
      <c r="B1" s="65" t="s">
        <v>50</v>
      </c>
      <c r="C1" s="65" t="s">
        <v>51</v>
      </c>
      <c r="D1" s="65" t="s">
        <v>52</v>
      </c>
      <c r="E1" s="65" t="s">
        <v>52</v>
      </c>
      <c r="F1" s="66" t="s">
        <v>50</v>
      </c>
      <c r="G1" s="47"/>
      <c r="H1" s="71" t="s">
        <v>53</v>
      </c>
      <c r="I1" s="166" t="s">
        <v>54</v>
      </c>
      <c r="J1" s="167"/>
      <c r="K1" s="167"/>
      <c r="L1" s="167"/>
      <c r="M1" s="167"/>
      <c r="N1" s="167"/>
      <c r="O1" s="70" t="s">
        <v>55</v>
      </c>
      <c r="P1" s="70" t="s">
        <v>56</v>
      </c>
    </row>
    <row r="2" spans="1:16" ht="15.75" thickBot="1" x14ac:dyDescent="0.3">
      <c r="A2" s="67" t="s">
        <v>46</v>
      </c>
      <c r="B2" s="61">
        <v>10</v>
      </c>
      <c r="C2" s="62">
        <v>9</v>
      </c>
      <c r="D2" s="62">
        <v>11</v>
      </c>
      <c r="E2" s="62">
        <v>12</v>
      </c>
      <c r="F2" s="63">
        <v>8</v>
      </c>
      <c r="G2" s="49">
        <f>SUM(B2:F2)</f>
        <v>50</v>
      </c>
      <c r="H2" s="53">
        <f>G2/5</f>
        <v>10</v>
      </c>
      <c r="I2" s="72">
        <f>POWER(B2-$H$2,2)</f>
        <v>0</v>
      </c>
      <c r="J2" s="20">
        <f>POWER(C2-$H$2,2)</f>
        <v>1</v>
      </c>
      <c r="K2" s="20">
        <f>POWER(D2-$H$2,2)</f>
        <v>1</v>
      </c>
      <c r="L2" s="20">
        <f>POWER(E2-$H$2,2)</f>
        <v>4</v>
      </c>
      <c r="M2" s="21">
        <f>POWER(F2-$H$2,2)</f>
        <v>4</v>
      </c>
      <c r="N2" s="52">
        <f>SUM(I2:M2) / 5</f>
        <v>2</v>
      </c>
      <c r="O2" s="74">
        <f>SQRT(N2)</f>
        <v>1.4142135623730951</v>
      </c>
      <c r="P2">
        <f>(O2/H2) * 100</f>
        <v>14.142135623730951</v>
      </c>
    </row>
    <row r="3" spans="1:16" ht="15.75" thickBot="1" x14ac:dyDescent="0.3">
      <c r="A3" s="68" t="s">
        <v>47</v>
      </c>
      <c r="B3" s="59">
        <v>15</v>
      </c>
      <c r="C3" s="55">
        <v>12</v>
      </c>
      <c r="D3" s="55">
        <v>16</v>
      </c>
      <c r="E3" s="55">
        <v>10</v>
      </c>
      <c r="F3" s="56">
        <v>11</v>
      </c>
      <c r="G3" s="49">
        <f>SUM(B3:F3)</f>
        <v>64</v>
      </c>
      <c r="H3" s="53">
        <f>G3/5</f>
        <v>12.8</v>
      </c>
      <c r="I3" s="72">
        <f>POWER(B3-$H3,2)</f>
        <v>4.8399999999999972</v>
      </c>
      <c r="J3" s="72">
        <f t="shared" ref="J3:M4" si="0">POWER(C3-$H3,2)</f>
        <v>0.64000000000000112</v>
      </c>
      <c r="K3" s="72">
        <f t="shared" si="0"/>
        <v>10.239999999999995</v>
      </c>
      <c r="L3" s="72">
        <f t="shared" si="0"/>
        <v>7.8400000000000043</v>
      </c>
      <c r="M3" s="72">
        <f t="shared" si="0"/>
        <v>3.2400000000000024</v>
      </c>
      <c r="N3" s="73">
        <f>SUM(I3:M3)/5</f>
        <v>5.36</v>
      </c>
      <c r="O3" s="74">
        <f t="shared" ref="O3:O5" si="1">SQRT(N3)</f>
        <v>2.3151673805580453</v>
      </c>
      <c r="P3">
        <f>(O3/H3) * 100</f>
        <v>18.087245160609726</v>
      </c>
    </row>
    <row r="4" spans="1:16" ht="15.75" thickBot="1" x14ac:dyDescent="0.3">
      <c r="A4" s="68" t="s">
        <v>48</v>
      </c>
      <c r="B4" s="59">
        <v>11</v>
      </c>
      <c r="C4" s="55">
        <v>10</v>
      </c>
      <c r="D4" s="55">
        <v>8</v>
      </c>
      <c r="E4" s="55">
        <v>11</v>
      </c>
      <c r="F4" s="56">
        <v>12</v>
      </c>
      <c r="G4" s="49">
        <f>SUM(B4:F4)</f>
        <v>52</v>
      </c>
      <c r="H4" s="53">
        <f>G4/5</f>
        <v>10.4</v>
      </c>
      <c r="I4" s="72">
        <f>POWER(B4-$H4,2)</f>
        <v>0.3599999999999996</v>
      </c>
      <c r="J4" s="72">
        <f t="shared" si="0"/>
        <v>0.16000000000000028</v>
      </c>
      <c r="K4" s="72">
        <f t="shared" si="0"/>
        <v>5.7600000000000016</v>
      </c>
      <c r="L4" s="72">
        <f t="shared" si="0"/>
        <v>0.3599999999999996</v>
      </c>
      <c r="M4" s="72">
        <f t="shared" si="0"/>
        <v>2.5599999999999987</v>
      </c>
      <c r="N4" s="73">
        <f>SUM(I4:M4)/5</f>
        <v>1.8399999999999999</v>
      </c>
      <c r="O4" s="74">
        <f t="shared" si="1"/>
        <v>1.3564659966250536</v>
      </c>
      <c r="P4">
        <f>(O4/H4) * 100</f>
        <v>13.042942275240899</v>
      </c>
    </row>
    <row r="5" spans="1:16" ht="15.75" thickBot="1" x14ac:dyDescent="0.3">
      <c r="A5" s="69" t="s">
        <v>49</v>
      </c>
      <c r="B5" s="60">
        <v>8</v>
      </c>
      <c r="C5" s="57">
        <v>12</v>
      </c>
      <c r="D5" s="57">
        <v>15</v>
      </c>
      <c r="E5" s="57">
        <v>9</v>
      </c>
      <c r="F5" s="58">
        <v>11</v>
      </c>
      <c r="G5" s="51">
        <f>SUM(B5:F5)</f>
        <v>55</v>
      </c>
      <c r="H5" s="54">
        <f>G5/5</f>
        <v>11</v>
      </c>
      <c r="I5" s="72">
        <f>POWER(B5-$H5,2)</f>
        <v>9</v>
      </c>
      <c r="J5" s="72">
        <f>POWER(C5-$H5,2)</f>
        <v>1</v>
      </c>
      <c r="K5" s="72">
        <f>POWER(D5-$H5,2)</f>
        <v>16</v>
      </c>
      <c r="L5" s="72">
        <f>POWER(E5-$H5,2)</f>
        <v>4</v>
      </c>
      <c r="M5" s="72">
        <f>POWER(F5-$H5,2)</f>
        <v>0</v>
      </c>
      <c r="N5" s="73">
        <f>SUM(I5:M5)/5</f>
        <v>6</v>
      </c>
      <c r="O5" s="75">
        <f t="shared" si="1"/>
        <v>2.4494897427831779</v>
      </c>
      <c r="P5">
        <f>(O5/H5) * 100</f>
        <v>22.268088570756163</v>
      </c>
    </row>
    <row r="6" spans="1:16" x14ac:dyDescent="0.25">
      <c r="I6" s="167" t="s">
        <v>61</v>
      </c>
      <c r="J6" s="167"/>
      <c r="K6" s="167"/>
      <c r="L6" s="167"/>
      <c r="M6" s="167"/>
      <c r="N6" s="167"/>
      <c r="O6" t="s">
        <v>60</v>
      </c>
    </row>
    <row r="7" spans="1:16" x14ac:dyDescent="0.25">
      <c r="A7" s="70" t="s">
        <v>56</v>
      </c>
    </row>
    <row r="8" spans="1:16" x14ac:dyDescent="0.25">
      <c r="A8" s="76" t="s">
        <v>57</v>
      </c>
    </row>
    <row r="9" spans="1:16" x14ac:dyDescent="0.25">
      <c r="A9" s="76" t="s">
        <v>58</v>
      </c>
    </row>
    <row r="10" spans="1:16" x14ac:dyDescent="0.25">
      <c r="A10" s="76" t="s">
        <v>59</v>
      </c>
    </row>
  </sheetData>
  <mergeCells count="2">
    <mergeCell ref="I1:N1"/>
    <mergeCell ref="I6:N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NaiveBayes</vt:lpstr>
      <vt:lpstr>Analise modelo NaiveBayes</vt:lpstr>
      <vt:lpstr>Poisson</vt:lpstr>
      <vt:lpstr>Analise modelo Poisson</vt:lpstr>
      <vt:lpstr>Multilayer Perceptron</vt:lpstr>
      <vt:lpstr>Analise Multilayer Perceptron</vt:lpstr>
      <vt:lpstr>Regressão Logistica Multinomial</vt:lpstr>
      <vt:lpstr>Analise Regressão Logistica</vt:lpstr>
      <vt:lpstr>Medidas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JONATHAN DE SOUZA</cp:lastModifiedBy>
  <dcterms:created xsi:type="dcterms:W3CDTF">2015-07-08T12:28:40Z</dcterms:created>
  <dcterms:modified xsi:type="dcterms:W3CDTF">2016-04-18T17:58:25Z</dcterms:modified>
</cp:coreProperties>
</file>