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17880" activeTab="2"/>
  </bookViews>
  <sheets>
    <sheet name="hyprop" sheetId="3" r:id="rId1"/>
    <sheet name="vGM" sheetId="2" r:id="rId2"/>
    <sheet name="vwctreat" sheetId="1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L5" i="1" l="1"/>
  <c r="L6" i="1"/>
  <c r="L7" i="1"/>
  <c r="L8" i="1"/>
  <c r="L4" i="1"/>
  <c r="G5" i="1"/>
  <c r="G6" i="1"/>
  <c r="G7" i="1"/>
  <c r="G8" i="1"/>
  <c r="G4" i="1"/>
  <c r="K5" i="1"/>
  <c r="K6" i="1"/>
  <c r="K7" i="1"/>
  <c r="K8" i="1"/>
  <c r="K4" i="1"/>
  <c r="F4" i="1"/>
  <c r="F6" i="1"/>
  <c r="F7" i="1"/>
  <c r="F8" i="1"/>
  <c r="F5" i="1"/>
  <c r="L4" i="3"/>
  <c r="K4" i="3"/>
  <c r="J4" i="3"/>
  <c r="I4" i="3"/>
  <c r="H4" i="3"/>
  <c r="G4" i="3"/>
  <c r="E4" i="3"/>
  <c r="C4" i="3"/>
  <c r="B4" i="3"/>
  <c r="D4" i="3" s="1"/>
  <c r="E6" i="2" s="1"/>
  <c r="L3" i="3"/>
  <c r="K3" i="3"/>
  <c r="J3" i="3"/>
  <c r="I3" i="3"/>
  <c r="H3" i="3"/>
  <c r="G3" i="3"/>
  <c r="E3" i="3"/>
  <c r="C3" i="3"/>
  <c r="B3" i="3"/>
  <c r="D3" i="3" s="1"/>
  <c r="B6" i="2" s="1"/>
  <c r="F8" i="2"/>
  <c r="E8" i="2"/>
  <c r="C8" i="2"/>
  <c r="B8" i="2"/>
  <c r="F7" i="2"/>
  <c r="E7" i="2"/>
  <c r="C7" i="2"/>
  <c r="B7" i="2"/>
  <c r="F6" i="2"/>
  <c r="C6" i="2"/>
  <c r="F5" i="2"/>
  <c r="E5" i="2"/>
  <c r="C5" i="2"/>
  <c r="B5" i="2"/>
  <c r="F4" i="2"/>
  <c r="E4" i="2"/>
  <c r="C4" i="2"/>
  <c r="B4" i="2"/>
  <c r="G5" i="2" l="1"/>
  <c r="D8" i="2"/>
  <c r="D4" i="2"/>
  <c r="G8" i="2"/>
  <c r="G4" i="2"/>
  <c r="D7" i="2"/>
  <c r="D6" i="2"/>
  <c r="D5" i="2"/>
  <c r="G7" i="2"/>
  <c r="G6" i="2"/>
</calcChain>
</file>

<file path=xl/sharedStrings.xml><?xml version="1.0" encoding="utf-8"?>
<sst xmlns="http://schemas.openxmlformats.org/spreadsheetml/2006/main" count="66" uniqueCount="47">
  <si>
    <t>60cm</t>
  </si>
  <si>
    <t>150cm</t>
  </si>
  <si>
    <t>Treatment</t>
  </si>
  <si>
    <t>% Saturation</t>
  </si>
  <si>
    <t>February</t>
  </si>
  <si>
    <t>High</t>
  </si>
  <si>
    <t>March</t>
  </si>
  <si>
    <t>Low</t>
  </si>
  <si>
    <t>Control</t>
  </si>
  <si>
    <t xml:space="preserve">60cm </t>
  </si>
  <si>
    <t>n</t>
  </si>
  <si>
    <t>COV %</t>
  </si>
  <si>
    <t>bulkd</t>
  </si>
  <si>
    <t>sd bulkd</t>
  </si>
  <si>
    <t>porosity</t>
  </si>
  <si>
    <t>sd porosity</t>
  </si>
  <si>
    <t>sand</t>
  </si>
  <si>
    <t>silt</t>
  </si>
  <si>
    <t>clay</t>
  </si>
  <si>
    <t>sd sand</t>
  </si>
  <si>
    <t>sd clay</t>
  </si>
  <si>
    <t>sd silt</t>
  </si>
  <si>
    <t>60 cm</t>
  </si>
  <si>
    <t>150 cm</t>
  </si>
  <si>
    <t>van Genuchten water retention parameters estimated using soil texture and bulk density in ROSETTA heirarchical PTF.</t>
  </si>
  <si>
    <t>FC</t>
  </si>
  <si>
    <t>PWP</t>
  </si>
  <si>
    <t>Matric potential, cm H2O</t>
  </si>
  <si>
    <t>Mobile water content, cm3/cm3</t>
  </si>
  <si>
    <t>Plant available water content, cm3/cm3</t>
  </si>
  <si>
    <t>Table #. Volumetric soil moisture content, matric potential and mobile water content by treatment at end of experiment (3/31/2015)</t>
  </si>
  <si>
    <t>Mean</t>
  </si>
  <si>
    <t>StdDev</t>
  </si>
  <si>
    <t>Ksat, cm/day</t>
  </si>
  <si>
    <t>alpha, 1/cm</t>
  </si>
  <si>
    <t>theta_s, cm3/cm3</t>
  </si>
  <si>
    <t>theta_r, cm3/cm3</t>
  </si>
  <si>
    <t>Table #. Estimated volumetric water content at field capacity (333 cm H2O) and permanent wilting point (1500 cm H2O) from soil water retention curve</t>
  </si>
  <si>
    <t>Volumetric water content, cm3/cm3</t>
  </si>
  <si>
    <t>Volumetric Water Content, cm3/cm3</t>
  </si>
  <si>
    <t xml:space="preserve">Mobile water content is the difference between final VWC (3/31/15) and the estimated VWCat  field capacity (333 cm H2O tension). </t>
  </si>
  <si>
    <t>Plant available water content is the difference between final VWC and the estimated VWC at permanent wilting point (1500 cm H2O tension).</t>
  </si>
  <si>
    <t>Water content at field capacity and permanent wilting point are calculated from the average van Genuchten-Mualem water retention curve parameters estimated from n=5 replicate cores from depths corresponding to tensiometer porous cups.</t>
  </si>
  <si>
    <t>Soil type</t>
  </si>
  <si>
    <t>loam</t>
  </si>
  <si>
    <t>loamy sand</t>
  </si>
  <si>
    <t>Table 1. Soil physical characteristics of the Davis, CA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</si>
</sst>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6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0" fillId="0" borderId="4" xfId="0" applyBorder="1"/>
    <xf numFmtId="0" fontId="1" fillId="0" borderId="12" xfId="0" applyFont="1" applyBorder="1"/>
    <xf numFmtId="0" fontId="1" fillId="0" borderId="13" xfId="0" applyFont="1" applyBorder="1"/>
    <xf numFmtId="0" fontId="1" fillId="0" borderId="1" xfId="0" applyFont="1" applyBorder="1"/>
    <xf numFmtId="2" fontId="0" fillId="0" borderId="1" xfId="0" applyNumberFormat="1" applyBorder="1"/>
    <xf numFmtId="164" fontId="0" fillId="0" borderId="1" xfId="0" applyNumberFormat="1" applyBorder="1"/>
    <xf numFmtId="0" fontId="1" fillId="0" borderId="0" xfId="0" applyFont="1" applyFill="1" applyBorder="1"/>
    <xf numFmtId="0" fontId="2" fillId="0" borderId="0" xfId="0" applyFont="1" applyFill="1" applyBorder="1" applyAlignment="1"/>
    <xf numFmtId="0" fontId="0" fillId="0" borderId="0" xfId="0" applyNumberFormat="1" applyBorder="1"/>
    <xf numFmtId="0" fontId="1" fillId="0" borderId="0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2" fontId="0" fillId="0" borderId="4" xfId="0" applyNumberForma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2" fontId="0" fillId="0" borderId="6" xfId="0" applyNumberFormat="1" applyBorder="1" applyAlignment="1">
      <alignment horizontal="center" wrapText="1"/>
    </xf>
    <xf numFmtId="2" fontId="0" fillId="0" borderId="7" xfId="0" applyNumberFormat="1" applyBorder="1" applyAlignment="1">
      <alignment horizontal="center" wrapText="1"/>
    </xf>
    <xf numFmtId="2" fontId="0" fillId="0" borderId="0" xfId="0" applyNumberFormat="1" applyBorder="1" applyAlignment="1">
      <alignment horizontal="center" wrapText="1"/>
    </xf>
    <xf numFmtId="2" fontId="0" fillId="0" borderId="8" xfId="0" applyNumberFormat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2" fontId="0" fillId="0" borderId="9" xfId="0" applyNumberFormat="1" applyBorder="1" applyAlignment="1">
      <alignment horizontal="center" wrapText="1"/>
    </xf>
    <xf numFmtId="2" fontId="0" fillId="0" borderId="10" xfId="0" applyNumberFormat="1" applyBorder="1" applyAlignment="1">
      <alignment horizontal="center" wrapText="1"/>
    </xf>
    <xf numFmtId="2" fontId="0" fillId="0" borderId="11" xfId="0" applyNumberForma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1" fontId="0" fillId="0" borderId="3" xfId="0" applyNumberFormat="1" applyBorder="1" applyAlignment="1">
      <alignment horizontal="center" wrapText="1"/>
    </xf>
    <xf numFmtId="1" fontId="0" fillId="0" borderId="7" xfId="0" applyNumberFormat="1" applyBorder="1" applyAlignment="1">
      <alignment horizontal="center" wrapText="1"/>
    </xf>
    <xf numFmtId="1" fontId="0" fillId="0" borderId="10" xfId="0" applyNumberFormat="1" applyBorder="1" applyAlignment="1">
      <alignment horizontal="center" wrapText="1"/>
    </xf>
    <xf numFmtId="1" fontId="0" fillId="0" borderId="3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nsiometer_calibrati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nsiometer_calibration"/>
    </sheetNames>
    <sheetDataSet>
      <sheetData sheetId="0">
        <row r="2">
          <cell r="B2">
            <v>1.069990306</v>
          </cell>
          <cell r="E2">
            <v>0.59623007299999997</v>
          </cell>
          <cell r="G2">
            <v>90.6</v>
          </cell>
          <cell r="H2">
            <v>4.2</v>
          </cell>
          <cell r="I2">
            <v>5.2</v>
          </cell>
          <cell r="J2">
            <v>1.2</v>
          </cell>
          <cell r="K2">
            <v>0.37</v>
          </cell>
          <cell r="L2">
            <v>0.88</v>
          </cell>
          <cell r="M2">
            <v>5.0999999999999997E-2</v>
          </cell>
          <cell r="O2">
            <v>4.7E-2</v>
          </cell>
          <cell r="P2">
            <v>1.9</v>
          </cell>
          <cell r="Q2">
            <v>480</v>
          </cell>
        </row>
        <row r="3">
          <cell r="B3">
            <v>1.2928742390000001</v>
          </cell>
          <cell r="E3">
            <v>0.512122929</v>
          </cell>
          <cell r="G3">
            <v>29</v>
          </cell>
          <cell r="H3">
            <v>45.4</v>
          </cell>
          <cell r="I3">
            <v>25.6</v>
          </cell>
          <cell r="J3">
            <v>0.56000000000000005</v>
          </cell>
          <cell r="K3">
            <v>0.13</v>
          </cell>
          <cell r="L3">
            <v>0.56999999999999995</v>
          </cell>
          <cell r="M3">
            <v>7.5999999999999998E-2</v>
          </cell>
          <cell r="O3">
            <v>7.6E-3</v>
          </cell>
          <cell r="P3">
            <v>1.6</v>
          </cell>
          <cell r="Q3">
            <v>19</v>
          </cell>
        </row>
        <row r="4">
          <cell r="B4">
            <v>1.35565165</v>
          </cell>
          <cell r="E4">
            <v>0.48843333999999999</v>
          </cell>
          <cell r="G4">
            <v>77.7</v>
          </cell>
          <cell r="H4">
            <v>12.2</v>
          </cell>
          <cell r="I4">
            <v>10.1</v>
          </cell>
          <cell r="J4">
            <v>0.83</v>
          </cell>
          <cell r="K4">
            <v>0.11</v>
          </cell>
          <cell r="L4">
            <v>0.74</v>
          </cell>
          <cell r="M4">
            <v>0.05</v>
          </cell>
          <cell r="O4">
            <v>3.3000000000000002E-2</v>
          </cell>
          <cell r="P4">
            <v>1.6</v>
          </cell>
          <cell r="Q4">
            <v>130</v>
          </cell>
        </row>
        <row r="5">
          <cell r="B5">
            <v>1.3531587810000001</v>
          </cell>
          <cell r="E5">
            <v>0.48937404499999998</v>
          </cell>
          <cell r="G5">
            <v>44.9</v>
          </cell>
          <cell r="H5">
            <v>33.299999999999997</v>
          </cell>
          <cell r="I5">
            <v>21.8</v>
          </cell>
          <cell r="J5">
            <v>0.23</v>
          </cell>
          <cell r="K5">
            <v>0.61</v>
          </cell>
          <cell r="L5">
            <v>0.83</v>
          </cell>
          <cell r="M5">
            <v>6.6000000000000003E-2</v>
          </cell>
          <cell r="O5">
            <v>1.2E-2</v>
          </cell>
          <cell r="P5">
            <v>1.5</v>
          </cell>
          <cell r="Q5">
            <v>18</v>
          </cell>
        </row>
        <row r="6">
          <cell r="B6">
            <v>1.160792389</v>
          </cell>
          <cell r="E6">
            <v>0.56196513599999998</v>
          </cell>
          <cell r="G6">
            <v>81.3</v>
          </cell>
          <cell r="H6">
            <v>9.1</v>
          </cell>
          <cell r="I6">
            <v>9.6</v>
          </cell>
          <cell r="J6">
            <v>0.8</v>
          </cell>
          <cell r="K6">
            <v>0.15</v>
          </cell>
          <cell r="L6">
            <v>0.68</v>
          </cell>
          <cell r="M6">
            <v>5.2999999999999999E-2</v>
          </cell>
          <cell r="O6">
            <v>3.6999999999999998E-2</v>
          </cell>
          <cell r="P6">
            <v>1.6</v>
          </cell>
          <cell r="Q6">
            <v>240</v>
          </cell>
        </row>
        <row r="7">
          <cell r="B7">
            <v>1.4481424510000001</v>
          </cell>
          <cell r="E7">
            <v>0.45353115100000002</v>
          </cell>
          <cell r="G7">
            <v>56.5</v>
          </cell>
          <cell r="H7">
            <v>25</v>
          </cell>
          <cell r="I7">
            <v>18.5</v>
          </cell>
          <cell r="J7">
            <v>2.2999999999999998</v>
          </cell>
          <cell r="K7">
            <v>0.25</v>
          </cell>
          <cell r="L7">
            <v>2.5</v>
          </cell>
          <cell r="M7">
            <v>5.8000000000000003E-2</v>
          </cell>
          <cell r="O7">
            <v>1.9E-2</v>
          </cell>
          <cell r="P7">
            <v>1.4</v>
          </cell>
          <cell r="Q7">
            <v>25</v>
          </cell>
        </row>
        <row r="8">
          <cell r="B8">
            <v>1.3595249780000001</v>
          </cell>
          <cell r="E8">
            <v>0.486971706</v>
          </cell>
          <cell r="G8">
            <v>81.099999999999994</v>
          </cell>
          <cell r="H8">
            <v>9.6999999999999993</v>
          </cell>
          <cell r="I8">
            <v>9.3000000000000007</v>
          </cell>
          <cell r="J8">
            <v>0.27</v>
          </cell>
          <cell r="K8">
            <v>0.16</v>
          </cell>
          <cell r="L8">
            <v>0.28999999999999998</v>
          </cell>
          <cell r="M8">
            <v>5.0999999999999997E-2</v>
          </cell>
          <cell r="O8">
            <v>3.4000000000000002E-2</v>
          </cell>
          <cell r="P8">
            <v>1.7</v>
          </cell>
          <cell r="Q8">
            <v>160</v>
          </cell>
        </row>
        <row r="9">
          <cell r="B9">
            <v>1.185962325</v>
          </cell>
          <cell r="E9">
            <v>0.55246704700000004</v>
          </cell>
          <cell r="G9">
            <v>42.6</v>
          </cell>
          <cell r="H9">
            <v>35.6</v>
          </cell>
          <cell r="I9">
            <v>21.7</v>
          </cell>
          <cell r="J9">
            <v>1.9</v>
          </cell>
          <cell r="K9">
            <v>0.24</v>
          </cell>
          <cell r="L9">
            <v>1.7</v>
          </cell>
          <cell r="M9">
            <v>7.0000000000000007E-2</v>
          </cell>
          <cell r="O9">
            <v>9.4999999999999998E-3</v>
          </cell>
          <cell r="P9">
            <v>1.5</v>
          </cell>
          <cell r="Q9">
            <v>35</v>
          </cell>
        </row>
        <row r="10">
          <cell r="B10">
            <v>1.2450004320000001</v>
          </cell>
          <cell r="E10">
            <v>0.53018851600000005</v>
          </cell>
          <cell r="G10">
            <v>81.099999999999994</v>
          </cell>
          <cell r="H10">
            <v>9.6</v>
          </cell>
          <cell r="I10">
            <v>9.3000000000000007</v>
          </cell>
          <cell r="J10">
            <v>0.46</v>
          </cell>
          <cell r="K10">
            <v>0.19</v>
          </cell>
          <cell r="L10">
            <v>0.65</v>
          </cell>
          <cell r="M10">
            <v>5.1999999999999998E-2</v>
          </cell>
          <cell r="O10">
            <v>3.5999999999999997E-2</v>
          </cell>
          <cell r="P10">
            <v>1.6</v>
          </cell>
          <cell r="Q10">
            <v>210</v>
          </cell>
        </row>
        <row r="11">
          <cell r="B11">
            <v>1.2727302490000001</v>
          </cell>
          <cell r="E11">
            <v>0.51972443400000001</v>
          </cell>
          <cell r="G11">
            <v>47</v>
          </cell>
          <cell r="H11">
            <v>34.200000000000003</v>
          </cell>
          <cell r="I11">
            <v>18.8</v>
          </cell>
          <cell r="J11">
            <v>1.1000000000000001</v>
          </cell>
          <cell r="K11">
            <v>0.94</v>
          </cell>
          <cell r="L11">
            <v>1.1000000000000001</v>
          </cell>
          <cell r="M11">
            <v>6.2E-2</v>
          </cell>
          <cell r="O11">
            <v>1.0999999999999999E-2</v>
          </cell>
          <cell r="P11">
            <v>1.5</v>
          </cell>
          <cell r="Q11">
            <v>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/>
  </sheetViews>
  <sheetFormatPr defaultRowHeight="15" x14ac:dyDescent="0.25"/>
  <cols>
    <col min="6" max="6" width="12.42578125" customWidth="1"/>
  </cols>
  <sheetData>
    <row r="1" spans="1:12" x14ac:dyDescent="0.25">
      <c r="A1" s="2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2" x14ac:dyDescent="0.25">
      <c r="A2" s="2"/>
      <c r="B2" s="19" t="s">
        <v>12</v>
      </c>
      <c r="C2" s="19" t="s">
        <v>13</v>
      </c>
      <c r="D2" s="19" t="s">
        <v>14</v>
      </c>
      <c r="E2" s="19" t="s">
        <v>15</v>
      </c>
      <c r="F2" s="19" t="s">
        <v>43</v>
      </c>
      <c r="G2" s="19" t="s">
        <v>16</v>
      </c>
      <c r="H2" s="19" t="s">
        <v>17</v>
      </c>
      <c r="I2" s="19" t="s">
        <v>18</v>
      </c>
      <c r="J2" s="19" t="s">
        <v>19</v>
      </c>
      <c r="K2" s="19" t="s">
        <v>20</v>
      </c>
      <c r="L2" s="19" t="s">
        <v>21</v>
      </c>
    </row>
    <row r="3" spans="1:12" x14ac:dyDescent="0.25">
      <c r="A3" s="19" t="s">
        <v>22</v>
      </c>
      <c r="B3" s="20">
        <f>AVERAGE([1]tensiometer_calibration!B3,[1]tensiometer_calibration!B5,[1]tensiometer_calibration!B7,[1]tensiometer_calibration!B9,[1]tensiometer_calibration!B11)</f>
        <v>1.310573609</v>
      </c>
      <c r="C3" s="20">
        <f>STDEV([1]tensiometer_calibration!B3,[1]tensiometer_calibration!B5,[1]tensiometer_calibration!B7,[1]tensiometer_calibration!B9,[1]tensiometer_calibration!B11)</f>
        <v>9.7483386864257199E-2</v>
      </c>
      <c r="D3" s="20">
        <f>1-(B3/2.65)</f>
        <v>0.50544392113207548</v>
      </c>
      <c r="E3" s="20">
        <f>STDEV([1]tensiometer_calibration!E3,[1]tensiometer_calibration!E5,[1]tensiometer_calibration!E7,[1]tensiometer_calibration!E9,[1]tensiometer_calibration!E11)</f>
        <v>3.6786183486287982E-2</v>
      </c>
      <c r="F3" s="20" t="s">
        <v>44</v>
      </c>
      <c r="G3" s="20">
        <f>AVERAGE([1]tensiometer_calibration!G3,[1]tensiometer_calibration!G5,[1]tensiometer_calibration!G7,[1]tensiometer_calibration!G9,[1]tensiometer_calibration!G11)</f>
        <v>44</v>
      </c>
      <c r="H3" s="20">
        <f>AVERAGE([1]tensiometer_calibration!H3,[1]tensiometer_calibration!H5,[1]tensiometer_calibration!H7,[1]tensiometer_calibration!H9,[1]tensiometer_calibration!H11)</f>
        <v>34.700000000000003</v>
      </c>
      <c r="I3" s="20">
        <f>AVERAGE([1]tensiometer_calibration!I3,[1]tensiometer_calibration!I5,[1]tensiometer_calibration!I7,[1]tensiometer_calibration!I9,[1]tensiometer_calibration!I11)</f>
        <v>21.28</v>
      </c>
      <c r="J3" s="20">
        <f>AVERAGE([1]tensiometer_calibration!J3,[1]tensiometer_calibration!J5,[1]tensiometer_calibration!J7,[1]tensiometer_calibration!J11,[1]tensiometer_calibration!J9)</f>
        <v>1.218</v>
      </c>
      <c r="K3" s="20">
        <f>AVERAGE([1]tensiometer_calibration!K3,[1]tensiometer_calibration!K5,[1]tensiometer_calibration!K7,[1]tensiometer_calibration!K9,[1]tensiometer_calibration!K11)</f>
        <v>0.434</v>
      </c>
      <c r="L3" s="20">
        <f>AVERAGE([1]tensiometer_calibration!L3,[1]tensiometer_calibration!L5,[1]tensiometer_calibration!L7,[1]tensiometer_calibration!L9,[1]tensiometer_calibration!L11)</f>
        <v>1.3399999999999999</v>
      </c>
    </row>
    <row r="4" spans="1:12" x14ac:dyDescent="0.25">
      <c r="A4" s="19" t="s">
        <v>23</v>
      </c>
      <c r="B4" s="20">
        <f>AVERAGE([1]tensiometer_calibration!B2,[1]tensiometer_calibration!B4,[1]tensiometer_calibration!B6,[1]tensiometer_calibration!B8,[1]tensiometer_calibration!B10)</f>
        <v>1.2381919510000001</v>
      </c>
      <c r="C4" s="20">
        <f>STDEV([1]tensiometer_calibration!B2,[1]tensiometer_calibration!B4,[1]tensiometer_calibration!B6,[1]tensiometer_calibration!B8,[1]tensiometer_calibration!B10)</f>
        <v>0.12534684411880756</v>
      </c>
      <c r="D4" s="20">
        <f>1-(B4/2.65)</f>
        <v>0.53275775433962258</v>
      </c>
      <c r="E4" s="20">
        <f>STDEV([1]tensiometer_calibration!E2,[1]tensiometer_calibration!E4,[1]tensiometer_calibration!E6,[1]tensiometer_calibration!E8,[1]tensiometer_calibration!E10)</f>
        <v>4.7300695804433003E-2</v>
      </c>
      <c r="F4" s="20" t="s">
        <v>45</v>
      </c>
      <c r="G4" s="20">
        <f>AVERAGE([1]tensiometer_calibration!G2,[1]tensiometer_calibration!G4,[1]tensiometer_calibration!G6,[1]tensiometer_calibration!G8,[1]tensiometer_calibration!G10)</f>
        <v>82.360000000000014</v>
      </c>
      <c r="H4" s="20">
        <f>AVERAGE([1]tensiometer_calibration!H2,[1]tensiometer_calibration!H4,[1]tensiometer_calibration!H6,[1]tensiometer_calibration!H8,[1]tensiometer_calibration!H10)</f>
        <v>8.9600000000000009</v>
      </c>
      <c r="I4" s="20">
        <f>AVERAGE([1]tensiometer_calibration!I2,[1]tensiometer_calibration!I4,[1]tensiometer_calibration!I6,[1]tensiometer_calibration!I8,[1]tensiometer_calibration!I10)</f>
        <v>8.6999999999999993</v>
      </c>
      <c r="J4" s="20">
        <f>AVERAGE([1]tensiometer_calibration!J2,[1]tensiometer_calibration!J4,[1]tensiometer_calibration!J6,[1]tensiometer_calibration!J10,[1]tensiometer_calibration!J8)</f>
        <v>0.71199999999999997</v>
      </c>
      <c r="K4" s="20">
        <f>AVERAGE([1]tensiometer_calibration!K2,[1]tensiometer_calibration!K4,[1]tensiometer_calibration!K6,[1]tensiometer_calibration!K8,[1]tensiometer_calibration!K10)</f>
        <v>0.19600000000000001</v>
      </c>
      <c r="L4" s="20">
        <f>AVERAGE([1]tensiometer_calibration!L2,[1]tensiometer_calibration!L4,[1]tensiometer_calibration!L6,[1]tensiometer_calibration!L8,[1]tensiometer_calibration!L10)</f>
        <v>0.64800000000000002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1" sqref="A11"/>
    </sheetView>
  </sheetViews>
  <sheetFormatPr defaultRowHeight="15" x14ac:dyDescent="0.25"/>
  <cols>
    <col min="1" max="1" width="19.5703125" customWidth="1"/>
  </cols>
  <sheetData>
    <row r="1" spans="1:7" x14ac:dyDescent="0.25">
      <c r="A1" s="2" t="s">
        <v>24</v>
      </c>
      <c r="B1" s="2"/>
      <c r="C1" s="2"/>
      <c r="D1" s="2"/>
      <c r="E1" s="2"/>
      <c r="F1" s="2"/>
    </row>
    <row r="2" spans="1:7" x14ac:dyDescent="0.25">
      <c r="A2" s="2"/>
      <c r="B2" s="12" t="s">
        <v>9</v>
      </c>
      <c r="C2" s="13"/>
      <c r="D2" s="14"/>
      <c r="E2" s="12" t="s">
        <v>1</v>
      </c>
      <c r="F2" s="13"/>
      <c r="G2" s="16"/>
    </row>
    <row r="3" spans="1:7" x14ac:dyDescent="0.25">
      <c r="A3" s="2"/>
      <c r="B3" s="19" t="s">
        <v>31</v>
      </c>
      <c r="C3" s="19" t="s">
        <v>32</v>
      </c>
      <c r="D3" s="19" t="s">
        <v>11</v>
      </c>
      <c r="E3" s="19" t="s">
        <v>31</v>
      </c>
      <c r="F3" s="19" t="s">
        <v>32</v>
      </c>
      <c r="G3" s="19" t="s">
        <v>11</v>
      </c>
    </row>
    <row r="4" spans="1:7" x14ac:dyDescent="0.25">
      <c r="A4" s="19" t="s">
        <v>33</v>
      </c>
      <c r="B4" s="21">
        <f>AVERAGE([1]tensiometer_calibration!Q3,[1]tensiometer_calibration!Q5,[1]tensiometer_calibration!Q7,[1]tensiometer_calibration!Q9,[1]tensiometer_calibration!Q11)</f>
        <v>25.6</v>
      </c>
      <c r="C4" s="20">
        <f>STDEV([1]tensiometer_calibration!Q3,[1]tensiometer_calibration!Q5,[1]tensiometer_calibration!Q7,[1]tensiometer_calibration!Q9,[1]tensiometer_calibration!Q11)</f>
        <v>7.4027022093286963</v>
      </c>
      <c r="D4" s="20">
        <f>C4/B4*100</f>
        <v>28.916805505190219</v>
      </c>
      <c r="E4" s="20">
        <f>AVERAGE([1]tensiometer_calibration!Q2,[1]tensiometer_calibration!Q4,[1]tensiometer_calibration!Q6,[1]tensiometer_calibration!Q8,[1]tensiometer_calibration!Q10)</f>
        <v>244</v>
      </c>
      <c r="F4" s="20">
        <f>STDEV([1]tensiometer_calibration!Q2,[1]tensiometer_calibration!Q4,[1]tensiometer_calibration!Q6,[1]tensiometer_calibration!Q8,[1]tensiometer_calibration!Q10)</f>
        <v>138.67227552759059</v>
      </c>
      <c r="G4" s="20">
        <f>F4/E4*100</f>
        <v>56.832899806389584</v>
      </c>
    </row>
    <row r="5" spans="1:7" x14ac:dyDescent="0.25">
      <c r="A5" s="19" t="s">
        <v>34</v>
      </c>
      <c r="B5" s="20">
        <f>AVERAGE([1]tensiometer_calibration!O3,[1]tensiometer_calibration!O5,[1]tensiometer_calibration!O7,[1]tensiometer_calibration!O9,[1]tensiometer_calibration!O11)</f>
        <v>1.1820000000000001E-2</v>
      </c>
      <c r="C5" s="20">
        <f>STDEV([1]tensiometer_calibration!O3,[1]tensiometer_calibration!O5,[1]tensiometer_calibration!O7,[1]tensiometer_calibration!O9,[1]tensiometer_calibration!O11)</f>
        <v>4.3430404096669447E-3</v>
      </c>
      <c r="D5" s="20">
        <f>C5/B5*100</f>
        <v>36.743150674001221</v>
      </c>
      <c r="E5" s="20">
        <f>AVERAGE([1]tensiometer_calibration!O2,[1]tensiometer_calibration!O4,[1]tensiometer_calibration!O6,[1]tensiometer_calibration!O8,[1]tensiometer_calibration!O10)</f>
        <v>3.7400000000000003E-2</v>
      </c>
      <c r="F5" s="20">
        <f>STDEV([1]tensiometer_calibration!O2,[1]tensiometer_calibration!O4,[1]tensiometer_calibration!O6,[1]tensiometer_calibration!O8,[1]tensiometer_calibration!O10)</f>
        <v>5.5946402922797452E-3</v>
      </c>
      <c r="G5" s="20">
        <f>F5/E5*100</f>
        <v>14.958931262780068</v>
      </c>
    </row>
    <row r="6" spans="1:7" x14ac:dyDescent="0.25">
      <c r="A6" s="19" t="s">
        <v>35</v>
      </c>
      <c r="B6" s="20">
        <f>hyprop!D3</f>
        <v>0.50544392113207548</v>
      </c>
      <c r="C6" s="20">
        <f>STDEV([1]tensiometer_calibration!E3,[1]tensiometer_calibration!E5,[1]tensiometer_calibration!E7,[1]tensiometer_calibration!E9,[1]tensiometer_calibration!E11)</f>
        <v>3.6786183486287982E-2</v>
      </c>
      <c r="D6" s="20">
        <f>C6/B6*100</f>
        <v>7.2779950353138254</v>
      </c>
      <c r="E6" s="20">
        <f>hyprop!D4</f>
        <v>0.53275775433962258</v>
      </c>
      <c r="F6" s="20">
        <f>STDEV([1]tensiometer_calibration!E2,[1]tensiometer_calibration!E4,[1]tensiometer_calibration!E6,[1]tensiometer_calibration!E8,[1]tensiometer_calibration!E10)</f>
        <v>4.7300695804433003E-2</v>
      </c>
      <c r="G6" s="20">
        <f>F6/E6*100</f>
        <v>8.8784621939598729</v>
      </c>
    </row>
    <row r="7" spans="1:7" x14ac:dyDescent="0.25">
      <c r="A7" s="19" t="s">
        <v>36</v>
      </c>
      <c r="B7" s="20">
        <f>AVERAGE([1]tensiometer_calibration!M3,[1]tensiometer_calibration!M5,[1]tensiometer_calibration!M7,[1]tensiometer_calibration!M9,[1]tensiometer_calibration!M11)</f>
        <v>6.6400000000000001E-2</v>
      </c>
      <c r="C7" s="20">
        <f>STDEV([1]tensiometer_calibration!M3,[1]tensiometer_calibration!M5,[1]tensiometer_calibration!M7,[1]tensiometer_calibration!M9,[1]tensiometer_calibration!M11)</f>
        <v>6.9856996786291916E-3</v>
      </c>
      <c r="D7" s="20">
        <f>C7/B7*100</f>
        <v>10.5206320461283</v>
      </c>
      <c r="E7" s="20">
        <f>AVERAGE([1]tensiometer_calibration!M2,[1]tensiometer_calibration!M4,[1]tensiometer_calibration!M10)</f>
        <v>5.0999999999999997E-2</v>
      </c>
      <c r="F7" s="20">
        <f>STDEV([1]tensiometer_calibration!M2,[1]tensiometer_calibration!M4,[1]tensiometer_calibration!M6,[1]tensiometer_calibration!M8,[1]tensiometer_calibration!M10)</f>
        <v>1.1401754250991369E-3</v>
      </c>
      <c r="G7" s="20">
        <f>F7/E7*100</f>
        <v>2.2356380884296803</v>
      </c>
    </row>
    <row r="8" spans="1:7" x14ac:dyDescent="0.25">
      <c r="A8" s="19" t="s">
        <v>10</v>
      </c>
      <c r="B8" s="20">
        <f>AVERAGE([1]tensiometer_calibration!P3,[1]tensiometer_calibration!P5,[1]tensiometer_calibration!P7,[1]tensiometer_calibration!P9,[1]tensiometer_calibration!P11)</f>
        <v>1.5</v>
      </c>
      <c r="C8" s="20">
        <f>STDEV([1]tensiometer_calibration!P3,[1]tensiometer_calibration!P5,[1]tensiometer_calibration!P7,[1]tensiometer_calibration!P9,[1]tensiometer_calibration!P11)</f>
        <v>7.0710678118654821E-2</v>
      </c>
      <c r="D8" s="20">
        <f>C8/B8*100</f>
        <v>4.7140452079103214</v>
      </c>
      <c r="E8" s="20">
        <f>AVERAGE([1]tensiometer_calibration!P2,[1]tensiometer_calibration!P4,[1]tensiometer_calibration!P6,[1]tensiometer_calibration!P8,[1]tensiometer_calibration!P10)</f>
        <v>1.6800000000000002</v>
      </c>
      <c r="F8" s="20">
        <f>STDEV([1]tensiometer_calibration!P2,[1]tensiometer_calibration!P4,[1]tensiometer_calibration!P6,[1]tensiometer_calibration!P8,[1]tensiometer_calibration!P10)</f>
        <v>0.13038404810405288</v>
      </c>
      <c r="G8" s="20">
        <f>F8/E8*100</f>
        <v>7.7609552442888612</v>
      </c>
    </row>
    <row r="9" spans="1:7" x14ac:dyDescent="0.25">
      <c r="A9" s="2"/>
      <c r="B9" s="1"/>
      <c r="C9" s="1"/>
      <c r="D9" s="1"/>
      <c r="E9" s="1"/>
      <c r="F9" s="1"/>
    </row>
    <row r="11" spans="1:7" x14ac:dyDescent="0.25">
      <c r="A11" s="22"/>
    </row>
    <row r="12" spans="1:7" x14ac:dyDescent="0.25">
      <c r="A12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O7" sqref="O7"/>
    </sheetView>
  </sheetViews>
  <sheetFormatPr defaultRowHeight="15" x14ac:dyDescent="0.25"/>
  <cols>
    <col min="1" max="1" width="11.5703125" customWidth="1"/>
    <col min="2" max="2" width="10.5703125" customWidth="1"/>
    <col min="3" max="4" width="11" customWidth="1"/>
    <col min="5" max="6" width="10.42578125" customWidth="1"/>
    <col min="7" max="7" width="10.7109375" customWidth="1"/>
    <col min="8" max="8" width="11" customWidth="1"/>
    <col min="9" max="9" width="9.85546875" customWidth="1"/>
    <col min="10" max="10" width="10" customWidth="1"/>
    <col min="12" max="12" width="9.85546875" customWidth="1"/>
    <col min="14" max="14" width="10.42578125" customWidth="1"/>
  </cols>
  <sheetData>
    <row r="1" spans="1:12" x14ac:dyDescent="0.25">
      <c r="A1" s="2" t="s">
        <v>30</v>
      </c>
    </row>
    <row r="2" spans="1:12" x14ac:dyDescent="0.25">
      <c r="A2" s="3"/>
      <c r="B2" s="4"/>
      <c r="C2" s="7" t="s">
        <v>0</v>
      </c>
      <c r="D2" s="8"/>
      <c r="E2" s="8"/>
      <c r="F2" s="8"/>
      <c r="G2" s="9"/>
      <c r="H2" s="7" t="s">
        <v>1</v>
      </c>
      <c r="I2" s="8"/>
      <c r="J2" s="8"/>
      <c r="K2" s="8"/>
      <c r="L2" s="9"/>
    </row>
    <row r="3" spans="1:12" ht="74.25" customHeight="1" x14ac:dyDescent="0.25">
      <c r="A3" s="10" t="s">
        <v>2</v>
      </c>
      <c r="B3" s="11"/>
      <c r="C3" s="5" t="s">
        <v>38</v>
      </c>
      <c r="D3" s="6" t="s">
        <v>27</v>
      </c>
      <c r="E3" s="6" t="s">
        <v>3</v>
      </c>
      <c r="F3" s="6" t="s">
        <v>28</v>
      </c>
      <c r="G3" s="25" t="s">
        <v>29</v>
      </c>
      <c r="H3" s="5" t="s">
        <v>39</v>
      </c>
      <c r="I3" s="6" t="s">
        <v>27</v>
      </c>
      <c r="J3" s="6" t="s">
        <v>3</v>
      </c>
      <c r="K3" s="26" t="s">
        <v>28</v>
      </c>
      <c r="L3" s="27" t="s">
        <v>29</v>
      </c>
    </row>
    <row r="4" spans="1:12" x14ac:dyDescent="0.25">
      <c r="A4" s="29" t="s">
        <v>4</v>
      </c>
      <c r="B4" s="30" t="s">
        <v>5</v>
      </c>
      <c r="C4" s="31">
        <v>0.25434352860054582</v>
      </c>
      <c r="D4" s="32"/>
      <c r="E4" s="49">
        <v>50.320820563214241</v>
      </c>
      <c r="F4" s="32">
        <f>C4-B14</f>
        <v>-2.4641793860223693E-2</v>
      </c>
      <c r="G4" s="33">
        <f>C4-B$15</f>
        <v>8.4136353236006545E-2</v>
      </c>
      <c r="H4" s="31">
        <v>0.09</v>
      </c>
      <c r="I4" s="32"/>
      <c r="J4" s="52">
        <v>16</v>
      </c>
      <c r="K4" s="32">
        <f>H4-D$14</f>
        <v>-4.7196971678436284E-2</v>
      </c>
      <c r="L4" s="33">
        <f>H4-D$15</f>
        <v>7.8590796102333271E-3</v>
      </c>
    </row>
    <row r="5" spans="1:12" x14ac:dyDescent="0.25">
      <c r="A5" s="34" t="s">
        <v>6</v>
      </c>
      <c r="B5" s="35" t="s">
        <v>5</v>
      </c>
      <c r="C5" s="36">
        <v>0.28296696932441168</v>
      </c>
      <c r="D5" s="37"/>
      <c r="E5" s="50">
        <v>55.983850530961419</v>
      </c>
      <c r="F5" s="38">
        <f>C5-B$14</f>
        <v>3.9816468636421631E-3</v>
      </c>
      <c r="G5" s="39">
        <f t="shared" ref="G5:G8" si="0">C5-B$15</f>
        <v>0.1127597939598724</v>
      </c>
      <c r="H5" s="36">
        <v>0.15110620438576272</v>
      </c>
      <c r="I5" s="37"/>
      <c r="J5" s="53">
        <v>28.363022997772358</v>
      </c>
      <c r="K5" s="37">
        <f>H5-D$14</f>
        <v>1.3909232707326441E-2</v>
      </c>
      <c r="L5" s="39">
        <f t="shared" ref="L5:L8" si="1">H5-D$15</f>
        <v>6.8965283995996052E-2</v>
      </c>
    </row>
    <row r="6" spans="1:12" x14ac:dyDescent="0.25">
      <c r="A6" s="29" t="s">
        <v>4</v>
      </c>
      <c r="B6" s="30" t="s">
        <v>7</v>
      </c>
      <c r="C6" s="31">
        <v>0.18670670593633162</v>
      </c>
      <c r="D6" s="32"/>
      <c r="E6" s="49">
        <v>36.939153510473041</v>
      </c>
      <c r="F6" s="32">
        <f>C6-B$14</f>
        <v>-9.227861652443789E-2</v>
      </c>
      <c r="G6" s="33">
        <f t="shared" si="0"/>
        <v>1.6499530571792348E-2</v>
      </c>
      <c r="H6" s="31">
        <v>0.14510620322658918</v>
      </c>
      <c r="I6" s="32"/>
      <c r="J6" s="52">
        <v>27.236807356554561</v>
      </c>
      <c r="K6" s="32">
        <f>H6-D$14</f>
        <v>7.9092315481529007E-3</v>
      </c>
      <c r="L6" s="33">
        <f t="shared" si="1"/>
        <v>6.2965282836822511E-2</v>
      </c>
    </row>
    <row r="7" spans="1:12" x14ac:dyDescent="0.25">
      <c r="A7" s="34" t="s">
        <v>6</v>
      </c>
      <c r="B7" s="35" t="s">
        <v>7</v>
      </c>
      <c r="C7" s="36">
        <v>0.23283979423497028</v>
      </c>
      <c r="D7" s="37"/>
      <c r="E7" s="50">
        <v>46.066395202352801</v>
      </c>
      <c r="F7" s="37">
        <f>C7-B$14</f>
        <v>-4.6145528225799232E-2</v>
      </c>
      <c r="G7" s="39">
        <f t="shared" si="0"/>
        <v>6.2632618870431006E-2</v>
      </c>
      <c r="H7" s="36">
        <v>0.15220149699168381</v>
      </c>
      <c r="I7" s="37"/>
      <c r="J7" s="53">
        <v>28.56861223546985</v>
      </c>
      <c r="K7" s="37">
        <f>H7-D$14</f>
        <v>1.500452531324753E-2</v>
      </c>
      <c r="L7" s="39">
        <f t="shared" si="1"/>
        <v>7.0060576601917141E-2</v>
      </c>
    </row>
    <row r="8" spans="1:12" x14ac:dyDescent="0.25">
      <c r="A8" s="40" t="s">
        <v>8</v>
      </c>
      <c r="B8" s="41" t="s">
        <v>8</v>
      </c>
      <c r="C8" s="42">
        <v>0.19100628418277724</v>
      </c>
      <c r="D8" s="43"/>
      <c r="E8" s="51">
        <v>37.789807374667426</v>
      </c>
      <c r="F8" s="37">
        <f>C8-B$14</f>
        <v>-8.7979038277992277E-2</v>
      </c>
      <c r="G8" s="44">
        <f t="shared" si="0"/>
        <v>2.079910881823796E-2</v>
      </c>
      <c r="H8" s="42">
        <v>0.13605142718049007</v>
      </c>
      <c r="I8" s="43"/>
      <c r="J8" s="54">
        <v>25.537202616437181</v>
      </c>
      <c r="K8" s="43">
        <f>H8-D$14</f>
        <v>-1.1455444979462104E-3</v>
      </c>
      <c r="L8" s="39">
        <f t="shared" si="1"/>
        <v>5.39105067907234E-2</v>
      </c>
    </row>
    <row r="11" spans="1:12" ht="30.75" customHeight="1" x14ac:dyDescent="0.25">
      <c r="A11" s="48" t="s">
        <v>37</v>
      </c>
      <c r="B11" s="48"/>
      <c r="C11" s="48"/>
      <c r="D11" s="48"/>
      <c r="E11" s="48"/>
    </row>
    <row r="12" spans="1:12" x14ac:dyDescent="0.25">
      <c r="A12" s="23"/>
      <c r="B12" s="3" t="s">
        <v>22</v>
      </c>
      <c r="C12" s="4"/>
      <c r="D12" s="3" t="s">
        <v>23</v>
      </c>
      <c r="E12" s="4"/>
      <c r="F12" s="15"/>
    </row>
    <row r="13" spans="1:12" ht="60" x14ac:dyDescent="0.25">
      <c r="A13" s="23"/>
      <c r="B13" s="45" t="s">
        <v>39</v>
      </c>
      <c r="C13" s="45" t="s">
        <v>27</v>
      </c>
      <c r="D13" s="45" t="s">
        <v>39</v>
      </c>
      <c r="E13" s="45" t="s">
        <v>27</v>
      </c>
      <c r="F13" s="15"/>
    </row>
    <row r="14" spans="1:12" x14ac:dyDescent="0.25">
      <c r="A14" s="17" t="s">
        <v>25</v>
      </c>
      <c r="B14" s="46">
        <v>0.27898532246076951</v>
      </c>
      <c r="C14" s="47">
        <v>333</v>
      </c>
      <c r="D14" s="46">
        <v>0.13719697167843628</v>
      </c>
      <c r="E14" s="47">
        <v>333</v>
      </c>
      <c r="F14" s="24"/>
    </row>
    <row r="15" spans="1:12" x14ac:dyDescent="0.25">
      <c r="A15" s="18" t="s">
        <v>26</v>
      </c>
      <c r="B15" s="46">
        <v>0.17020717536453928</v>
      </c>
      <c r="C15" s="47">
        <v>1500</v>
      </c>
      <c r="D15" s="46">
        <v>8.214092038976667E-2</v>
      </c>
      <c r="E15" s="47">
        <v>1500</v>
      </c>
      <c r="F15" s="24"/>
    </row>
    <row r="19" spans="1:5" ht="51" customHeight="1" x14ac:dyDescent="0.25">
      <c r="A19" s="28" t="s">
        <v>40</v>
      </c>
      <c r="B19" s="28"/>
      <c r="C19" s="28"/>
      <c r="D19" s="28"/>
      <c r="E19" s="28"/>
    </row>
    <row r="20" spans="1:5" ht="51.75" customHeight="1" x14ac:dyDescent="0.25">
      <c r="A20" s="28" t="s">
        <v>41</v>
      </c>
      <c r="B20" s="28"/>
      <c r="C20" s="28"/>
      <c r="D20" s="28"/>
      <c r="E20" s="28"/>
    </row>
    <row r="21" spans="1:5" ht="78" customHeight="1" x14ac:dyDescent="0.25">
      <c r="A21" s="28" t="s">
        <v>42</v>
      </c>
      <c r="B21" s="28"/>
      <c r="C21" s="28"/>
      <c r="D21" s="28"/>
      <c r="E21" s="28"/>
    </row>
  </sheetData>
  <mergeCells count="4">
    <mergeCell ref="A19:E19"/>
    <mergeCell ref="A20:E20"/>
    <mergeCell ref="A21:E21"/>
    <mergeCell ref="A11:E1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hyprop</vt:lpstr>
      <vt:lpstr>vGM</vt:lpstr>
      <vt:lpstr>vwctreat</vt:lpstr>
    </vt:vector>
  </TitlesOfParts>
  <Company>LAWR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Gene Brown</dc:creator>
  <cp:lastModifiedBy>Andrew Gene Brown</cp:lastModifiedBy>
  <dcterms:created xsi:type="dcterms:W3CDTF">2016-03-31T17:50:18Z</dcterms:created>
  <dcterms:modified xsi:type="dcterms:W3CDTF">2016-04-01T22:51:23Z</dcterms:modified>
</cp:coreProperties>
</file>