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" i="1" l="1"/>
  <c r="F6" i="1"/>
  <c r="E11" i="1"/>
  <c r="F11" i="1"/>
  <c r="E9" i="1"/>
  <c r="F9" i="1"/>
  <c r="E8" i="1"/>
  <c r="F8" i="1"/>
  <c r="E5" i="1"/>
  <c r="F5" i="1"/>
  <c r="E12" i="1"/>
  <c r="F12" i="1"/>
  <c r="E7" i="1"/>
  <c r="F7" i="1"/>
  <c r="C5" i="1"/>
  <c r="C6" i="1"/>
  <c r="C7" i="1"/>
  <c r="C8" i="1"/>
  <c r="C9" i="1"/>
  <c r="C10" i="1"/>
  <c r="C11" i="1"/>
  <c r="C12" i="1"/>
  <c r="B5" i="1"/>
  <c r="B6" i="1"/>
  <c r="B7" i="1"/>
  <c r="B8" i="1"/>
  <c r="B9" i="1"/>
  <c r="B10" i="1"/>
  <c r="B11" i="1"/>
  <c r="B12" i="1"/>
  <c r="E10" i="1"/>
  <c r="F10" i="1"/>
  <c r="E4" i="1"/>
  <c r="F4" i="1"/>
  <c r="B4" i="1"/>
  <c r="C4" i="1"/>
  <c r="E3" i="1"/>
  <c r="C3" i="1"/>
  <c r="F3" i="1"/>
  <c r="B3" i="1"/>
  <c r="B2" i="1"/>
  <c r="C2" i="1"/>
  <c r="F2" i="1"/>
  <c r="E2" i="1"/>
</calcChain>
</file>

<file path=xl/sharedStrings.xml><?xml version="1.0" encoding="utf-8"?>
<sst xmlns="http://schemas.openxmlformats.org/spreadsheetml/2006/main" count="17" uniqueCount="17">
  <si>
    <t>leaf to bud volume ratio</t>
  </si>
  <si>
    <t>T2</t>
  </si>
  <si>
    <t>T3</t>
  </si>
  <si>
    <t>T6</t>
  </si>
  <si>
    <t>voxel size [micrometer]</t>
  </si>
  <si>
    <t>bud volume [cm^3]</t>
  </si>
  <si>
    <t>sample41</t>
  </si>
  <si>
    <t>sample36</t>
  </si>
  <si>
    <t>sample23</t>
  </si>
  <si>
    <t>sample17</t>
  </si>
  <si>
    <t>sample09</t>
  </si>
  <si>
    <t>sample21</t>
  </si>
  <si>
    <t>sample10</t>
  </si>
  <si>
    <t>sample6</t>
  </si>
  <si>
    <t>bud voxel count (empty bud space + plant tissue)</t>
  </si>
  <si>
    <t>leaf voxel count (plant tissue only)</t>
  </si>
  <si>
    <t>bud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</si>
</sst>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/>
    <xf numFmtId="164" fontId="1" fillId="0" borderId="0" xfId="0" applyNumberFormat="1" applyFont="1"/>
    <xf numFmtId="164" fontId="0" fillId="0" borderId="0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5" sqref="B5"/>
    </sheetView>
  </sheetViews>
  <sheetFormatPr baseColWidth="10" defaultRowHeight="15" x14ac:dyDescent="0"/>
  <cols>
    <col min="2" max="2" width="20.83203125" customWidth="1"/>
    <col min="3" max="3" width="17.1640625" customWidth="1"/>
    <col min="5" max="5" width="42.1640625" customWidth="1"/>
    <col min="6" max="6" width="31" customWidth="1"/>
    <col min="7" max="7" width="22.83203125" customWidth="1"/>
  </cols>
  <sheetData>
    <row r="1" spans="1:7">
      <c r="A1" t="s">
        <v>16</v>
      </c>
      <c r="B1" t="s">
        <v>0</v>
      </c>
      <c r="C1" t="s">
        <v>5</v>
      </c>
      <c r="E1" t="s">
        <v>14</v>
      </c>
      <c r="F1" t="s">
        <v>15</v>
      </c>
      <c r="G1" t="s">
        <v>4</v>
      </c>
    </row>
    <row r="2" spans="1:7">
      <c r="A2" t="s">
        <v>1</v>
      </c>
      <c r="B2">
        <f>F2/E2</f>
        <v>0.01</v>
      </c>
      <c r="C2">
        <f>E2*G2^3/1000000000000</f>
        <v>1.0210799203220058E-2</v>
      </c>
      <c r="E2">
        <f>91400*4*4*4</f>
        <v>5849600</v>
      </c>
      <c r="F2">
        <f>0.01*E2</f>
        <v>58496</v>
      </c>
      <c r="G2" s="1">
        <v>12.0405</v>
      </c>
    </row>
    <row r="3" spans="1:7">
      <c r="A3" t="s">
        <v>2</v>
      </c>
      <c r="B3">
        <f>F3/E3</f>
        <v>0.01</v>
      </c>
      <c r="C3">
        <f>E3*G3^3/1000000000000</f>
        <v>1.6521380136880669E-2</v>
      </c>
      <c r="E3">
        <f>9583967*4^3</f>
        <v>613373888</v>
      </c>
      <c r="F3">
        <f>0.01*E3</f>
        <v>6133738.8799999999</v>
      </c>
      <c r="G3" s="1">
        <v>2.9975999999999998</v>
      </c>
    </row>
    <row r="4" spans="1:7">
      <c r="A4" t="s">
        <v>3</v>
      </c>
      <c r="B4">
        <f>F4/E4</f>
        <v>0.01</v>
      </c>
      <c r="C4">
        <f>E4*G4^3/1000000000000</f>
        <v>2.3864915092783615E-2</v>
      </c>
      <c r="E4">
        <f>34330669*4^3</f>
        <v>2197162816</v>
      </c>
      <c r="F4">
        <f>0.01*E4</f>
        <v>21971628.16</v>
      </c>
      <c r="G4" s="4">
        <v>2.21462</v>
      </c>
    </row>
    <row r="5" spans="1:7">
      <c r="A5" t="s">
        <v>6</v>
      </c>
      <c r="B5">
        <f t="shared" ref="B5:B12" si="0">F5/E5</f>
        <v>0.16196673569977513</v>
      </c>
      <c r="C5">
        <f t="shared" ref="C5:C12" si="1">E5*G5^3/1000000000000</f>
        <v>1.5439928456264731E-2</v>
      </c>
      <c r="E5">
        <f>(42677+261042)*4^3</f>
        <v>19438016</v>
      </c>
      <c r="F5">
        <f>393539*2^3</f>
        <v>3148312</v>
      </c>
      <c r="G5" s="2">
        <v>9.2611399999999993</v>
      </c>
    </row>
    <row r="6" spans="1:7">
      <c r="A6" t="s">
        <v>7</v>
      </c>
      <c r="B6">
        <f t="shared" si="0"/>
        <v>0.1297470547718127</v>
      </c>
      <c r="C6">
        <f t="shared" si="1"/>
        <v>4.1826031778721719E-2</v>
      </c>
      <c r="E6">
        <f>(1030830+4567378)*4^3</f>
        <v>358285312</v>
      </c>
      <c r="F6">
        <f>726351*4^3</f>
        <v>46486464</v>
      </c>
      <c r="G6" s="2">
        <v>4.88734</v>
      </c>
    </row>
    <row r="7" spans="1:7">
      <c r="A7" t="s">
        <v>8</v>
      </c>
      <c r="B7">
        <f t="shared" si="0"/>
        <v>0.10448511322586808</v>
      </c>
      <c r="C7">
        <f t="shared" si="1"/>
        <v>2.0551609862592492E-2</v>
      </c>
      <c r="E7">
        <f>(238841+2812626)*4^3</f>
        <v>195293888</v>
      </c>
      <c r="F7">
        <f>2550663*2^3</f>
        <v>20405304</v>
      </c>
      <c r="G7" s="3">
        <v>4.7211999999999996</v>
      </c>
    </row>
    <row r="8" spans="1:7">
      <c r="A8" t="s">
        <v>9</v>
      </c>
      <c r="B8">
        <f t="shared" si="0"/>
        <v>0.1488862895969113</v>
      </c>
      <c r="C8">
        <f t="shared" si="1"/>
        <v>3.0545060118873178E-2</v>
      </c>
      <c r="E8">
        <f>(426503+2135092)*4^3</f>
        <v>163942080</v>
      </c>
      <c r="F8">
        <f>3051091*2^3</f>
        <v>24408728</v>
      </c>
      <c r="G8" s="3">
        <v>5.7115</v>
      </c>
    </row>
    <row r="9" spans="1:7">
      <c r="A9" t="s">
        <v>10</v>
      </c>
      <c r="B9">
        <f t="shared" si="0"/>
        <v>9.1245977327321703E-2</v>
      </c>
      <c r="C9">
        <f t="shared" si="1"/>
        <v>2.0573652092535984E-2</v>
      </c>
      <c r="E9">
        <f>(35123+205078)*4^3</f>
        <v>15372864</v>
      </c>
      <c r="F9">
        <f>175339*2^3</f>
        <v>1402712</v>
      </c>
      <c r="G9" s="3">
        <v>11.020099999999999</v>
      </c>
    </row>
    <row r="10" spans="1:7">
      <c r="A10" t="s">
        <v>11</v>
      </c>
      <c r="B10">
        <f t="shared" si="0"/>
        <v>0.18436560548912978</v>
      </c>
      <c r="C10">
        <f t="shared" si="1"/>
        <v>1.5288189825424644E-2</v>
      </c>
      <c r="E10">
        <f>(988285+1397084)*4^3</f>
        <v>152663616</v>
      </c>
      <c r="F10">
        <f>439780*4^3</f>
        <v>28145920</v>
      </c>
      <c r="G10" s="3">
        <v>4.6437999999999997</v>
      </c>
    </row>
    <row r="11" spans="1:7">
      <c r="A11" t="s">
        <v>12</v>
      </c>
      <c r="B11">
        <f t="shared" si="0"/>
        <v>6.7082463057360001E-2</v>
      </c>
      <c r="C11">
        <f t="shared" si="1"/>
        <v>3.7235243095923756E-2</v>
      </c>
      <c r="E11">
        <f>(0+434728)*4^3</f>
        <v>27822592</v>
      </c>
      <c r="F11">
        <f>233301*2^3</f>
        <v>1866408</v>
      </c>
      <c r="G11" s="3">
        <v>11.020099999999999</v>
      </c>
    </row>
    <row r="12" spans="1:7">
      <c r="A12" t="s">
        <v>13</v>
      </c>
      <c r="B12">
        <f t="shared" si="0"/>
        <v>0.10316605379748831</v>
      </c>
      <c r="C12">
        <f t="shared" si="1"/>
        <v>3.2843223821424045E-2</v>
      </c>
      <c r="E12">
        <f>(808392+2045942)*4^3</f>
        <v>182677376</v>
      </c>
      <c r="F12">
        <f>2355763*2^3</f>
        <v>18846104</v>
      </c>
      <c r="G12" s="3">
        <v>5.6440000000000001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Andras</dc:creator>
  <cp:lastModifiedBy>Andras</cp:lastModifiedBy>
  <dcterms:created xsi:type="dcterms:W3CDTF">2016-06-15T14:38:50Z</dcterms:created>
  <dcterms:modified xsi:type="dcterms:W3CDTF">2016-06-16T01:34:35Z</dcterms:modified>
</cp:coreProperties>
</file>