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Kuliah-PKL-bjb\ujicoba\20250101\"/>
    </mc:Choice>
  </mc:AlternateContent>
  <xr:revisionPtr revIDLastSave="0" documentId="13_ncr:1_{32477292-A45F-4EBD-932A-879D87401C1B}" xr6:coauthVersionLast="47" xr6:coauthVersionMax="47" xr10:uidLastSave="{00000000-0000-0000-0000-000000000000}"/>
  <bookViews>
    <workbookView xWindow="-108" yWindow="-108" windowWidth="23256" windowHeight="12456" activeTab="1" xr2:uid="{3DFE248A-8A68-4A50-A6DA-97AFAFAAF7F1}"/>
  </bookViews>
  <sheets>
    <sheet name="paste_feebasedKONSOL" sheetId="5" r:id="rId1"/>
    <sheet name="KONSOL _A" sheetId="4" r:id="rId2"/>
    <sheet name="KANWIL" sheetId="3" r:id="rId3"/>
  </sheets>
  <definedNames>
    <definedName name="_xlnm.Print_Area" localSheetId="2">KANWIL!$M$124:$V$272</definedName>
    <definedName name="_xlnm.Print_Area" localSheetId="1">'KONSOL _A'!$F$36:$N$66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4" l="1"/>
  <c r="B28" i="4"/>
  <c r="B29" i="4"/>
  <c r="B30" i="4"/>
  <c r="B26" i="4"/>
  <c r="H26" i="4"/>
  <c r="I26" i="4" s="1"/>
  <c r="K26" i="4" l="1"/>
  <c r="J26" i="4"/>
  <c r="G58" i="3"/>
  <c r="B94" i="3" l="1"/>
  <c r="B71" i="3"/>
  <c r="B48" i="3"/>
  <c r="B25" i="3"/>
  <c r="E11" i="4"/>
  <c r="D11" i="4"/>
  <c r="B6" i="4"/>
  <c r="B7" i="4"/>
  <c r="B8" i="4"/>
  <c r="B9" i="4"/>
  <c r="B10" i="4"/>
  <c r="B5" i="4"/>
  <c r="B29" i="3"/>
  <c r="B30" i="3"/>
  <c r="B31" i="3"/>
  <c r="B32" i="3"/>
  <c r="B33" i="3"/>
  <c r="B34" i="3"/>
  <c r="B52" i="3"/>
  <c r="B53" i="3"/>
  <c r="B54" i="3"/>
  <c r="B55" i="3"/>
  <c r="B56" i="3"/>
  <c r="B57" i="3"/>
  <c r="A94" i="3"/>
  <c r="A71" i="3"/>
  <c r="A48" i="3"/>
  <c r="A25" i="3"/>
  <c r="B99" i="3" l="1"/>
  <c r="B100" i="3"/>
  <c r="B101" i="3"/>
  <c r="B102" i="3"/>
  <c r="B103" i="3"/>
  <c r="B98" i="3"/>
  <c r="B104" i="3" s="1"/>
  <c r="B76" i="3"/>
  <c r="B77" i="3"/>
  <c r="B78" i="3"/>
  <c r="B79" i="3"/>
  <c r="B80" i="3"/>
  <c r="B75" i="3"/>
  <c r="B81" i="3" s="1"/>
  <c r="B58" i="3"/>
  <c r="B35" i="3"/>
  <c r="B7" i="3"/>
  <c r="B8" i="3"/>
  <c r="B9" i="3"/>
  <c r="B10" i="3"/>
  <c r="B11" i="3"/>
  <c r="B6" i="3"/>
  <c r="G35" i="3" l="1"/>
  <c r="C104" i="3" l="1"/>
  <c r="C81" i="3"/>
  <c r="C58" i="3"/>
  <c r="C35" i="3"/>
  <c r="H16" i="3" l="1"/>
  <c r="B11" i="4" l="1"/>
  <c r="G12" i="3"/>
  <c r="G81" i="3" l="1"/>
  <c r="H23" i="4"/>
  <c r="H22" i="4"/>
  <c r="H19" i="4"/>
  <c r="H18" i="4"/>
  <c r="H15" i="4"/>
  <c r="H14" i="4"/>
  <c r="H102" i="3" l="1"/>
  <c r="H79" i="3"/>
  <c r="H56" i="3"/>
  <c r="H33" i="3"/>
  <c r="H10" i="3"/>
  <c r="J10" i="3" s="1"/>
  <c r="I18" i="4"/>
  <c r="J18" i="4"/>
  <c r="G60" i="4" s="1"/>
  <c r="K18" i="4"/>
  <c r="B215" i="4" l="1"/>
  <c r="C215" i="4"/>
  <c r="D215" i="4"/>
  <c r="E215" i="4"/>
  <c r="H11" i="3"/>
  <c r="J11" i="3" s="1"/>
  <c r="H34" i="3"/>
  <c r="J34" i="3" s="1"/>
  <c r="H57" i="3"/>
  <c r="J57" i="3" s="1"/>
  <c r="H80" i="3"/>
  <c r="J80" i="3" s="1"/>
  <c r="H103" i="3"/>
  <c r="C17" i="5"/>
  <c r="I103" i="3" l="1"/>
  <c r="J103" i="3"/>
  <c r="G226" i="4"/>
  <c r="F226" i="4"/>
  <c r="G225" i="4"/>
  <c r="F225" i="4"/>
  <c r="J216" i="4"/>
  <c r="I216" i="4"/>
  <c r="H216" i="4"/>
  <c r="G216" i="4"/>
  <c r="F216" i="4"/>
  <c r="E216" i="4"/>
  <c r="D216" i="4"/>
  <c r="C216" i="4"/>
  <c r="B216" i="4"/>
  <c r="J215" i="4"/>
  <c r="I215" i="4"/>
  <c r="H215" i="4"/>
  <c r="G215" i="4"/>
  <c r="F215" i="4"/>
  <c r="E203" i="4"/>
  <c r="D203" i="4"/>
  <c r="C203" i="4"/>
  <c r="B203" i="4"/>
  <c r="E202" i="4"/>
  <c r="D202" i="4"/>
  <c r="C202" i="4"/>
  <c r="B202" i="4"/>
  <c r="J193" i="4"/>
  <c r="I193" i="4"/>
  <c r="H193" i="4"/>
  <c r="G193" i="4"/>
  <c r="F193" i="4"/>
  <c r="E193" i="4"/>
  <c r="D193" i="4"/>
  <c r="C193" i="4"/>
  <c r="B193" i="4"/>
  <c r="J192" i="4"/>
  <c r="I192" i="4"/>
  <c r="H192" i="4"/>
  <c r="G192" i="4"/>
  <c r="F192" i="4"/>
  <c r="E192" i="4"/>
  <c r="D192" i="4"/>
  <c r="C192" i="4"/>
  <c r="B192" i="4"/>
  <c r="G181" i="4"/>
  <c r="H64" i="4"/>
  <c r="G64" i="4"/>
  <c r="F64" i="4"/>
  <c r="H59" i="4"/>
  <c r="G59" i="4"/>
  <c r="F59" i="4"/>
  <c r="H30" i="4"/>
  <c r="H29" i="4"/>
  <c r="H28" i="4"/>
  <c r="H27" i="4"/>
  <c r="F70" i="4"/>
  <c r="L23" i="4"/>
  <c r="K23" i="4"/>
  <c r="J23" i="4"/>
  <c r="H65" i="4" s="1"/>
  <c r="I23" i="4"/>
  <c r="L22" i="4"/>
  <c r="K22" i="4"/>
  <c r="J22" i="4"/>
  <c r="H60" i="4" s="1"/>
  <c r="I22" i="4"/>
  <c r="L21" i="4"/>
  <c r="L20" i="4"/>
  <c r="L19" i="4"/>
  <c r="K19" i="4"/>
  <c r="J19" i="4"/>
  <c r="G65" i="4" s="1"/>
  <c r="I19" i="4"/>
  <c r="L18" i="4"/>
  <c r="L17" i="4"/>
  <c r="L16" i="4"/>
  <c r="L15" i="4"/>
  <c r="K15" i="4"/>
  <c r="J15" i="4"/>
  <c r="F65" i="4" s="1"/>
  <c r="I15" i="4"/>
  <c r="L14" i="4"/>
  <c r="K14" i="4"/>
  <c r="J14" i="4"/>
  <c r="F60" i="4" s="1"/>
  <c r="I14" i="4"/>
  <c r="G11" i="4"/>
  <c r="F11" i="4"/>
  <c r="C11" i="4"/>
  <c r="H10" i="4"/>
  <c r="H9" i="4"/>
  <c r="H8" i="4"/>
  <c r="H7" i="4"/>
  <c r="H6" i="4"/>
  <c r="H5" i="4"/>
  <c r="L9" i="4" l="1"/>
  <c r="J9" i="4"/>
  <c r="K5" i="4"/>
  <c r="J5" i="4"/>
  <c r="I6" i="4"/>
  <c r="J6" i="4"/>
  <c r="K7" i="4"/>
  <c r="J7" i="4"/>
  <c r="L8" i="4"/>
  <c r="J8" i="4"/>
  <c r="L10" i="4"/>
  <c r="J10" i="4"/>
  <c r="G202" i="4"/>
  <c r="L27" i="4"/>
  <c r="H70" i="4"/>
  <c r="I30" i="4"/>
  <c r="N70" i="4"/>
  <c r="I28" i="4"/>
  <c r="J70" i="4"/>
  <c r="L29" i="4"/>
  <c r="L70" i="4"/>
  <c r="I10" i="4"/>
  <c r="K10" i="4"/>
  <c r="K6" i="4"/>
  <c r="F181" i="4"/>
  <c r="L6" i="4"/>
  <c r="I8" i="4"/>
  <c r="K8" i="4"/>
  <c r="G203" i="4"/>
  <c r="H181" i="4"/>
  <c r="H203" i="4"/>
  <c r="F202" i="4"/>
  <c r="F203" i="4"/>
  <c r="H225" i="4"/>
  <c r="I5" i="4"/>
  <c r="I9" i="4"/>
  <c r="L26" i="4"/>
  <c r="L28" i="4"/>
  <c r="K9" i="4"/>
  <c r="L5" i="4"/>
  <c r="L7" i="4"/>
  <c r="H11" i="4"/>
  <c r="I27" i="4"/>
  <c r="H226" i="4"/>
  <c r="K28" i="4"/>
  <c r="J27" i="4"/>
  <c r="J30" i="4"/>
  <c r="J28" i="4"/>
  <c r="I7" i="4"/>
  <c r="K27" i="4"/>
  <c r="H202" i="4"/>
  <c r="J29" i="4"/>
  <c r="L30" i="4"/>
  <c r="K29" i="4"/>
  <c r="K30" i="4"/>
  <c r="I29" i="4"/>
  <c r="L11" i="4" l="1"/>
  <c r="J11" i="4"/>
  <c r="K11" i="4"/>
  <c r="I11" i="4"/>
  <c r="P175" i="3" l="1"/>
  <c r="H83" i="4" s="1"/>
  <c r="H62" i="3"/>
  <c r="N210" i="3" s="1"/>
  <c r="K75" i="4" s="1"/>
  <c r="H61" i="3"/>
  <c r="N205" i="3" s="1"/>
  <c r="J75" i="4" s="1"/>
  <c r="H66" i="3"/>
  <c r="O210" i="3" s="1"/>
  <c r="K79" i="4" s="1"/>
  <c r="H65" i="3"/>
  <c r="O205" i="3" s="1"/>
  <c r="J79" i="4" s="1"/>
  <c r="H70" i="3"/>
  <c r="P210" i="3" s="1"/>
  <c r="K83" i="4" s="1"/>
  <c r="H69" i="3"/>
  <c r="P205" i="3" s="1"/>
  <c r="J83" i="4" s="1"/>
  <c r="H85" i="3"/>
  <c r="N240" i="3" s="1"/>
  <c r="M75" i="4" s="1"/>
  <c r="H84" i="3"/>
  <c r="N235" i="3" s="1"/>
  <c r="L75" i="4" s="1"/>
  <c r="H89" i="3"/>
  <c r="O240" i="3" s="1"/>
  <c r="M79" i="4" s="1"/>
  <c r="H88" i="3"/>
  <c r="O235" i="3" s="1"/>
  <c r="L79" i="4" s="1"/>
  <c r="H93" i="3"/>
  <c r="P240" i="3" s="1"/>
  <c r="M83" i="4" s="1"/>
  <c r="H92" i="3"/>
  <c r="P235" i="3" s="1"/>
  <c r="L83" i="4" s="1"/>
  <c r="H107" i="3"/>
  <c r="N265" i="3" s="1"/>
  <c r="N75" i="4" s="1"/>
  <c r="H108" i="3"/>
  <c r="N270" i="3" s="1"/>
  <c r="O75" i="4" s="1"/>
  <c r="H111" i="3"/>
  <c r="O265" i="3" s="1"/>
  <c r="N79" i="4" s="1"/>
  <c r="H112" i="3"/>
  <c r="O270" i="3" s="1"/>
  <c r="O79" i="4" s="1"/>
  <c r="H115" i="3"/>
  <c r="P265" i="3" s="1"/>
  <c r="N83" i="4" s="1"/>
  <c r="H116" i="3"/>
  <c r="P270" i="3" s="1"/>
  <c r="O83" i="4" s="1"/>
  <c r="H47" i="3"/>
  <c r="P180" i="3" s="1"/>
  <c r="I83" i="4" s="1"/>
  <c r="H46" i="3"/>
  <c r="H43" i="3"/>
  <c r="O180" i="3" s="1"/>
  <c r="I79" i="4" s="1"/>
  <c r="H42" i="3"/>
  <c r="O175" i="3" s="1"/>
  <c r="H79" i="4" s="1"/>
  <c r="H39" i="3"/>
  <c r="N180" i="3" s="1"/>
  <c r="I75" i="4" s="1"/>
  <c r="H38" i="3"/>
  <c r="N175" i="3" s="1"/>
  <c r="H75" i="4" s="1"/>
  <c r="H24" i="3"/>
  <c r="P150" i="3" s="1"/>
  <c r="G83" i="4" s="1"/>
  <c r="H23" i="3"/>
  <c r="P145" i="3" s="1"/>
  <c r="F83" i="4" s="1"/>
  <c r="H20" i="3"/>
  <c r="O150" i="3" s="1"/>
  <c r="G79" i="4" s="1"/>
  <c r="H19" i="3"/>
  <c r="O145" i="3" s="1"/>
  <c r="F79" i="4" s="1"/>
  <c r="N150" i="3"/>
  <c r="G75" i="4" s="1"/>
  <c r="H15" i="3" l="1"/>
  <c r="N145" i="3" s="1"/>
  <c r="F75" i="4" s="1"/>
  <c r="G104" i="3" l="1"/>
  <c r="H101" i="3"/>
  <c r="H100" i="3"/>
  <c r="H99" i="3"/>
  <c r="H98" i="3"/>
  <c r="J98" i="3" s="1"/>
  <c r="H78" i="3"/>
  <c r="J78" i="3" s="1"/>
  <c r="H77" i="3"/>
  <c r="J77" i="3" s="1"/>
  <c r="H76" i="3"/>
  <c r="J76" i="3" s="1"/>
  <c r="H75" i="3"/>
  <c r="J75" i="3" s="1"/>
  <c r="H55" i="3"/>
  <c r="J55" i="3" s="1"/>
  <c r="H54" i="3"/>
  <c r="J54" i="3" s="1"/>
  <c r="H53" i="3"/>
  <c r="J53" i="3" s="1"/>
  <c r="H52" i="3"/>
  <c r="J52" i="3" s="1"/>
  <c r="H32" i="3"/>
  <c r="J32" i="3" s="1"/>
  <c r="H31" i="3"/>
  <c r="J31" i="3" s="1"/>
  <c r="H30" i="3"/>
  <c r="J30" i="3" s="1"/>
  <c r="H29" i="3"/>
  <c r="J29" i="3" s="1"/>
  <c r="H9" i="3"/>
  <c r="J9" i="3" s="1"/>
  <c r="H8" i="3"/>
  <c r="J8" i="3" s="1"/>
  <c r="H7" i="3"/>
  <c r="J7" i="3" s="1"/>
  <c r="H6" i="3"/>
  <c r="J6" i="3" s="1"/>
  <c r="F12" i="3"/>
  <c r="E12" i="3"/>
  <c r="D12" i="3"/>
  <c r="F35" i="3"/>
  <c r="E35" i="3"/>
  <c r="D35" i="3"/>
  <c r="F58" i="3"/>
  <c r="E58" i="3"/>
  <c r="D58" i="3"/>
  <c r="F81" i="3"/>
  <c r="E81" i="3"/>
  <c r="D81" i="3"/>
  <c r="F104" i="3"/>
  <c r="E104" i="3"/>
  <c r="D104" i="3"/>
  <c r="I99" i="3" l="1"/>
  <c r="J99" i="3"/>
  <c r="I100" i="3"/>
  <c r="J100" i="3"/>
  <c r="I101" i="3"/>
  <c r="J101" i="3"/>
  <c r="H104" i="3"/>
  <c r="J104" i="3" s="1"/>
  <c r="N71" i="4" s="1"/>
  <c r="H81" i="3"/>
  <c r="H58" i="3"/>
  <c r="J58" i="3" s="1"/>
  <c r="J71" i="4" s="1"/>
  <c r="H35" i="3"/>
  <c r="J35" i="3" s="1"/>
  <c r="H71" i="4" s="1"/>
  <c r="H12" i="3"/>
  <c r="J12" i="3" s="1"/>
  <c r="F71" i="4" s="1"/>
  <c r="L116" i="3"/>
  <c r="K116" i="3"/>
  <c r="J116" i="3"/>
  <c r="I116" i="3"/>
  <c r="L115" i="3"/>
  <c r="K115" i="3"/>
  <c r="J115" i="3"/>
  <c r="I115" i="3"/>
  <c r="L114" i="3"/>
  <c r="L113" i="3"/>
  <c r="L112" i="3"/>
  <c r="K112" i="3"/>
  <c r="J112" i="3"/>
  <c r="I112" i="3"/>
  <c r="L111" i="3"/>
  <c r="K111" i="3"/>
  <c r="J111" i="3"/>
  <c r="I111" i="3"/>
  <c r="L110" i="3"/>
  <c r="L109" i="3"/>
  <c r="L108" i="3"/>
  <c r="K108" i="3"/>
  <c r="J108" i="3"/>
  <c r="I108" i="3"/>
  <c r="L107" i="3"/>
  <c r="K107" i="3"/>
  <c r="J107" i="3"/>
  <c r="I107" i="3"/>
  <c r="L103" i="3"/>
  <c r="K102" i="3"/>
  <c r="L101" i="3"/>
  <c r="K100" i="3"/>
  <c r="K99" i="3"/>
  <c r="L99" i="3"/>
  <c r="L98" i="3"/>
  <c r="K98" i="3"/>
  <c r="L93" i="3"/>
  <c r="K93" i="3"/>
  <c r="J93" i="3"/>
  <c r="I93" i="3"/>
  <c r="L92" i="3"/>
  <c r="K92" i="3"/>
  <c r="J92" i="3"/>
  <c r="I92" i="3"/>
  <c r="L91" i="3"/>
  <c r="L90" i="3"/>
  <c r="L89" i="3"/>
  <c r="K89" i="3"/>
  <c r="J89" i="3"/>
  <c r="I89" i="3"/>
  <c r="L88" i="3"/>
  <c r="K88" i="3"/>
  <c r="J88" i="3"/>
  <c r="I88" i="3"/>
  <c r="L87" i="3"/>
  <c r="L86" i="3"/>
  <c r="L85" i="3"/>
  <c r="K85" i="3"/>
  <c r="J85" i="3"/>
  <c r="I85" i="3"/>
  <c r="L84" i="3"/>
  <c r="K84" i="3"/>
  <c r="J84" i="3"/>
  <c r="I84" i="3"/>
  <c r="L80" i="3"/>
  <c r="L79" i="3"/>
  <c r="K79" i="3"/>
  <c r="K78" i="3"/>
  <c r="L78" i="3"/>
  <c r="I77" i="3"/>
  <c r="K76" i="3"/>
  <c r="L76" i="3"/>
  <c r="L75" i="3"/>
  <c r="K75" i="3"/>
  <c r="I75" i="3"/>
  <c r="L70" i="3"/>
  <c r="K70" i="3"/>
  <c r="J70" i="3"/>
  <c r="I70" i="3"/>
  <c r="L69" i="3"/>
  <c r="K69" i="3"/>
  <c r="J69" i="3"/>
  <c r="I69" i="3"/>
  <c r="L68" i="3"/>
  <c r="L67" i="3"/>
  <c r="L66" i="3"/>
  <c r="K66" i="3"/>
  <c r="J66" i="3"/>
  <c r="I66" i="3"/>
  <c r="L65" i="3"/>
  <c r="K65" i="3"/>
  <c r="J65" i="3"/>
  <c r="I65" i="3"/>
  <c r="L64" i="3"/>
  <c r="L63" i="3"/>
  <c r="L62" i="3"/>
  <c r="K62" i="3"/>
  <c r="J62" i="3"/>
  <c r="I62" i="3"/>
  <c r="L61" i="3"/>
  <c r="K61" i="3"/>
  <c r="J61" i="3"/>
  <c r="I61" i="3"/>
  <c r="L57" i="3"/>
  <c r="K56" i="3"/>
  <c r="L55" i="3"/>
  <c r="L54" i="3"/>
  <c r="K54" i="3"/>
  <c r="L53" i="3"/>
  <c r="L52" i="3"/>
  <c r="L47" i="3"/>
  <c r="K47" i="3"/>
  <c r="J47" i="3"/>
  <c r="I47" i="3"/>
  <c r="L46" i="3"/>
  <c r="K46" i="3"/>
  <c r="J46" i="3"/>
  <c r="I46" i="3"/>
  <c r="L45" i="3"/>
  <c r="L44" i="3"/>
  <c r="L43" i="3"/>
  <c r="K43" i="3"/>
  <c r="J43" i="3"/>
  <c r="I43" i="3"/>
  <c r="L42" i="3"/>
  <c r="K42" i="3"/>
  <c r="J42" i="3"/>
  <c r="I42" i="3"/>
  <c r="L41" i="3"/>
  <c r="L40" i="3"/>
  <c r="L39" i="3"/>
  <c r="K39" i="3"/>
  <c r="J39" i="3"/>
  <c r="I39" i="3"/>
  <c r="L38" i="3"/>
  <c r="K38" i="3"/>
  <c r="J38" i="3"/>
  <c r="I38" i="3"/>
  <c r="L34" i="3"/>
  <c r="K33" i="3"/>
  <c r="L32" i="3"/>
  <c r="K31" i="3"/>
  <c r="L30" i="3"/>
  <c r="K29" i="3"/>
  <c r="L24" i="3"/>
  <c r="K24" i="3"/>
  <c r="J24" i="3"/>
  <c r="I24" i="3"/>
  <c r="L23" i="3"/>
  <c r="K23" i="3"/>
  <c r="J23" i="3"/>
  <c r="I23" i="3"/>
  <c r="L22" i="3"/>
  <c r="L21" i="3"/>
  <c r="L20" i="3"/>
  <c r="K20" i="3"/>
  <c r="J20" i="3"/>
  <c r="I20" i="3"/>
  <c r="L19" i="3"/>
  <c r="K19" i="3"/>
  <c r="J19" i="3"/>
  <c r="I19" i="3"/>
  <c r="L18" i="3"/>
  <c r="L17" i="3"/>
  <c r="L16" i="3"/>
  <c r="K16" i="3"/>
  <c r="J16" i="3"/>
  <c r="I16" i="3"/>
  <c r="L15" i="3"/>
  <c r="K15" i="3"/>
  <c r="J15" i="3"/>
  <c r="I15" i="3"/>
  <c r="I11" i="3"/>
  <c r="K10" i="3"/>
  <c r="L9" i="3"/>
  <c r="L8" i="3"/>
  <c r="L7" i="3"/>
  <c r="K6" i="3"/>
  <c r="N271" i="3" l="1"/>
  <c r="O76" i="4" s="1"/>
  <c r="P266" i="3"/>
  <c r="N84" i="4" s="1"/>
  <c r="O266" i="3"/>
  <c r="N80" i="4" s="1"/>
  <c r="O271" i="3"/>
  <c r="O80" i="4" s="1"/>
  <c r="N266" i="3"/>
  <c r="N76" i="4" s="1"/>
  <c r="P271" i="3"/>
  <c r="O84" i="4" s="1"/>
  <c r="O241" i="3"/>
  <c r="M80" i="4" s="1"/>
  <c r="N236" i="3"/>
  <c r="L76" i="4" s="1"/>
  <c r="P236" i="3"/>
  <c r="L84" i="4" s="1"/>
  <c r="P241" i="3"/>
  <c r="M84" i="4" s="1"/>
  <c r="N241" i="3"/>
  <c r="M76" i="4" s="1"/>
  <c r="O236" i="3"/>
  <c r="L80" i="4" s="1"/>
  <c r="N206" i="3"/>
  <c r="J76" i="4" s="1"/>
  <c r="P206" i="3"/>
  <c r="J84" i="4" s="1"/>
  <c r="P211" i="3"/>
  <c r="K84" i="4" s="1"/>
  <c r="O211" i="3"/>
  <c r="K80" i="4" s="1"/>
  <c r="N211" i="3"/>
  <c r="K76" i="4" s="1"/>
  <c r="O206" i="3"/>
  <c r="J80" i="4" s="1"/>
  <c r="P176" i="3"/>
  <c r="H84" i="4" s="1"/>
  <c r="N181" i="3"/>
  <c r="I76" i="4" s="1"/>
  <c r="O176" i="3"/>
  <c r="H80" i="4" s="1"/>
  <c r="O181" i="3"/>
  <c r="I80" i="4" s="1"/>
  <c r="N176" i="3"/>
  <c r="H76" i="4" s="1"/>
  <c r="P181" i="3"/>
  <c r="I84" i="4" s="1"/>
  <c r="N151" i="3"/>
  <c r="G76" i="4" s="1"/>
  <c r="O146" i="3"/>
  <c r="F80" i="4" s="1"/>
  <c r="O151" i="3"/>
  <c r="G80" i="4" s="1"/>
  <c r="P151" i="3"/>
  <c r="G84" i="4" s="1"/>
  <c r="N146" i="3"/>
  <c r="F76" i="4" s="1"/>
  <c r="P146" i="3"/>
  <c r="F84" i="4" s="1"/>
  <c r="L81" i="3"/>
  <c r="J81" i="3"/>
  <c r="L71" i="4" s="1"/>
  <c r="L29" i="3"/>
  <c r="L100" i="3"/>
  <c r="L6" i="3"/>
  <c r="K52" i="3"/>
  <c r="K77" i="3"/>
  <c r="K80" i="3"/>
  <c r="K101" i="3"/>
  <c r="L104" i="3"/>
  <c r="I6" i="3"/>
  <c r="I52" i="3"/>
  <c r="L31" i="3"/>
  <c r="L77" i="3"/>
  <c r="L102" i="3"/>
  <c r="K34" i="3"/>
  <c r="L33" i="3"/>
  <c r="I54" i="3"/>
  <c r="K103" i="3"/>
  <c r="I98" i="3"/>
  <c r="I81" i="3"/>
  <c r="I76" i="3"/>
  <c r="I78" i="3"/>
  <c r="I80" i="3"/>
  <c r="K81" i="3"/>
  <c r="L10" i="3"/>
  <c r="K32" i="3"/>
  <c r="L35" i="3"/>
  <c r="K55" i="3"/>
  <c r="L58" i="3"/>
  <c r="K53" i="3"/>
  <c r="L56" i="3"/>
  <c r="I8" i="3"/>
  <c r="K8" i="3"/>
  <c r="K30" i="3"/>
  <c r="K57" i="3"/>
  <c r="L12" i="3"/>
  <c r="I53" i="3"/>
  <c r="I55" i="3"/>
  <c r="I57" i="3"/>
  <c r="I35" i="3"/>
  <c r="I30" i="3"/>
  <c r="I32" i="3"/>
  <c r="I34" i="3"/>
  <c r="K35" i="3"/>
  <c r="I29" i="3"/>
  <c r="I31" i="3"/>
  <c r="K12" i="3"/>
  <c r="I12" i="3"/>
  <c r="I9" i="3"/>
  <c r="K7" i="3"/>
  <c r="K9" i="3"/>
  <c r="K11" i="3"/>
  <c r="I7" i="3"/>
  <c r="L11" i="3"/>
  <c r="K104" i="3" l="1"/>
  <c r="I104" i="3"/>
  <c r="I58" i="3"/>
  <c r="K58" i="3"/>
</calcChain>
</file>

<file path=xl/sharedStrings.xml><?xml version="1.0" encoding="utf-8"?>
<sst xmlns="http://schemas.openxmlformats.org/spreadsheetml/2006/main" count="565" uniqueCount="130">
  <si>
    <t>DIGI</t>
  </si>
  <si>
    <t xml:space="preserve">   AKTIVASI DIGI MOBILE</t>
  </si>
  <si>
    <t xml:space="preserve">  UTILISASI DIGI MOBILE</t>
  </si>
  <si>
    <t>QRIS</t>
  </si>
  <si>
    <t xml:space="preserve">   AKUISISI QRIS</t>
  </si>
  <si>
    <t xml:space="preserve">  UTILISASI QRIS</t>
  </si>
  <si>
    <t>AGEN LAKU PANDAI</t>
  </si>
  <si>
    <t xml:space="preserve">   AKUSISISI AGEN LAKU PANDAI</t>
  </si>
  <si>
    <t xml:space="preserve">   UTILISASI AGEN LAKU PANDAI</t>
  </si>
  <si>
    <t>TARGET 
DESEMBER 2024</t>
  </si>
  <si>
    <t>REALISASI</t>
  </si>
  <si>
    <t xml:space="preserve">% </t>
  </si>
  <si>
    <t>GAP
(SD. DESEMBER 2024)</t>
  </si>
  <si>
    <t>TARGET
OKTOBER 2024</t>
  </si>
  <si>
    <t>TARGET
NOVEMBER 2024</t>
  </si>
  <si>
    <t>FEE BASED ADMIN KARTU ATM</t>
  </si>
  <si>
    <t>FEE BASED (JUTA)</t>
  </si>
  <si>
    <t>FEE BASED ATM</t>
  </si>
  <si>
    <t>FEE BASED DIGI &amp; QRIS</t>
  </si>
  <si>
    <t>FEE BASED LAKU PANDAI</t>
  </si>
  <si>
    <t>FEE BASED DIGITAL LAINNYA</t>
  </si>
  <si>
    <t>FEE BASED EDC</t>
  </si>
  <si>
    <t>TARGET</t>
  </si>
  <si>
    <t>COPAS</t>
  </si>
  <si>
    <t>User DIGI Mobile</t>
  </si>
  <si>
    <t>Merchant QRIS</t>
  </si>
  <si>
    <t>Agen bjb BiSA!</t>
  </si>
  <si>
    <t>Utilisasi DIGI Mobile</t>
  </si>
  <si>
    <t>Utilisasi Merchant QRIS</t>
  </si>
  <si>
    <t>Utilisasi Agen bjb BiSA!</t>
  </si>
  <si>
    <t>Aktivasi &amp; Akuisisi</t>
  </si>
  <si>
    <t>Utilisasi Transaksi</t>
  </si>
  <si>
    <t>Q1-2023</t>
  </si>
  <si>
    <t>Q2-2023</t>
  </si>
  <si>
    <t>Q3-2023</t>
  </si>
  <si>
    <t>Q4-2023</t>
  </si>
  <si>
    <t>Q1-2024</t>
  </si>
  <si>
    <t>Q2-2024</t>
  </si>
  <si>
    <t>Q3-2024</t>
  </si>
  <si>
    <t xml:space="preserve">ATM </t>
  </si>
  <si>
    <t xml:space="preserve">DIGI </t>
  </si>
  <si>
    <t>Frekuensi Transaksi</t>
  </si>
  <si>
    <t>Nominal Transaksi</t>
  </si>
  <si>
    <t>Jumlah Transaksi Triwulanan</t>
  </si>
  <si>
    <t>Nominal Transksi Triwulanan</t>
  </si>
  <si>
    <t>DIGI Mobile dan ATM, dalam Juta</t>
  </si>
  <si>
    <t>DIGI Mobile dan ATM, dalam Triliun IDR</t>
  </si>
  <si>
    <t>FEE BASED TOTAL</t>
  </si>
  <si>
    <t>KANWIL 1</t>
  </si>
  <si>
    <t>KANWIL 2</t>
  </si>
  <si>
    <t>KANWIL 3</t>
  </si>
  <si>
    <t>KANWIL 4</t>
  </si>
  <si>
    <t>KANWIL 5</t>
  </si>
  <si>
    <t>KANWIL1</t>
  </si>
  <si>
    <t>Kanwil 1</t>
  </si>
  <si>
    <t>Kanwil 2</t>
  </si>
  <si>
    <t>Kanwil 3</t>
  </si>
  <si>
    <t>Kanwil 4</t>
  </si>
  <si>
    <t>Kanwil 5</t>
  </si>
  <si>
    <t>FEE BASED KANWIL</t>
  </si>
  <si>
    <t>FEE BASED KANWIL 1</t>
  </si>
  <si>
    <t>FEE BASED KANWIL 2</t>
  </si>
  <si>
    <t>FEE BASED KANWIL 3</t>
  </si>
  <si>
    <t>FEE BASED KANWIL 4</t>
  </si>
  <si>
    <t>FEE BASED KANWIL 5</t>
  </si>
  <si>
    <t>Fee Based All Kanwil (dalam Juta IDR)</t>
  </si>
  <si>
    <t>bjb ATM</t>
  </si>
  <si>
    <t>bjb CRM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</si>
  <si>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</si>
  <si>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</si>
  <si>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</si>
  <si>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</si>
  <si>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</si>
  <si>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</si>
  <si>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</si>
  <si>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</si>
  <si>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</si>
  <si>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ATM</t>
  </si>
  <si>
    <t>Frekuensi Transaksi 2024</t>
  </si>
  <si>
    <t>Nominal Transaksi 2024</t>
  </si>
  <si>
    <t>Digitalisasi Kanwil 1</t>
  </si>
  <si>
    <t>Digitalisasi Kanwil 2</t>
  </si>
  <si>
    <t>Digitalisasi Kanwil 3</t>
  </si>
  <si>
    <t>Digitalisasi Kanwil 4</t>
  </si>
  <si>
    <t>Digitalisasi Kanwil 5</t>
  </si>
  <si>
    <t>GL</t>
  </si>
  <si>
    <t>NAMA GL</t>
  </si>
  <si>
    <t>904888</t>
  </si>
  <si>
    <t>P&amp;K - Fee Trans Payment Order</t>
  </si>
  <si>
    <t>907052</t>
  </si>
  <si>
    <t>Provisi/fee - Administrasi Kartu ATM</t>
  </si>
  <si>
    <t>907066</t>
  </si>
  <si>
    <t>Provisi/Fee - Pembayaran Tagihan Online - Artajasa</t>
  </si>
  <si>
    <t>907069</t>
  </si>
  <si>
    <t>Provisi/Fee - Sharing Fee Kartu Kredit Co - Branding</t>
  </si>
  <si>
    <t>907076</t>
  </si>
  <si>
    <t>Provisi/Fee - Pendapatan Transaksi Visa</t>
  </si>
  <si>
    <t>907080</t>
  </si>
  <si>
    <t>Provisi/Fee - EDC</t>
  </si>
  <si>
    <t>907081</t>
  </si>
  <si>
    <t>Provisi/Fee - ATM</t>
  </si>
  <si>
    <t>907082</t>
  </si>
  <si>
    <t>Provisi/Fee - bjb Digi</t>
  </si>
  <si>
    <t>907083</t>
  </si>
  <si>
    <t>Provisi/Fee - Laku Pandai</t>
  </si>
  <si>
    <t>907084</t>
  </si>
  <si>
    <t>Provisi/Fee - E-Channel Pihak Ketiga</t>
  </si>
  <si>
    <t>907405</t>
  </si>
  <si>
    <t>Provisi/Fee - Lainnya - Administrasi Tarik Tunai</t>
  </si>
  <si>
    <t>907511</t>
  </si>
  <si>
    <t>Pendapatan Jasa - Payment Point - Telkom</t>
  </si>
  <si>
    <t>907524</t>
  </si>
  <si>
    <t>P&amp;K - Pendapatan Jasa Pajak</t>
  </si>
  <si>
    <t>907601</t>
  </si>
  <si>
    <t>Pendapatan - Trans Pembay Tagihan PDAM</t>
  </si>
  <si>
    <t>907605</t>
  </si>
  <si>
    <t>Pendapatan - Kartu Cobranding Emoney bank bjb</t>
  </si>
  <si>
    <t>12 September 24</t>
  </si>
  <si>
    <t>Q4-2024</t>
  </si>
  <si>
    <t>Frekuensi Trx</t>
  </si>
  <si>
    <t>Nominal Trx</t>
  </si>
  <si>
    <t>KONSOL</t>
  </si>
  <si>
    <t>GAP
(SD. BULAN PELAPORAN )</t>
  </si>
  <si>
    <t>GAP
(SD. NOVEMBER 2024)</t>
  </si>
  <si>
    <t xml:space="preserve"> </t>
  </si>
  <si>
    <t>desember  2024</t>
  </si>
  <si>
    <t>DESEMBER 2023</t>
  </si>
  <si>
    <t>DESEMBER 2024</t>
  </si>
  <si>
    <t>% YtD</t>
  </si>
  <si>
    <t>MONITORING PENCAPAIAN BISNIS DIGITAL PER 31 DESEMBER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</si>
</sst>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_(* #,##0.0_);_(* \(#,##0.0\);_(* &quot;-&quot;??_);_(@_)"/>
  </numFmts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0"/>
      <name val="Aptos Narrow"/>
      <family val="2"/>
      <scheme val="minor"/>
    </font>
    <font>
      <sz val="9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11"/>
      <color theme="3"/>
      <name val="Franklin Gothic Book"/>
      <family val="2"/>
    </font>
    <font>
      <b/>
      <sz val="11"/>
      <color theme="4"/>
      <name val="Aptos Narrow"/>
      <family val="2"/>
      <scheme val="minor"/>
    </font>
    <font>
      <b/>
      <sz val="9"/>
      <color theme="4"/>
      <name val="Aptos Narrow"/>
      <family val="2"/>
      <scheme val="minor"/>
    </font>
    <font>
      <b/>
      <sz val="22"/>
      <color theme="4"/>
      <name val="Aptos Narrow"/>
      <family val="2"/>
      <scheme val="minor"/>
    </font>
    <font>
      <b/>
      <sz val="14"/>
      <color theme="4"/>
      <name val="Arial Rounded MT Bold"/>
      <family val="2"/>
    </font>
    <font>
      <b/>
      <sz val="12"/>
      <color theme="4"/>
      <name val="Arial Rounded MT Bold"/>
      <family val="2"/>
    </font>
    <font>
      <sz val="10"/>
      <color theme="4"/>
      <name val="Arial Rounded MT Bold"/>
      <family val="2"/>
    </font>
    <font>
      <sz val="8"/>
      <name val="Aptos Narrow"/>
      <family val="2"/>
      <scheme val="minor"/>
    </font>
    <font>
      <b/>
      <sz val="14"/>
      <color theme="3"/>
      <name val="Franklin Gothic Book"/>
      <family val="2"/>
    </font>
    <font>
      <b/>
      <sz val="11"/>
      <color theme="0"/>
      <name val="Franklin Gothic Book"/>
      <family val="2"/>
    </font>
    <font>
      <b/>
      <sz val="22"/>
      <color rgb="FFC49500"/>
      <name val="Aptos Narrow"/>
      <family val="2"/>
      <scheme val="minor"/>
    </font>
    <font>
      <sz val="14"/>
      <color theme="4"/>
      <name val="Arial Rounded MT Bold"/>
      <family val="2"/>
    </font>
    <font>
      <sz val="1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0C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9">
    <xf numFmtId="0" fontId="0" fillId="0" borderId="0" xfId="0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15" fontId="2" fillId="2" borderId="1" xfId="0" quotePrefix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5" fontId="4" fillId="0" borderId="1" xfId="0" quotePrefix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5" fontId="4" fillId="0" borderId="1" xfId="1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right"/>
    </xf>
    <xf numFmtId="15" fontId="4" fillId="0" borderId="1" xfId="0" quotePrefix="1" applyNumberFormat="1" applyFont="1" applyBorder="1" applyAlignment="1">
      <alignment horizontal="left" vertical="center"/>
    </xf>
    <xf numFmtId="0" fontId="3" fillId="0" borderId="1" xfId="0" applyFont="1" applyBorder="1"/>
    <xf numFmtId="15" fontId="6" fillId="4" borderId="1" xfId="0" quotePrefix="1" applyNumberFormat="1" applyFont="1" applyFill="1" applyBorder="1" applyAlignment="1">
      <alignment horizontal="left" vertical="center" indent="1"/>
    </xf>
    <xf numFmtId="165" fontId="6" fillId="4" borderId="1" xfId="1" applyNumberFormat="1" applyFont="1" applyFill="1" applyBorder="1" applyAlignment="1">
      <alignment horizontal="center" vertical="center" wrapText="1"/>
    </xf>
    <xf numFmtId="10" fontId="6" fillId="4" borderId="1" xfId="2" applyNumberFormat="1" applyFont="1" applyFill="1" applyBorder="1" applyAlignment="1">
      <alignment horizontal="right" vertical="center" wrapText="1"/>
    </xf>
    <xf numFmtId="165" fontId="6" fillId="0" borderId="1" xfId="1" applyNumberFormat="1" applyFont="1" applyFill="1" applyBorder="1" applyAlignment="1">
      <alignment horizontal="center" vertical="center" wrapText="1"/>
    </xf>
    <xf numFmtId="165" fontId="6" fillId="0" borderId="1" xfId="1" applyNumberFormat="1" applyFont="1" applyBorder="1" applyAlignment="1">
      <alignment horizontal="center" vertical="center" wrapText="1"/>
    </xf>
    <xf numFmtId="15" fontId="7" fillId="4" borderId="1" xfId="0" quotePrefix="1" applyNumberFormat="1" applyFont="1" applyFill="1" applyBorder="1" applyAlignment="1">
      <alignment horizontal="left" vertical="center" indent="1"/>
    </xf>
    <xf numFmtId="165" fontId="7" fillId="4" borderId="1" xfId="1" applyNumberFormat="1" applyFont="1" applyFill="1" applyBorder="1" applyAlignment="1">
      <alignment horizontal="center" vertical="center" wrapText="1"/>
    </xf>
    <xf numFmtId="10" fontId="7" fillId="4" borderId="1" xfId="2" applyNumberFormat="1" applyFont="1" applyFill="1" applyBorder="1" applyAlignment="1">
      <alignment horizontal="right" vertical="center" wrapText="1"/>
    </xf>
    <xf numFmtId="165" fontId="7" fillId="0" borderId="1" xfId="1" applyNumberFormat="1" applyFont="1" applyFill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0" fontId="8" fillId="3" borderId="1" xfId="0" quotePrefix="1" applyFont="1" applyFill="1" applyBorder="1"/>
    <xf numFmtId="165" fontId="8" fillId="3" borderId="1" xfId="1" applyNumberFormat="1" applyFont="1" applyFill="1" applyBorder="1"/>
    <xf numFmtId="165" fontId="8" fillId="3" borderId="1" xfId="0" applyNumberFormat="1" applyFont="1" applyFill="1" applyBorder="1"/>
    <xf numFmtId="0" fontId="9" fillId="0" borderId="0" xfId="0" applyFont="1" applyAlignment="1">
      <alignment horizontal="right"/>
    </xf>
    <xf numFmtId="165" fontId="8" fillId="3" borderId="1" xfId="1" quotePrefix="1" applyNumberFormat="1" applyFont="1" applyFill="1" applyBorder="1"/>
    <xf numFmtId="0" fontId="10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165" fontId="12" fillId="0" borderId="0" xfId="0" applyNumberFormat="1" applyFont="1"/>
    <xf numFmtId="165" fontId="12" fillId="0" borderId="0" xfId="0" applyNumberFormat="1" applyFont="1" applyAlignment="1">
      <alignment horizontal="right"/>
    </xf>
    <xf numFmtId="165" fontId="0" fillId="0" borderId="0" xfId="1" applyNumberFormat="1" applyFont="1"/>
    <xf numFmtId="0" fontId="3" fillId="0" borderId="0" xfId="0" applyFont="1"/>
    <xf numFmtId="15" fontId="2" fillId="0" borderId="1" xfId="0" quotePrefix="1" applyNumberFormat="1" applyFont="1" applyBorder="1" applyAlignment="1">
      <alignment horizontal="center" vertical="center"/>
    </xf>
    <xf numFmtId="15" fontId="4" fillId="6" borderId="1" xfId="0" quotePrefix="1" applyNumberFormat="1" applyFont="1" applyFill="1" applyBorder="1" applyAlignment="1">
      <alignment horizontal="left" vertical="center"/>
    </xf>
    <xf numFmtId="10" fontId="0" fillId="0" borderId="0" xfId="2" applyNumberFormat="1" applyFont="1"/>
    <xf numFmtId="164" fontId="0" fillId="0" borderId="0" xfId="0" applyNumberFormat="1"/>
    <xf numFmtId="0" fontId="8" fillId="0" borderId="0" xfId="0" quotePrefix="1" applyFont="1"/>
    <xf numFmtId="165" fontId="8" fillId="0" borderId="0" xfId="1" quotePrefix="1" applyNumberFormat="1" applyFont="1" applyFill="1" applyBorder="1"/>
    <xf numFmtId="165" fontId="8" fillId="0" borderId="0" xfId="1" applyNumberFormat="1" applyFont="1" applyFill="1" applyBorder="1"/>
    <xf numFmtId="10" fontId="7" fillId="0" borderId="0" xfId="2" applyNumberFormat="1" applyFont="1" applyFill="1" applyBorder="1" applyAlignment="1">
      <alignment horizontal="right" vertical="center" wrapText="1"/>
    </xf>
    <xf numFmtId="165" fontId="8" fillId="0" borderId="0" xfId="0" applyNumberFormat="1" applyFont="1"/>
    <xf numFmtId="0" fontId="3" fillId="0" borderId="2" xfId="0" applyFont="1" applyBorder="1"/>
    <xf numFmtId="0" fontId="8" fillId="4" borderId="1" xfId="0" quotePrefix="1" applyFont="1" applyFill="1" applyBorder="1"/>
    <xf numFmtId="165" fontId="8" fillId="4" borderId="1" xfId="1" applyNumberFormat="1" applyFont="1" applyFill="1" applyBorder="1"/>
    <xf numFmtId="167" fontId="0" fillId="0" borderId="0" xfId="1" applyNumberFormat="1" applyFont="1"/>
    <xf numFmtId="0" fontId="3" fillId="6" borderId="0" xfId="0" applyFont="1" applyFill="1"/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8" fillId="2" borderId="0" xfId="0" applyFont="1" applyFill="1" applyAlignment="1">
      <alignment horizontal="right"/>
    </xf>
    <xf numFmtId="0" fontId="9" fillId="4" borderId="0" xfId="0" applyFont="1" applyFill="1" applyAlignment="1">
      <alignment horizontal="right"/>
    </xf>
    <xf numFmtId="165" fontId="19" fillId="0" borderId="0" xfId="0" applyNumberFormat="1" applyFont="1"/>
    <xf numFmtId="167" fontId="0" fillId="0" borderId="0" xfId="0" applyNumberFormat="1"/>
    <xf numFmtId="167" fontId="0" fillId="8" borderId="0" xfId="1" applyNumberFormat="1" applyFont="1" applyFill="1"/>
    <xf numFmtId="165" fontId="0" fillId="8" borderId="0" xfId="1" applyNumberFormat="1" applyFont="1" applyFill="1"/>
    <xf numFmtId="165" fontId="21" fillId="0" borderId="1" xfId="1" applyNumberFormat="1" applyFont="1" applyBorder="1"/>
    <xf numFmtId="165" fontId="7" fillId="3" borderId="1" xfId="1" applyNumberFormat="1" applyFont="1" applyFill="1" applyBorder="1"/>
    <xf numFmtId="165" fontId="7" fillId="4" borderId="1" xfId="1" applyNumberFormat="1" applyFont="1" applyFill="1" applyBorder="1"/>
    <xf numFmtId="164" fontId="7" fillId="4" borderId="1" xfId="1" quotePrefix="1" applyFont="1" applyFill="1" applyBorder="1" applyAlignment="1">
      <alignment horizontal="left" vertical="center" indent="1"/>
    </xf>
    <xf numFmtId="164" fontId="6" fillId="4" borderId="1" xfId="1" quotePrefix="1" applyFont="1" applyFill="1" applyBorder="1" applyAlignment="1">
      <alignment horizontal="left" vertical="center" indent="1"/>
    </xf>
    <xf numFmtId="165" fontId="7" fillId="9" borderId="1" xfId="1" applyNumberFormat="1" applyFont="1" applyFill="1" applyBorder="1" applyAlignment="1">
      <alignment horizontal="center" vertical="center" wrapText="1"/>
    </xf>
    <xf numFmtId="165" fontId="7" fillId="9" borderId="1" xfId="1" applyNumberFormat="1" applyFont="1" applyFill="1" applyBorder="1"/>
    <xf numFmtId="15" fontId="4" fillId="0" borderId="1" xfId="0" quotePrefix="1" applyNumberFormat="1" applyFont="1" applyBorder="1" applyAlignment="1">
      <alignment horizontal="right" vertical="center"/>
    </xf>
    <xf numFmtId="165" fontId="7" fillId="4" borderId="1" xfId="1" quotePrefix="1" applyNumberFormat="1" applyFont="1" applyFill="1" applyBorder="1" applyAlignment="1">
      <alignment horizontal="right" vertical="center" indent="1"/>
    </xf>
    <xf numFmtId="165" fontId="0" fillId="10" borderId="1" xfId="0" applyNumberFormat="1" applyFill="1" applyBorder="1"/>
    <xf numFmtId="165" fontId="3" fillId="10" borderId="3" xfId="0" applyNumberFormat="1" applyFont="1" applyFill="1" applyBorder="1"/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3" fillId="5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/>
    </xf>
    <xf numFmtId="166" fontId="12" fillId="4" borderId="0" xfId="0" applyNumberFormat="1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17" fillId="7" borderId="0" xfId="0" applyFont="1" applyFill="1" applyAlignment="1">
      <alignment horizontal="center"/>
    </xf>
    <xf numFmtId="166" fontId="12" fillId="7" borderId="0" xfId="0" applyNumberFormat="1" applyFont="1" applyFill="1" applyAlignment="1">
      <alignment horizontal="center"/>
    </xf>
    <xf numFmtId="0" fontId="10" fillId="7" borderId="0" xfId="0" applyFont="1" applyFill="1" applyAlignment="1">
      <alignment horizontal="center"/>
    </xf>
    <xf numFmtId="0" fontId="20" fillId="0" borderId="0" xfId="0" applyFont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3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0C1"/>
      <color rgb="FFC49500"/>
      <color rgb="FFFEE6B0"/>
      <color rgb="FFEEB5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'KONSOL _A'!$C$3</c:f>
              <c:strCache>
                <c:ptCount val="1"/>
                <c:pt idx="0">
                  <c:v>TARGET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'KONSOL _A'!$A$4:$A$11</c15:sqref>
                  </c15:fullRef>
                </c:ext>
              </c:extLst>
              <c:f>'KONSOL _A'!$A$5:$A$11</c:f>
              <c:strCache>
                <c:ptCount val="7"/>
                <c:pt idx="0">
                  <c:v>FEE BASED ADMIN KARTU ATM</c:v>
                </c:pt>
                <c:pt idx="1">
                  <c:v>FEE BASED ATM</c:v>
                </c:pt>
                <c:pt idx="2">
                  <c:v>FEE BASED DIGI &amp; QRIS</c:v>
                </c:pt>
                <c:pt idx="3">
                  <c:v>FEE BASED LAKU PANDAI</c:v>
                </c:pt>
                <c:pt idx="4">
                  <c:v>FEE BASED EDC</c:v>
                </c:pt>
                <c:pt idx="5">
                  <c:v>FEE BASED DIGITAL LAINNYA</c:v>
                </c:pt>
                <c:pt idx="6">
                  <c:v>FEE BASED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'KONSOL _A'!$C$4:$C$11</c15:sqref>
                  </c15:fullRef>
                </c:ext>
              </c:extLst>
              <c:f>'KONSOL _A'!$C$5:$C$11</c:f>
              <c:numCache>
                <c:formatCode>_(* #,##0_);_(* \(#,##0\);_(* "-"??_);_(@_)</c:formatCode>
                <c:ptCount val="7"/>
                <c:pt idx="0">
                  <c:v>388378.00606659224</c:v>
                </c:pt>
                <c:pt idx="1">
                  <c:v>89489.000193780827</c:v>
                </c:pt>
                <c:pt idx="2">
                  <c:v>57508.009110797881</c:v>
                </c:pt>
                <c:pt idx="3">
                  <c:v>2279.0138493807381</c:v>
                </c:pt>
                <c:pt idx="4">
                  <c:v>7861.1704312114971</c:v>
                </c:pt>
                <c:pt idx="5">
                  <c:v>9484.0040151481717</c:v>
                </c:pt>
                <c:pt idx="6">
                  <c:v>554999.20366691134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33-40C5-912C-7C6063BF7893}"/>
            </c:ext>
          </c:extLst>
        </c:ser>
        <c:ser>
          <c:idx val="5"/>
          <c:order val="5"/>
          <c:tx>
            <c:strRef>
              <c:f>'KONSOL _A'!$H$3</c:f>
              <c:strCache>
                <c:ptCount val="1"/>
                <c:pt idx="0">
                  <c:v>REALISASI</c:v>
                </c:pt>
              </c:strCache>
            </c:strRef>
          </c:tx>
          <c:spPr>
            <a:gradFill rotWithShape="1">
              <a:gsLst>
                <a:gs pos="0">
                  <a:srgbClr val="FFC000"/>
                </a:gs>
                <a:gs pos="50000">
                  <a:srgbClr val="FFC000"/>
                </a:gs>
                <a:gs pos="100000">
                  <a:srgbClr val="FFC000"/>
                </a:gs>
              </a:gsLst>
              <a:lin ang="5400000" scaled="0"/>
            </a:gradFill>
            <a:ln w="12700" cap="flat" cmpd="sng" algn="ctr">
              <a:solidFill>
                <a:srgbClr val="FFC000"/>
              </a:solidFill>
              <a:prstDash val="solid"/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'KONSOL _A'!$A$4:$A$11</c15:sqref>
                  </c15:fullRef>
                </c:ext>
              </c:extLst>
              <c:f>'KONSOL _A'!$A$5:$A$11</c:f>
              <c:strCache>
                <c:ptCount val="7"/>
                <c:pt idx="0">
                  <c:v>FEE BASED ADMIN KARTU ATM</c:v>
                </c:pt>
                <c:pt idx="1">
                  <c:v>FEE BASED ATM</c:v>
                </c:pt>
                <c:pt idx="2">
                  <c:v>FEE BASED DIGI &amp; QRIS</c:v>
                </c:pt>
                <c:pt idx="3">
                  <c:v>FEE BASED LAKU PANDAI</c:v>
                </c:pt>
                <c:pt idx="4">
                  <c:v>FEE BASED EDC</c:v>
                </c:pt>
                <c:pt idx="5">
                  <c:v>FEE BASED DIGITAL LAINNYA</c:v>
                </c:pt>
                <c:pt idx="6">
                  <c:v>FEE BASED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'KONSOL _A'!$H$4:$H$11</c15:sqref>
                  </c15:fullRef>
                </c:ext>
              </c:extLst>
              <c:f>'KONSOL _A'!$H$5:$H$11</c:f>
              <c:numCache>
                <c:formatCode>_(* #,##0_);_(* \(#,##0\);_(* "-"??_);_(@_)</c:formatCode>
                <c:ptCount val="7"/>
                <c:pt idx="0">
                  <c:v>320113.83506700001</c:v>
                </c:pt>
                <c:pt idx="1">
                  <c:v>72326.768819000004</c:v>
                </c:pt>
                <c:pt idx="2">
                  <c:v>74094.213501000006</c:v>
                </c:pt>
                <c:pt idx="3">
                  <c:v>2599.3318469999999</c:v>
                </c:pt>
                <c:pt idx="4">
                  <c:v>6768.6153999999997</c:v>
                </c:pt>
                <c:pt idx="5">
                  <c:v>22304.719379999999</c:v>
                </c:pt>
                <c:pt idx="6">
                  <c:v>498207.48401400005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33-40C5-912C-7C6063BF78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47"/>
        <c:overlap val="-48"/>
        <c:axId val="360200496"/>
        <c:axId val="21621460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'KONSOL _A'!$D$3</c15:sqref>
                        </c15:formulaRef>
                      </c:ext>
                    </c:extLst>
                    <c:strCache>
                      <c:ptCount val="1"/>
                      <c:pt idx="0">
                        <c:v>TARGET
OKTOBER 2024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'KONSOL _A'!$A$4:$A$11</c15:sqref>
                        </c15:fullRef>
                        <c15:formulaRef>
                          <c15:sqref>'KONSOL _A'!$A$5:$A$11</c15:sqref>
                        </c15:formulaRef>
                      </c:ext>
                    </c:extLst>
                    <c:strCache>
                      <c:ptCount val="7"/>
                      <c:pt idx="0">
                        <c:v>FEE BASED ADMIN KARTU ATM</c:v>
                      </c:pt>
                      <c:pt idx="1">
                        <c:v>FEE BASED ATM</c:v>
                      </c:pt>
                      <c:pt idx="2">
                        <c:v>FEE BASED DIGI &amp; QRIS</c:v>
                      </c:pt>
                      <c:pt idx="3">
                        <c:v>FEE BASED LAKU PANDAI</c:v>
                      </c:pt>
                      <c:pt idx="4">
                        <c:v>FEE BASED EDC</c:v>
                      </c:pt>
                      <c:pt idx="5">
                        <c:v>FEE BASED DIGITAL LAINNYA</c:v>
                      </c:pt>
                      <c:pt idx="6">
                        <c:v>FEE BASED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'KONSOL _A'!$D$4:$D$11</c15:sqref>
                        </c15:fullRef>
                        <c15:formulaRef>
                          <c15:sqref>'KONSOL _A'!$D$5:$D$11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7"/>
                      <c:pt idx="0">
                        <c:v>323647.97779519047</c:v>
                      </c:pt>
                      <c:pt idx="1">
                        <c:v>74574.96601103156</c:v>
                      </c:pt>
                      <c:pt idx="2">
                        <c:v>47922.994796319937</c:v>
                      </c:pt>
                      <c:pt idx="3">
                        <c:v>1899.0082930996148</c:v>
                      </c:pt>
                      <c:pt idx="4">
                        <c:v>6550.975359342915</c:v>
                      </c:pt>
                      <c:pt idx="5">
                        <c:v>7902.9995849155648</c:v>
                      </c:pt>
                      <c:pt idx="6">
                        <c:v>462498.92183990014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833-40C5-912C-7C6063BF789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'KONSOL _A'!$E$3</c15:sqref>
                        </c15:formulaRef>
                      </c:ext>
                    </c:extLst>
                    <c:strCache>
                      <c:ptCount val="1"/>
                      <c:pt idx="0">
                        <c:v>TARGET
NOVEMBER 2024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'KONSOL _A'!$A$4:$A$11</c15:sqref>
                        </c15:fullRef>
                        <c15:formulaRef>
                          <c15:sqref>'KONSOL _A'!$A$5:$A$11</c15:sqref>
                        </c15:formulaRef>
                      </c:ext>
                    </c:extLst>
                    <c:strCache>
                      <c:ptCount val="7"/>
                      <c:pt idx="0">
                        <c:v>FEE BASED ADMIN KARTU ATM</c:v>
                      </c:pt>
                      <c:pt idx="1">
                        <c:v>FEE BASED ATM</c:v>
                      </c:pt>
                      <c:pt idx="2">
                        <c:v>FEE BASED DIGI &amp; QRIS</c:v>
                      </c:pt>
                      <c:pt idx="3">
                        <c:v>FEE BASED LAKU PANDAI</c:v>
                      </c:pt>
                      <c:pt idx="4">
                        <c:v>FEE BASED EDC</c:v>
                      </c:pt>
                      <c:pt idx="5">
                        <c:v>FEE BASED DIGITAL LAINNYA</c:v>
                      </c:pt>
                      <c:pt idx="6">
                        <c:v>FEE BASED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'KONSOL _A'!$E$4:$E$11</c15:sqref>
                        </c15:fullRef>
                        <c15:formulaRef>
                          <c15:sqref>'KONSOL _A'!$E$5:$E$11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7"/>
                      <c:pt idx="0">
                        <c:v>356013.00693089137</c:v>
                      </c:pt>
                      <c:pt idx="1">
                        <c:v>82031.9981024062</c:v>
                      </c:pt>
                      <c:pt idx="2">
                        <c:v>52715.993294071595</c:v>
                      </c:pt>
                      <c:pt idx="3">
                        <c:v>2089.0610712401763</c:v>
                      </c:pt>
                      <c:pt idx="4">
                        <c:v>7206.072895277206</c:v>
                      </c:pt>
                      <c:pt idx="5">
                        <c:v>8693.9973042792517</c:v>
                      </c:pt>
                      <c:pt idx="6">
                        <c:v>508750.1295981658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833-40C5-912C-7C6063BF789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'KONSOL _A'!$F$3</c15:sqref>
                        </c15:formulaRef>
                      </c:ext>
                    </c:extLst>
                    <c:strCache>
                      <c:ptCount val="1"/>
                      <c:pt idx="0">
                        <c:v>TARGET 
DESEMBER 2024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'KONSOL _A'!$A$4:$A$11</c15:sqref>
                        </c15:fullRef>
                        <c15:formulaRef>
                          <c15:sqref>'KONSOL _A'!$A$5:$A$11</c15:sqref>
                        </c15:formulaRef>
                      </c:ext>
                    </c:extLst>
                    <c:strCache>
                      <c:ptCount val="7"/>
                      <c:pt idx="0">
                        <c:v>FEE BASED ADMIN KARTU ATM</c:v>
                      </c:pt>
                      <c:pt idx="1">
                        <c:v>FEE BASED ATM</c:v>
                      </c:pt>
                      <c:pt idx="2">
                        <c:v>FEE BASED DIGI &amp; QRIS</c:v>
                      </c:pt>
                      <c:pt idx="3">
                        <c:v>FEE BASED LAKU PANDAI</c:v>
                      </c:pt>
                      <c:pt idx="4">
                        <c:v>FEE BASED EDC</c:v>
                      </c:pt>
                      <c:pt idx="5">
                        <c:v>FEE BASED DIGITAL LAINNYA</c:v>
                      </c:pt>
                      <c:pt idx="6">
                        <c:v>FEE BASED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'KONSOL _A'!$F$4:$F$11</c15:sqref>
                        </c15:fullRef>
                        <c15:formulaRef>
                          <c15:sqref>'KONSOL _A'!$F$5:$F$11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7"/>
                      <c:pt idx="0">
                        <c:v>388378.00606659224</c:v>
                      </c:pt>
                      <c:pt idx="1">
                        <c:v>89489.000193780827</c:v>
                      </c:pt>
                      <c:pt idx="2">
                        <c:v>57508.009110797881</c:v>
                      </c:pt>
                      <c:pt idx="3">
                        <c:v>2279.0138493807381</c:v>
                      </c:pt>
                      <c:pt idx="4">
                        <c:v>7861.1704312114971</c:v>
                      </c:pt>
                      <c:pt idx="5">
                        <c:v>9484.0040151481717</c:v>
                      </c:pt>
                      <c:pt idx="6">
                        <c:v>554999.20366691134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833-40C5-912C-7C6063BF7893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'KONSOL _A'!$G$3</c15:sqref>
                        </c15:formulaRef>
                      </c:ext>
                    </c:extLst>
                    <c:strCache>
                      <c:ptCount val="1"/>
                      <c:pt idx="0">
                        <c:v>COPAS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solidFill>
                      <a:srgbClr val="FEE6B0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1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eparator>,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'KONSOL _A'!$A$4:$A$11</c15:sqref>
                        </c15:fullRef>
                        <c15:formulaRef>
                          <c15:sqref>'KONSOL _A'!$A$5:$A$11</c15:sqref>
                        </c15:formulaRef>
                      </c:ext>
                    </c:extLst>
                    <c:strCache>
                      <c:ptCount val="7"/>
                      <c:pt idx="0">
                        <c:v>FEE BASED ADMIN KARTU ATM</c:v>
                      </c:pt>
                      <c:pt idx="1">
                        <c:v>FEE BASED ATM</c:v>
                      </c:pt>
                      <c:pt idx="2">
                        <c:v>FEE BASED DIGI &amp; QRIS</c:v>
                      </c:pt>
                      <c:pt idx="3">
                        <c:v>FEE BASED LAKU PANDAI</c:v>
                      </c:pt>
                      <c:pt idx="4">
                        <c:v>FEE BASED EDC</c:v>
                      </c:pt>
                      <c:pt idx="5">
                        <c:v>FEE BASED DIGITAL LAINNYA</c:v>
                      </c:pt>
                      <c:pt idx="6">
                        <c:v>FEE BASED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'KONSOL _A'!$G$4:$G$11</c15:sqref>
                        </c15:fullRef>
                        <c15:formulaRef>
                          <c15:sqref>'KONSOL _A'!$G$5:$G$11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7"/>
                      <c:pt idx="0">
                        <c:v>320113835067</c:v>
                      </c:pt>
                      <c:pt idx="1">
                        <c:v>72326768819</c:v>
                      </c:pt>
                      <c:pt idx="2">
                        <c:v>74094213501</c:v>
                      </c:pt>
                      <c:pt idx="3">
                        <c:v>2599331847</c:v>
                      </c:pt>
                      <c:pt idx="4">
                        <c:v>6768615400</c:v>
                      </c:pt>
                      <c:pt idx="5">
                        <c:v>22304719380</c:v>
                      </c:pt>
                      <c:pt idx="6">
                        <c:v>498207484014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833-40C5-912C-7C6063BF7893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'KONSOL _A'!$I$3</c15:sqref>
                        </c15:formulaRef>
                      </c:ext>
                    </c:extLst>
                    <c:strCache>
                      <c:ptCount val="1"/>
                      <c:pt idx="0">
                        <c:v>% 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'KONSOL _A'!$A$4:$A$11</c15:sqref>
                        </c15:fullRef>
                        <c15:formulaRef>
                          <c15:sqref>'KONSOL _A'!$A$5:$A$11</c15:sqref>
                        </c15:formulaRef>
                      </c:ext>
                    </c:extLst>
                    <c:strCache>
                      <c:ptCount val="7"/>
                      <c:pt idx="0">
                        <c:v>FEE BASED ADMIN KARTU ATM</c:v>
                      </c:pt>
                      <c:pt idx="1">
                        <c:v>FEE BASED ATM</c:v>
                      </c:pt>
                      <c:pt idx="2">
                        <c:v>FEE BASED DIGI &amp; QRIS</c:v>
                      </c:pt>
                      <c:pt idx="3">
                        <c:v>FEE BASED LAKU PANDAI</c:v>
                      </c:pt>
                      <c:pt idx="4">
                        <c:v>FEE BASED EDC</c:v>
                      </c:pt>
                      <c:pt idx="5">
                        <c:v>FEE BASED DIGITAL LAINNYA</c:v>
                      </c:pt>
                      <c:pt idx="6">
                        <c:v>FEE BASED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'KONSOL _A'!$I$4:$I$11</c15:sqref>
                        </c15:fullRef>
                        <c15:formulaRef>
                          <c15:sqref>'KONSOL _A'!$I$5:$I$11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0.82423265495655418</c:v>
                      </c:pt>
                      <c:pt idx="1">
                        <c:v>0.80821965450929756</c:v>
                      </c:pt>
                      <c:pt idx="2">
                        <c:v>1.2884155554445693</c:v>
                      </c:pt>
                      <c:pt idx="3">
                        <c:v>1.1405511413220677</c:v>
                      </c:pt>
                      <c:pt idx="4">
                        <c:v>0.86101878330055215</c:v>
                      </c:pt>
                      <c:pt idx="5">
                        <c:v>2.3518251726142405</c:v>
                      </c:pt>
                      <c:pt idx="6">
                        <c:v>0.89767243037884525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833-40C5-912C-7C6063BF7893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'KONSOL _A'!$K$3</c15:sqref>
                        </c15:formulaRef>
                      </c:ext>
                    </c:extLst>
                    <c:strCache>
                      <c:ptCount val="1"/>
                      <c:pt idx="0">
                        <c:v>GAP
(SD. NOVEMBER 2024)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'KONSOL _A'!$A$4:$A$11</c15:sqref>
                        </c15:fullRef>
                        <c15:formulaRef>
                          <c15:sqref>'KONSOL _A'!$A$5:$A$11</c15:sqref>
                        </c15:formulaRef>
                      </c:ext>
                    </c:extLst>
                    <c:strCache>
                      <c:ptCount val="7"/>
                      <c:pt idx="0">
                        <c:v>FEE BASED ADMIN KARTU ATM</c:v>
                      </c:pt>
                      <c:pt idx="1">
                        <c:v>FEE BASED ATM</c:v>
                      </c:pt>
                      <c:pt idx="2">
                        <c:v>FEE BASED DIGI &amp; QRIS</c:v>
                      </c:pt>
                      <c:pt idx="3">
                        <c:v>FEE BASED LAKU PANDAI</c:v>
                      </c:pt>
                      <c:pt idx="4">
                        <c:v>FEE BASED EDC</c:v>
                      </c:pt>
                      <c:pt idx="5">
                        <c:v>FEE BASED DIGITAL LAINNYA</c:v>
                      </c:pt>
                      <c:pt idx="6">
                        <c:v>FEE BASED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'KONSOL _A'!$K$4:$K$11</c15:sqref>
                        </c15:fullRef>
                        <c15:formulaRef>
                          <c15:sqref>'KONSOL _A'!$K$5:$K$11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7"/>
                      <c:pt idx="0">
                        <c:v>-68264.170999592228</c:v>
                      </c:pt>
                      <c:pt idx="1">
                        <c:v>-17162.231374780822</c:v>
                      </c:pt>
                      <c:pt idx="2">
                        <c:v>16586.204390202125</c:v>
                      </c:pt>
                      <c:pt idx="3">
                        <c:v>320.31799761926186</c:v>
                      </c:pt>
                      <c:pt idx="4">
                        <c:v>-1092.5550312114974</c:v>
                      </c:pt>
                      <c:pt idx="5">
                        <c:v>12820.715364851827</c:v>
                      </c:pt>
                      <c:pt idx="6">
                        <c:v>-56791.719652911299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833-40C5-912C-7C6063BF7893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'KONSOL _A'!$L$3</c15:sqref>
                        </c15:formulaRef>
                      </c:ext>
                    </c:extLst>
                    <c:strCache>
                      <c:ptCount val="1"/>
                      <c:pt idx="0">
                        <c:v>GAP
(SD. DESEMBER 2024)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'KONSOL _A'!$A$4:$A$11</c15:sqref>
                        </c15:fullRef>
                        <c15:formulaRef>
                          <c15:sqref>'KONSOL _A'!$A$5:$A$11</c15:sqref>
                        </c15:formulaRef>
                      </c:ext>
                    </c:extLst>
                    <c:strCache>
                      <c:ptCount val="7"/>
                      <c:pt idx="0">
                        <c:v>FEE BASED ADMIN KARTU ATM</c:v>
                      </c:pt>
                      <c:pt idx="1">
                        <c:v>FEE BASED ATM</c:v>
                      </c:pt>
                      <c:pt idx="2">
                        <c:v>FEE BASED DIGI &amp; QRIS</c:v>
                      </c:pt>
                      <c:pt idx="3">
                        <c:v>FEE BASED LAKU PANDAI</c:v>
                      </c:pt>
                      <c:pt idx="4">
                        <c:v>FEE BASED EDC</c:v>
                      </c:pt>
                      <c:pt idx="5">
                        <c:v>FEE BASED DIGITAL LAINNYA</c:v>
                      </c:pt>
                      <c:pt idx="6">
                        <c:v>FEE BASED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'KONSOL _A'!$L$4:$L$11</c15:sqref>
                        </c15:fullRef>
                        <c15:formulaRef>
                          <c15:sqref>'KONSOL _A'!$L$5:$L$11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"/>
                      <c:pt idx="0">
                        <c:v>-3534.1427281904616</c:v>
                      </c:pt>
                      <c:pt idx="1">
                        <c:v>-2248.1971920315555</c:v>
                      </c:pt>
                      <c:pt idx="2">
                        <c:v>26171.218704680068</c:v>
                      </c:pt>
                      <c:pt idx="3">
                        <c:v>700.32355390038515</c:v>
                      </c:pt>
                      <c:pt idx="4">
                        <c:v>217.64004065708468</c:v>
                      </c:pt>
                      <c:pt idx="5">
                        <c:v>14401.719795084435</c:v>
                      </c:pt>
                      <c:pt idx="6" formatCode="_(* #,##0_);_(* \(#,##0\);_(* &quot;-&quot;??_);_(@_)">
                        <c:v>35708.562174099905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833-40C5-912C-7C6063BF7893}"/>
                  </c:ext>
                </c:extLst>
              </c15:ser>
            </c15:filteredBarSeries>
          </c:ext>
        </c:extLst>
      </c:barChart>
      <c:catAx>
        <c:axId val="36020049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normalizeH="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214608"/>
        <c:crosses val="autoZero"/>
        <c:auto val="1"/>
        <c:lblAlgn val="ctr"/>
        <c:lblOffset val="100"/>
        <c:noMultiLvlLbl val="0"/>
      </c:catAx>
      <c:valAx>
        <c:axId val="216214608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6020049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0700140213448904"/>
          <c:y val="6.2831188181469988E-2"/>
          <c:w val="0.15435937527347829"/>
          <c:h val="8.9500816020393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KANWIL!$C$48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KANWIL!$A$49:$A$58</c15:sqref>
                  </c15:fullRef>
                </c:ext>
              </c:extLst>
              <c:f>(KANWIL!$A$52:$A$55,KANWIL!$A$57:$A$58)</c:f>
              <c:strCache>
                <c:ptCount val="6"/>
                <c:pt idx="0">
                  <c:v>FEE BASED ADMIN KARTU ATM</c:v>
                </c:pt>
                <c:pt idx="1">
                  <c:v>FEE BASED ATM</c:v>
                </c:pt>
                <c:pt idx="2">
                  <c:v>FEE BASED DIGI &amp; QRIS</c:v>
                </c:pt>
                <c:pt idx="3">
                  <c:v>FEE BASED LAKU PANDAI</c:v>
                </c:pt>
                <c:pt idx="4">
                  <c:v>FEE BASED DIGITAL LAINNYA</c:v>
                </c:pt>
                <c:pt idx="5">
                  <c:v>FEE BASED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KANWIL!$C$49:$C$58</c15:sqref>
                  </c15:fullRef>
                </c:ext>
              </c:extLst>
              <c:f>(KANWIL!$C$52:$C$55,KANWIL!$C$57:$C$58)</c:f>
              <c:numCache>
                <c:formatCode>General</c:formatCode>
                <c:ptCount val="6"/>
                <c:pt idx="0" formatCode="_(* #,##0_);_(* \(#,##0\);_(* &quot;-&quot;??_);_(@_)">
                  <c:v>86103.630032060726</c:v>
                </c:pt>
                <c:pt idx="1" formatCode="_(* #,##0_);_(* \(#,##0\);_(* &quot;-&quot;??_);_(@_)">
                  <c:v>22311.968726270905</c:v>
                </c:pt>
                <c:pt idx="2" formatCode="_(* #,##0_);_(* \(#,##0\);_(* &quot;-&quot;??_);_(@_)">
                  <c:v>13182.549220230525</c:v>
                </c:pt>
                <c:pt idx="3" formatCode="_(* #,##0_);_(* \(#,##0\);_(* &quot;-&quot;??_);_(@_)">
                  <c:v>722.27880147183009</c:v>
                </c:pt>
                <c:pt idx="4" formatCode="_(* #,##0_);_(* \(#,##0\);_(* &quot;-&quot;??_);_(@_)">
                  <c:v>2028.3759458356913</c:v>
                </c:pt>
                <c:pt idx="5" formatCode="_(* #,##0_);_(* \(#,##0\);_(* &quot;-&quot;??_);_(@_)">
                  <c:v>124348.80272586968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D1D6-407D-96A1-AA44F2C835C2}"/>
            </c:ext>
          </c:extLst>
        </c:ser>
        <c:ser>
          <c:idx val="6"/>
          <c:order val="6"/>
          <c:tx>
            <c:strRef>
              <c:f>KANWIL!$H$48</c:f>
              <c:strCache>
                <c:ptCount val="1"/>
                <c:pt idx="0">
                  <c:v>REALISASI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KANWIL!$A$49:$A$58</c15:sqref>
                  </c15:fullRef>
                </c:ext>
              </c:extLst>
              <c:f>(KANWIL!$A$52:$A$55,KANWIL!$A$57:$A$58)</c:f>
              <c:strCache>
                <c:ptCount val="6"/>
                <c:pt idx="0">
                  <c:v>FEE BASED ADMIN KARTU ATM</c:v>
                </c:pt>
                <c:pt idx="1">
                  <c:v>FEE BASED ATM</c:v>
                </c:pt>
                <c:pt idx="2">
                  <c:v>FEE BASED DIGI &amp; QRIS</c:v>
                </c:pt>
                <c:pt idx="3">
                  <c:v>FEE BASED LAKU PANDAI</c:v>
                </c:pt>
                <c:pt idx="4">
                  <c:v>FEE BASED DIGITAL LAINNYA</c:v>
                </c:pt>
                <c:pt idx="5">
                  <c:v>FEE BASED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KANWIL!$H$49:$H$58</c15:sqref>
                  </c15:fullRef>
                </c:ext>
              </c:extLst>
              <c:f>(KANWIL!$H$52:$H$55,KANWIL!$H$57:$H$58)</c:f>
              <c:numCache>
                <c:formatCode>General</c:formatCode>
                <c:ptCount val="6"/>
                <c:pt idx="0" formatCode="_(* #,##0_);_(* \(#,##0\);_(* &quot;-&quot;??_);_(@_)">
                  <c:v>70582.823285999999</c:v>
                </c:pt>
                <c:pt idx="1" formatCode="_(* #,##0_);_(* \(#,##0\);_(* &quot;-&quot;??_);_(@_)">
                  <c:v>16501.139675999999</c:v>
                </c:pt>
                <c:pt idx="2" formatCode="_(* #,##0_);_(* \(#,##0\);_(* &quot;-&quot;??_);_(@_)">
                  <c:v>12699.225007999999</c:v>
                </c:pt>
                <c:pt idx="3" formatCode="_(* #,##0_);_(* \(#,##0\);_(* &quot;-&quot;??_);_(@_)">
                  <c:v>769.84713199999999</c:v>
                </c:pt>
                <c:pt idx="4" formatCode="_(* #,##0_);_(* \(#,##0\);_(* &quot;-&quot;??_);_(@_)">
                  <c:v>2755.6053910000001</c:v>
                </c:pt>
                <c:pt idx="5" formatCode="_(* #,##0_);_(* \(#,##0\);_(* &quot;-&quot;??_);_(@_)">
                  <c:v>103325.97482599999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D1D6-407D-96A1-AA44F2C835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47"/>
        <c:overlap val="-48"/>
        <c:axId val="360200496"/>
        <c:axId val="2162146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KANWIL!$B$48</c15:sqref>
                        </c15:formulaRef>
                      </c:ext>
                    </c:extLst>
                    <c:strCache>
                      <c:ptCount val="1"/>
                      <c:pt idx="0">
                        <c:v>DESEMBER 2023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700" b="1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KANWIL!$A$49:$A$58</c15:sqref>
                        </c15:fullRef>
                        <c15:formulaRef>
                          <c15:sqref>(KANWIL!$A$52:$A$55,KANWIL!$A$57:$A$58)</c15:sqref>
                        </c15:formulaRef>
                      </c:ext>
                    </c:extLst>
                    <c:strCache>
                      <c:ptCount val="6"/>
                      <c:pt idx="0">
                        <c:v>FEE BASED ADMIN KARTU ATM</c:v>
                      </c:pt>
                      <c:pt idx="1">
                        <c:v>FEE BASED ATM</c:v>
                      </c:pt>
                      <c:pt idx="2">
                        <c:v>FEE BASED DIGI &amp; QRIS</c:v>
                      </c:pt>
                      <c:pt idx="3">
                        <c:v>FEE BASED LAKU PANDAI</c:v>
                      </c:pt>
                      <c:pt idx="4">
                        <c:v>FEE BASED DIGITAL LAINNYA</c:v>
                      </c:pt>
                      <c:pt idx="5">
                        <c:v>FEE BASED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KANWIL!$B$49:$B$58</c15:sqref>
                        </c15:fullRef>
                        <c15:formulaRef>
                          <c15:sqref>(KANWIL!$B$52:$B$55,KANWIL!$B$57:$B$58)</c15:sqref>
                        </c15:formulaRef>
                      </c:ext>
                    </c:extLst>
                    <c:numCache>
                      <c:formatCode>d\-mmm\-yy</c:formatCode>
                      <c:ptCount val="6"/>
                      <c:pt idx="0" formatCode="_(* #,##0_);_(* \(#,##0\);_(* &quot;-&quot;??_);_(@_)">
                        <c:v>59439.642615999997</c:v>
                      </c:pt>
                      <c:pt idx="1" formatCode="_(* #,##0_);_(* \(#,##0\);_(* &quot;-&quot;??_);_(@_)">
                        <c:v>10309.454159999999</c:v>
                      </c:pt>
                      <c:pt idx="2" formatCode="_(* #,##0_);_(* \(#,##0\);_(* &quot;-&quot;??_);_(@_)">
                        <c:v>10272.80745</c:v>
                      </c:pt>
                      <c:pt idx="3" formatCode="_(* #,##0_);_(* \(#,##0\);_(* &quot;-&quot;??_);_(@_)">
                        <c:v>777.99916199999996</c:v>
                      </c:pt>
                      <c:pt idx="4" formatCode="_(* #,##0_);_(* \(#,##0\);_(* &quot;-&quot;??_);_(@_)">
                        <c:v>1546.4982500000001</c:v>
                      </c:pt>
                      <c:pt idx="5" formatCode="_(* #,##0_);_(* \(#,##0\);_(* &quot;-&quot;??_);_(@_)">
                        <c:v>82346.401637999981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1D6-407D-96A1-AA44F2C835C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KANWIL!$D$48</c15:sqref>
                        </c15:formulaRef>
                      </c:ext>
                    </c:extLst>
                    <c:strCache>
                      <c:ptCount val="1"/>
                      <c:pt idx="0">
                        <c:v>TARGET
OKTOBER 2024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KANWIL!$A$49:$A$58</c15:sqref>
                        </c15:fullRef>
                        <c15:formulaRef>
                          <c15:sqref>(KANWIL!$A$52:$A$55,KANWIL!$A$57:$A$58)</c15:sqref>
                        </c15:formulaRef>
                      </c:ext>
                    </c:extLst>
                    <c:strCache>
                      <c:ptCount val="6"/>
                      <c:pt idx="0">
                        <c:v>FEE BASED ADMIN KARTU ATM</c:v>
                      </c:pt>
                      <c:pt idx="1">
                        <c:v>FEE BASED ATM</c:v>
                      </c:pt>
                      <c:pt idx="2">
                        <c:v>FEE BASED DIGI &amp; QRIS</c:v>
                      </c:pt>
                      <c:pt idx="3">
                        <c:v>FEE BASED LAKU PANDAI</c:v>
                      </c:pt>
                      <c:pt idx="4">
                        <c:v>FEE BASED DIGITAL LAINNYA</c:v>
                      </c:pt>
                      <c:pt idx="5">
                        <c:v>FEE BASED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KANWIL!$D$49:$D$58</c15:sqref>
                        </c15:fullRef>
                        <c15:formulaRef>
                          <c15:sqref>(KANWIL!$D$52:$D$55,KANWIL!$D$57:$D$58)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 formatCode="_(* #,##0_);_(* \(#,##0\);_(* &quot;-&quot;??_);_(@_)">
                        <c:v>71752.951126522079</c:v>
                      </c:pt>
                      <c:pt idx="1" formatCode="_(* #,##0_);_(* \(#,##0\);_(* &quot;-&quot;??_);_(@_)">
                        <c:v>18593.5150438786</c:v>
                      </c:pt>
                      <c:pt idx="2" formatCode="_(* #,##0_);_(* \(#,##0\);_(* &quot;-&quot;??_);_(@_)">
                        <c:v>10985.381273581195</c:v>
                      </c:pt>
                      <c:pt idx="3" formatCode="_(* #,##0_);_(* \(#,##0\);_(* &quot;-&quot;??_);_(@_)">
                        <c:v>601.84617990127481</c:v>
                      </c:pt>
                      <c:pt idx="4" formatCode="_(* #,##0_);_(* \(#,##0\);_(* &quot;-&quot;??_);_(@_)">
                        <c:v>1690.2419970412768</c:v>
                      </c:pt>
                      <c:pt idx="5" formatCode="_(* #,##0_);_(* \(#,##0\);_(* &quot;-&quot;??_);_(@_)">
                        <c:v>103623.93562092441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1D6-407D-96A1-AA44F2C835C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KANWIL!$E$48</c15:sqref>
                        </c15:formulaRef>
                      </c:ext>
                    </c:extLst>
                    <c:strCache>
                      <c:ptCount val="1"/>
                      <c:pt idx="0">
                        <c:v>TARGET
NOVEMBER 2024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KANWIL!$A$49:$A$58</c15:sqref>
                        </c15:fullRef>
                        <c15:formulaRef>
                          <c15:sqref>(KANWIL!$A$52:$A$55,KANWIL!$A$57:$A$58)</c15:sqref>
                        </c15:formulaRef>
                      </c:ext>
                    </c:extLst>
                    <c:strCache>
                      <c:ptCount val="6"/>
                      <c:pt idx="0">
                        <c:v>FEE BASED ADMIN KARTU ATM</c:v>
                      </c:pt>
                      <c:pt idx="1">
                        <c:v>FEE BASED ATM</c:v>
                      </c:pt>
                      <c:pt idx="2">
                        <c:v>FEE BASED DIGI &amp; QRIS</c:v>
                      </c:pt>
                      <c:pt idx="3">
                        <c:v>FEE BASED LAKU PANDAI</c:v>
                      </c:pt>
                      <c:pt idx="4">
                        <c:v>FEE BASED DIGITAL LAINNYA</c:v>
                      </c:pt>
                      <c:pt idx="5">
                        <c:v>FEE BASED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KANWIL!$E$49:$E$58</c15:sqref>
                        </c15:fullRef>
                        <c15:formulaRef>
                          <c15:sqref>(KANWIL!$E$52:$E$55,KANWIL!$E$57:$E$58)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 formatCode="_(* #,##0_);_(* \(#,##0\);_(* &quot;-&quot;??_);_(@_)">
                        <c:v>78928.290579291424</c:v>
                      </c:pt>
                      <c:pt idx="1" formatCode="_(* #,##0_);_(* \(#,##0\);_(* &quot;-&quot;??_);_(@_)">
                        <c:v>20452.741885074756</c:v>
                      </c:pt>
                      <c:pt idx="2" formatCode="_(* #,##0_);_(* \(#,##0\);_(* &quot;-&quot;??_);_(@_)">
                        <c:v>12084.079861822222</c:v>
                      </c:pt>
                      <c:pt idx="3" formatCode="_(* #,##0_);_(* \(#,##0\);_(* &quot;-&quot;??_);_(@_)">
                        <c:v>662.06249068655245</c:v>
                      </c:pt>
                      <c:pt idx="4" formatCode="_(* #,##0_);_(* \(#,##0\);_(* &quot;-&quot;??_);_(@_)">
                        <c:v>1859.4159081711828</c:v>
                      </c:pt>
                      <c:pt idx="5" formatCode="_(* #,##0_);_(* \(#,##0\);_(* &quot;-&quot;??_);_(@_)">
                        <c:v>113986.59072504613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1D6-407D-96A1-AA44F2C835C2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KANWIL!$F$48</c15:sqref>
                        </c15:formulaRef>
                      </c:ext>
                    </c:extLst>
                    <c:strCache>
                      <c:ptCount val="1"/>
                      <c:pt idx="0">
                        <c:v>TARGET 
DESEMBER 2024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solidFill>
                      <a:srgbClr val="FEE6B0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1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eparator>,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KANWIL!$A$49:$A$58</c15:sqref>
                        </c15:fullRef>
                        <c15:formulaRef>
                          <c15:sqref>(KANWIL!$A$52:$A$55,KANWIL!$A$57:$A$58)</c15:sqref>
                        </c15:formulaRef>
                      </c:ext>
                    </c:extLst>
                    <c:strCache>
                      <c:ptCount val="6"/>
                      <c:pt idx="0">
                        <c:v>FEE BASED ADMIN KARTU ATM</c:v>
                      </c:pt>
                      <c:pt idx="1">
                        <c:v>FEE BASED ATM</c:v>
                      </c:pt>
                      <c:pt idx="2">
                        <c:v>FEE BASED DIGI &amp; QRIS</c:v>
                      </c:pt>
                      <c:pt idx="3">
                        <c:v>FEE BASED LAKU PANDAI</c:v>
                      </c:pt>
                      <c:pt idx="4">
                        <c:v>FEE BASED DIGITAL LAINNYA</c:v>
                      </c:pt>
                      <c:pt idx="5">
                        <c:v>FEE BASED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KANWIL!$F$49:$F$58</c15:sqref>
                        </c15:fullRef>
                        <c15:formulaRef>
                          <c15:sqref>(KANWIL!$F$52:$F$55,KANWIL!$F$57:$F$58)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 formatCode="_(* #,##0_);_(* \(#,##0\);_(* &quot;-&quot;??_);_(@_)">
                        <c:v>86103.630032060726</c:v>
                      </c:pt>
                      <c:pt idx="1" formatCode="_(* #,##0_);_(* \(#,##0\);_(* &quot;-&quot;??_);_(@_)">
                        <c:v>22311.968726270905</c:v>
                      </c:pt>
                      <c:pt idx="2" formatCode="_(* #,##0_);_(* \(#,##0\);_(* &quot;-&quot;??_);_(@_)">
                        <c:v>13182.549220230525</c:v>
                      </c:pt>
                      <c:pt idx="3" formatCode="_(* #,##0_);_(* \(#,##0\);_(* &quot;-&quot;??_);_(@_)">
                        <c:v>722.27880147183009</c:v>
                      </c:pt>
                      <c:pt idx="4" formatCode="_(* #,##0_);_(* \(#,##0\);_(* &quot;-&quot;??_);_(@_)">
                        <c:v>2028.3759458356913</c:v>
                      </c:pt>
                      <c:pt idx="5" formatCode="_(* #,##0_);_(* \(#,##0\);_(* &quot;-&quot;??_);_(@_)">
                        <c:v>124348.80272586968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1D6-407D-96A1-AA44F2C835C2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KANWIL!$G$48</c15:sqref>
                        </c15:formulaRef>
                      </c:ext>
                    </c:extLst>
                    <c:strCache>
                      <c:ptCount val="1"/>
                      <c:pt idx="0">
                        <c:v>COPAS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700" b="1" i="0" u="none" strike="noStrike" kern="1200" baseline="0">
                          <a:solidFill>
                            <a:schemeClr val="accent2">
                              <a:lumMod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KANWIL!$A$49:$A$58</c15:sqref>
                        </c15:fullRef>
                        <c15:formulaRef>
                          <c15:sqref>(KANWIL!$A$52:$A$55,KANWIL!$A$57:$A$58)</c15:sqref>
                        </c15:formulaRef>
                      </c:ext>
                    </c:extLst>
                    <c:strCache>
                      <c:ptCount val="6"/>
                      <c:pt idx="0">
                        <c:v>FEE BASED ADMIN KARTU ATM</c:v>
                      </c:pt>
                      <c:pt idx="1">
                        <c:v>FEE BASED ATM</c:v>
                      </c:pt>
                      <c:pt idx="2">
                        <c:v>FEE BASED DIGI &amp; QRIS</c:v>
                      </c:pt>
                      <c:pt idx="3">
                        <c:v>FEE BASED LAKU PANDAI</c:v>
                      </c:pt>
                      <c:pt idx="4">
                        <c:v>FEE BASED DIGITAL LAINNYA</c:v>
                      </c:pt>
                      <c:pt idx="5">
                        <c:v>FEE BASED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KANWIL!$G$49:$G$58</c15:sqref>
                        </c15:fullRef>
                        <c15:formulaRef>
                          <c15:sqref>(KANWIL!$G$52:$G$55,KANWIL!$G$57:$G$58)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 formatCode="_(* #,##0_);_(* \(#,##0\);_(* &quot;-&quot;??_);_(@_)">
                        <c:v>70582823286</c:v>
                      </c:pt>
                      <c:pt idx="1" formatCode="_(* #,##0_);_(* \(#,##0\);_(* &quot;-&quot;??_);_(@_)">
                        <c:v>16501139676</c:v>
                      </c:pt>
                      <c:pt idx="2" formatCode="_(* #,##0_);_(* \(#,##0\);_(* &quot;-&quot;??_);_(@_)">
                        <c:v>12699225008</c:v>
                      </c:pt>
                      <c:pt idx="3" formatCode="_(* #,##0_);_(* \(#,##0\);_(* &quot;-&quot;??_);_(@_)">
                        <c:v>769847132</c:v>
                      </c:pt>
                      <c:pt idx="4" formatCode="_(* #,##0_);_(* \(#,##0\);_(* &quot;-&quot;??_);_(@_)">
                        <c:v>2755605391</c:v>
                      </c:pt>
                      <c:pt idx="5" formatCode="_(* #,##0_);_(* \(#,##0\);_(* &quot;-&quot;??_);_(@_)">
                        <c:v>103325974826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1D6-407D-96A1-AA44F2C835C2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KANWIL!$I$48</c15:sqref>
                        </c15:formulaRef>
                      </c:ext>
                    </c:extLst>
                    <c:strCache>
                      <c:ptCount val="1"/>
                      <c:pt idx="0">
                        <c:v>% 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KANWIL!$A$49:$A$58</c15:sqref>
                        </c15:fullRef>
                        <c15:formulaRef>
                          <c15:sqref>(KANWIL!$A$52:$A$55,KANWIL!$A$57:$A$58)</c15:sqref>
                        </c15:formulaRef>
                      </c:ext>
                    </c:extLst>
                    <c:strCache>
                      <c:ptCount val="6"/>
                      <c:pt idx="0">
                        <c:v>FEE BASED ADMIN KARTU ATM</c:v>
                      </c:pt>
                      <c:pt idx="1">
                        <c:v>FEE BASED ATM</c:v>
                      </c:pt>
                      <c:pt idx="2">
                        <c:v>FEE BASED DIGI &amp; QRIS</c:v>
                      </c:pt>
                      <c:pt idx="3">
                        <c:v>FEE BASED LAKU PANDAI</c:v>
                      </c:pt>
                      <c:pt idx="4">
                        <c:v>FEE BASED DIGITAL LAINNYA</c:v>
                      </c:pt>
                      <c:pt idx="5">
                        <c:v>FEE BASED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KANWIL!$I$49:$I$58</c15:sqref>
                        </c15:fullRef>
                        <c15:formulaRef>
                          <c15:sqref>(KANWIL!$I$52:$I$55,KANWIL!$I$57:$I$58)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 formatCode="0.00%">
                        <c:v>0.81974271305075586</c:v>
                      </c:pt>
                      <c:pt idx="1" formatCode="0.00%">
                        <c:v>0.73956448570004363</c:v>
                      </c:pt>
                      <c:pt idx="2" formatCode="0.00%">
                        <c:v>0.96333605859109595</c:v>
                      </c:pt>
                      <c:pt idx="3" formatCode="0.00%">
                        <c:v>1.0658586828676642</c:v>
                      </c:pt>
                      <c:pt idx="4" formatCode="0.00%">
                        <c:v>1.3585279379088131</c:v>
                      </c:pt>
                      <c:pt idx="5" formatCode="0.00%">
                        <c:v>0.8309366279447411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1D6-407D-96A1-AA44F2C835C2}"/>
                  </c:ext>
                </c:extLst>
              </c15:ser>
            </c15:filteredBarSeries>
          </c:ext>
        </c:extLst>
      </c:barChart>
      <c:catAx>
        <c:axId val="36020049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normalizeH="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214608"/>
        <c:crosses val="autoZero"/>
        <c:auto val="1"/>
        <c:lblAlgn val="ctr"/>
        <c:lblOffset val="100"/>
        <c:noMultiLvlLbl val="0"/>
      </c:catAx>
      <c:valAx>
        <c:axId val="216214608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6020049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0700140213448904"/>
          <c:y val="6.2831188181469988E-2"/>
          <c:w val="0.15435937527347829"/>
          <c:h val="8.9500816020393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'KONSOL _A'!$A$132</c:f>
              <c:strCache>
                <c:ptCount val="1"/>
                <c:pt idx="0">
                  <c:v>ATM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'KONSOL _A'!$B$131:$I$131</c:f>
              <c:strCache>
                <c:ptCount val="8"/>
                <c:pt idx="0">
                  <c:v> Q1-2023 </c:v>
                </c:pt>
                <c:pt idx="1">
                  <c:v> Q2-2023 </c:v>
                </c:pt>
                <c:pt idx="2">
                  <c:v> Q3-2023 </c:v>
                </c:pt>
                <c:pt idx="3">
                  <c:v> Q4-2024 </c:v>
                </c:pt>
                <c:pt idx="4">
                  <c:v> Q1-2024 </c:v>
                </c:pt>
                <c:pt idx="5">
                  <c:v> Q2-2024 </c:v>
                </c:pt>
                <c:pt idx="6">
                  <c:v> Q3-2024 </c:v>
                </c:pt>
                <c:pt idx="7">
                  <c:v> Q4-2024 </c:v>
                </c:pt>
              </c:strCache>
            </c:strRef>
          </c:cat>
          <c:val>
            <c:numRef>
              <c:f>'KONSOL _A'!$B$132:$I$132</c:f>
              <c:numCache>
                <c:formatCode>_(* #,##0.0_);_(* \(#,##0.0\);_(* "-"??_);_(@_)</c:formatCode>
                <c:ptCount val="8"/>
                <c:pt idx="0">
                  <c:v>2.9861469999999999</c:v>
                </c:pt>
                <c:pt idx="1">
                  <c:v>3.4930110000000001</c:v>
                </c:pt>
                <c:pt idx="2">
                  <c:v>3.1521129999999999</c:v>
                </c:pt>
                <c:pt idx="3">
                  <c:v>3.1766580000000002</c:v>
                </c:pt>
                <c:pt idx="4">
                  <c:v>2.9730490000000001</c:v>
                </c:pt>
                <c:pt idx="5">
                  <c:v>3.2649530000000002</c:v>
                </c:pt>
                <c:pt idx="6">
                  <c:v>3.19659</c:v>
                </c:pt>
                <c:pt idx="7">
                  <c:v>3.1498789999999999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B5-413B-B71D-A97CA1C0D511}"/>
            </c:ext>
          </c:extLst>
        </c:ser>
        <c:ser>
          <c:idx val="1"/>
          <c:order val="1"/>
          <c:tx>
            <c:strRef>
              <c:f>'KONSOL _A'!$A$133</c:f>
              <c:strCache>
                <c:ptCount val="1"/>
                <c:pt idx="0">
                  <c:v>DIGI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rgbClr val="FEE6B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'KONSOL _A'!$B$131:$I$131</c:f>
              <c:strCache>
                <c:ptCount val="8"/>
                <c:pt idx="0">
                  <c:v> Q1-2023 </c:v>
                </c:pt>
                <c:pt idx="1">
                  <c:v> Q2-2023 </c:v>
                </c:pt>
                <c:pt idx="2">
                  <c:v> Q3-2023 </c:v>
                </c:pt>
                <c:pt idx="3">
                  <c:v> Q4-2024 </c:v>
                </c:pt>
                <c:pt idx="4">
                  <c:v> Q1-2024 </c:v>
                </c:pt>
                <c:pt idx="5">
                  <c:v> Q2-2024 </c:v>
                </c:pt>
                <c:pt idx="6">
                  <c:v> Q3-2024 </c:v>
                </c:pt>
                <c:pt idx="7">
                  <c:v> Q4-2024 </c:v>
                </c:pt>
              </c:strCache>
            </c:strRef>
          </c:cat>
          <c:val>
            <c:numRef>
              <c:f>'KONSOL _A'!$B$133:$I$133</c:f>
              <c:numCache>
                <c:formatCode>_(* #,##0.0_);_(* \(#,##0.0\);_(* "-"??_);_(@_)</c:formatCode>
                <c:ptCount val="8"/>
                <c:pt idx="0">
                  <c:v>2.271757</c:v>
                </c:pt>
                <c:pt idx="1">
                  <c:v>2.8551250000000001</c:v>
                </c:pt>
                <c:pt idx="2">
                  <c:v>2.952245</c:v>
                </c:pt>
                <c:pt idx="3">
                  <c:v>3.3224659999999999</c:v>
                </c:pt>
                <c:pt idx="4">
                  <c:v>3.3640140000000001</c:v>
                </c:pt>
                <c:pt idx="5">
                  <c:v>4.0022000000000002</c:v>
                </c:pt>
                <c:pt idx="6">
                  <c:v>4.042281</c:v>
                </c:pt>
                <c:pt idx="7">
                  <c:v>4.6003040000000004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B5-413B-B71D-A97CA1C0D51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66021136"/>
        <c:axId val="966024496"/>
      </c:lineChart>
      <c:catAx>
        <c:axId val="96602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024496"/>
        <c:crosses val="autoZero"/>
        <c:auto val="1"/>
        <c:lblAlgn val="ctr"/>
        <c:lblOffset val="100"/>
        <c:noMultiLvlLbl val="0"/>
      </c:catAx>
      <c:valAx>
        <c:axId val="966024496"/>
        <c:scaling>
          <c:orientation val="minMax"/>
        </c:scaling>
        <c:delete val="1"/>
        <c:axPos val="l"/>
        <c:numFmt formatCode="_(* #,##0.0_);_(* \(#,##0.0\);_(* &quot;-&quot;??_);_(@_)" sourceLinked="1"/>
        <c:majorTickMark val="none"/>
        <c:minorTickMark val="none"/>
        <c:tickLblPos val="nextTo"/>
        <c:crossAx val="96602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'KONSOL _A'!$A$137</c:f>
              <c:strCache>
                <c:ptCount val="1"/>
                <c:pt idx="0">
                  <c:v>ATM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'KONSOL _A'!$B$136:$I$136</c:f>
              <c:strCache>
                <c:ptCount val="8"/>
                <c:pt idx="0">
                  <c:v> Q1-2023 </c:v>
                </c:pt>
                <c:pt idx="1">
                  <c:v> Q2-2023 </c:v>
                </c:pt>
                <c:pt idx="2">
                  <c:v> Q3-2023 </c:v>
                </c:pt>
                <c:pt idx="3">
                  <c:v> Q4-2024 </c:v>
                </c:pt>
                <c:pt idx="4">
                  <c:v> Q1-2024 </c:v>
                </c:pt>
                <c:pt idx="5">
                  <c:v> Q2-2024 </c:v>
                </c:pt>
                <c:pt idx="6">
                  <c:v> Q3-2024 </c:v>
                </c:pt>
                <c:pt idx="7">
                  <c:v> Q4-2024 </c:v>
                </c:pt>
              </c:strCache>
            </c:strRef>
          </c:cat>
          <c:val>
            <c:numRef>
              <c:f>'KONSOL _A'!$B$137:$I$137</c:f>
              <c:numCache>
                <c:formatCode>_(* #,##0.0_);_(* \(#,##0.0\);_(* "-"??_);_(@_)</c:formatCode>
                <c:ptCount val="8"/>
                <c:pt idx="0">
                  <c:v>2.7558731666540002</c:v>
                </c:pt>
                <c:pt idx="1">
                  <c:v>3.5602117176859998</c:v>
                </c:pt>
                <c:pt idx="2">
                  <c:v>2.9219761188670001</c:v>
                </c:pt>
                <c:pt idx="3">
                  <c:v>2.8845582460659998</c:v>
                </c:pt>
                <c:pt idx="4">
                  <c:v>2.7251715476129998</c:v>
                </c:pt>
                <c:pt idx="5">
                  <c:v>3.2266727160939999</c:v>
                </c:pt>
                <c:pt idx="6">
                  <c:v>2.8761323189399999</c:v>
                </c:pt>
                <c:pt idx="7">
                  <c:v>2.7959305853399998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CF-48EF-A035-3F699E80396C}"/>
            </c:ext>
          </c:extLst>
        </c:ser>
        <c:ser>
          <c:idx val="1"/>
          <c:order val="1"/>
          <c:tx>
            <c:strRef>
              <c:f>'KONSOL _A'!$A$138</c:f>
              <c:strCache>
                <c:ptCount val="1"/>
                <c:pt idx="0">
                  <c:v>DIGI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rgbClr val="FEE6B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'KONSOL _A'!$B$136:$I$136</c:f>
              <c:strCache>
                <c:ptCount val="8"/>
                <c:pt idx="0">
                  <c:v> Q1-2023 </c:v>
                </c:pt>
                <c:pt idx="1">
                  <c:v> Q2-2023 </c:v>
                </c:pt>
                <c:pt idx="2">
                  <c:v> Q3-2023 </c:v>
                </c:pt>
                <c:pt idx="3">
                  <c:v> Q4-2024 </c:v>
                </c:pt>
                <c:pt idx="4">
                  <c:v> Q1-2024 </c:v>
                </c:pt>
                <c:pt idx="5">
                  <c:v> Q2-2024 </c:v>
                </c:pt>
                <c:pt idx="6">
                  <c:v> Q3-2024 </c:v>
                </c:pt>
                <c:pt idx="7">
                  <c:v> Q4-2024 </c:v>
                </c:pt>
              </c:strCache>
            </c:strRef>
          </c:cat>
          <c:val>
            <c:numRef>
              <c:f>'KONSOL _A'!$B$138:$I$138</c:f>
              <c:numCache>
                <c:formatCode>_(* #,##0.0_);_(* \(#,##0.0\);_(* "-"??_);_(@_)</c:formatCode>
                <c:ptCount val="8"/>
                <c:pt idx="0">
                  <c:v>2.7450230766179997</c:v>
                </c:pt>
                <c:pt idx="1">
                  <c:v>3.467312609071</c:v>
                </c:pt>
                <c:pt idx="2">
                  <c:v>3.6946783878049998</c:v>
                </c:pt>
                <c:pt idx="3">
                  <c:v>4.1156205368299998</c:v>
                </c:pt>
                <c:pt idx="4">
                  <c:v>3.976650237501</c:v>
                </c:pt>
                <c:pt idx="5">
                  <c:v>4.7633953586339999</c:v>
                </c:pt>
                <c:pt idx="6">
                  <c:v>4.9616948573949999</c:v>
                </c:pt>
                <c:pt idx="7">
                  <c:v>5.2872166097379996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CF-48EF-A035-3F699E80396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66021136"/>
        <c:axId val="966024496"/>
      </c:lineChart>
      <c:catAx>
        <c:axId val="96602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024496"/>
        <c:crosses val="autoZero"/>
        <c:auto val="1"/>
        <c:lblAlgn val="ctr"/>
        <c:lblOffset val="100"/>
        <c:noMultiLvlLbl val="0"/>
      </c:catAx>
      <c:valAx>
        <c:axId val="966024496"/>
        <c:scaling>
          <c:orientation val="minMax"/>
        </c:scaling>
        <c:delete val="1"/>
        <c:axPos val="l"/>
        <c:numFmt formatCode="_(* #,##0.0_);_(* \(#,##0.0\);_(* &quot;-&quot;??_);_(@_)" sourceLinked="1"/>
        <c:majorTickMark val="none"/>
        <c:minorTickMark val="none"/>
        <c:tickLblPos val="nextTo"/>
        <c:crossAx val="96602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KANWIL!$C$71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KANWIL!$A$72:$A$81</c15:sqref>
                  </c15:fullRef>
                </c:ext>
              </c:extLst>
              <c:f>(KANWIL!$A$75:$A$78,KANWIL!$A$80:$A$81)</c:f>
              <c:strCache>
                <c:ptCount val="6"/>
                <c:pt idx="0">
                  <c:v>FEE BASED ADMIN KARTU ATM</c:v>
                </c:pt>
                <c:pt idx="1">
                  <c:v>FEE BASED ATM</c:v>
                </c:pt>
                <c:pt idx="2">
                  <c:v>FEE BASED DIGI &amp; QRIS</c:v>
                </c:pt>
                <c:pt idx="3">
                  <c:v>FEE BASED LAKU PANDAI</c:v>
                </c:pt>
                <c:pt idx="4">
                  <c:v>FEE BASED DIGITAL LAINNYA</c:v>
                </c:pt>
                <c:pt idx="5">
                  <c:v>FEE BASED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KANWIL!$C$72:$C$81</c15:sqref>
                  </c15:fullRef>
                </c:ext>
              </c:extLst>
              <c:f>(KANWIL!$C$75:$C$78,KANWIL!$C$80:$C$81)</c:f>
              <c:numCache>
                <c:formatCode>General</c:formatCode>
                <c:ptCount val="6"/>
                <c:pt idx="0" formatCode="_(* #,##0_);_(* \(#,##0\);_(* &quot;-&quot;??_);_(@_)">
                  <c:v>85339.655221748893</c:v>
                </c:pt>
                <c:pt idx="1" formatCode="_(* #,##0_);_(* \(#,##0\);_(* &quot;-&quot;??_);_(@_)">
                  <c:v>22047.04091899937</c:v>
                </c:pt>
                <c:pt idx="2" formatCode="_(* #,##0_);_(* \(#,##0\);_(* &quot;-&quot;??_);_(@_)">
                  <c:v>11312.652424068863</c:v>
                </c:pt>
                <c:pt idx="3" formatCode="_(* #,##0_);_(* \(#,##0\);_(* &quot;-&quot;??_);_(@_)">
                  <c:v>256.65438106139595</c:v>
                </c:pt>
                <c:pt idx="4" formatCode="_(* #,##0_);_(* \(#,##0\);_(* &quot;-&quot;??_);_(@_)">
                  <c:v>1710.1212950356319</c:v>
                </c:pt>
                <c:pt idx="5" formatCode="_(* #,##0_);_(* \(#,##0\);_(* &quot;-&quot;??_);_(@_)">
                  <c:v>120666.12424091414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5116-4C62-9EF0-1F9F47378857}"/>
            </c:ext>
          </c:extLst>
        </c:ser>
        <c:ser>
          <c:idx val="6"/>
          <c:order val="6"/>
          <c:tx>
            <c:strRef>
              <c:f>KANWIL!$H$71</c:f>
              <c:strCache>
                <c:ptCount val="1"/>
                <c:pt idx="0">
                  <c:v>REALISASI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KANWIL!$A$72:$A$81</c15:sqref>
                  </c15:fullRef>
                </c:ext>
              </c:extLst>
              <c:f>(KANWIL!$A$75:$A$78,KANWIL!$A$80:$A$81)</c:f>
              <c:strCache>
                <c:ptCount val="6"/>
                <c:pt idx="0">
                  <c:v>FEE BASED ADMIN KARTU ATM</c:v>
                </c:pt>
                <c:pt idx="1">
                  <c:v>FEE BASED ATM</c:v>
                </c:pt>
                <c:pt idx="2">
                  <c:v>FEE BASED DIGI &amp; QRIS</c:v>
                </c:pt>
                <c:pt idx="3">
                  <c:v>FEE BASED LAKU PANDAI</c:v>
                </c:pt>
                <c:pt idx="4">
                  <c:v>FEE BASED DIGITAL LAINNYA</c:v>
                </c:pt>
                <c:pt idx="5">
                  <c:v>FEE BASED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KANWIL!$H$72:$H$81</c15:sqref>
                  </c15:fullRef>
                </c:ext>
              </c:extLst>
              <c:f>(KANWIL!$H$75:$H$78,KANWIL!$H$80:$H$81)</c:f>
              <c:numCache>
                <c:formatCode>General</c:formatCode>
                <c:ptCount val="6"/>
                <c:pt idx="0" formatCode="_(* #,##0_);_(* \(#,##0\);_(* &quot;-&quot;??_);_(@_)">
                  <c:v>69536.354854000005</c:v>
                </c:pt>
                <c:pt idx="1" formatCode="_(* #,##0_);_(* \(#,##0\);_(* &quot;-&quot;??_);_(@_)">
                  <c:v>14184.114023</c:v>
                </c:pt>
                <c:pt idx="2" formatCode="_(* #,##0_);_(* \(#,##0\);_(* &quot;-&quot;??_);_(@_)">
                  <c:v>10228.349898</c:v>
                </c:pt>
                <c:pt idx="3" formatCode="_(* #,##0_);_(* \(#,##0\);_(* &quot;-&quot;??_);_(@_)">
                  <c:v>348.41941000000003</c:v>
                </c:pt>
                <c:pt idx="4" formatCode="_(* #,##0_);_(* \(#,##0\);_(* &quot;-&quot;??_);_(@_)">
                  <c:v>2486.908144</c:v>
                </c:pt>
                <c:pt idx="5" formatCode="_(* #,##0_);_(* \(#,##0\);_(* &quot;-&quot;??_);_(@_)">
                  <c:v>96786.573352000007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5116-4C62-9EF0-1F9F473788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47"/>
        <c:overlap val="-48"/>
        <c:axId val="360200496"/>
        <c:axId val="2162146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KANWIL!$B$71</c15:sqref>
                        </c15:formulaRef>
                      </c:ext>
                    </c:extLst>
                    <c:strCache>
                      <c:ptCount val="1"/>
                      <c:pt idx="0">
                        <c:v>DESEMBER 2023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700" b="1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KANWIL!$A$72:$A$81</c15:sqref>
                        </c15:fullRef>
                        <c15:formulaRef>
                          <c15:sqref>(KANWIL!$A$75:$A$78,KANWIL!$A$80:$A$81)</c15:sqref>
                        </c15:formulaRef>
                      </c:ext>
                    </c:extLst>
                    <c:strCache>
                      <c:ptCount val="6"/>
                      <c:pt idx="0">
                        <c:v>FEE BASED ADMIN KARTU ATM</c:v>
                      </c:pt>
                      <c:pt idx="1">
                        <c:v>FEE BASED ATM</c:v>
                      </c:pt>
                      <c:pt idx="2">
                        <c:v>FEE BASED DIGI &amp; QRIS</c:v>
                      </c:pt>
                      <c:pt idx="3">
                        <c:v>FEE BASED LAKU PANDAI</c:v>
                      </c:pt>
                      <c:pt idx="4">
                        <c:v>FEE BASED DIGITAL LAINNYA</c:v>
                      </c:pt>
                      <c:pt idx="5">
                        <c:v>FEE BASED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KANWIL!$B$72:$B$81</c15:sqref>
                        </c15:fullRef>
                        <c15:formulaRef>
                          <c15:sqref>(KANWIL!$B$75:$B$78,KANWIL!$B$80:$B$81)</c15:sqref>
                        </c15:formulaRef>
                      </c:ext>
                    </c:extLst>
                    <c:numCache>
                      <c:formatCode>d\-mmm\-yy</c:formatCode>
                      <c:ptCount val="6"/>
                      <c:pt idx="0" formatCode="_(* #,##0_);_(* \(#,##0\);_(* &quot;-&quot;??_);_(@_)">
                        <c:v>58917.915322000001</c:v>
                      </c:pt>
                      <c:pt idx="1" formatCode="_(* #,##0_);_(* \(#,##0\);_(* &quot;-&quot;??_);_(@_)">
                        <c:v>10298.704159999999</c:v>
                      </c:pt>
                      <c:pt idx="2" formatCode="_(* #,##0_);_(* \(#,##0\);_(* &quot;-&quot;??_);_(@_)">
                        <c:v>8640.8024000000005</c:v>
                      </c:pt>
                      <c:pt idx="3" formatCode="_(* #,##0_);_(* \(#,##0\);_(* &quot;-&quot;??_);_(@_)">
                        <c:v>273.88801799999999</c:v>
                      </c:pt>
                      <c:pt idx="4" formatCode="_(* #,##0_);_(* \(#,##0\);_(* &quot;-&quot;??_);_(@_)">
                        <c:v>2000.420946</c:v>
                      </c:pt>
                      <c:pt idx="5" formatCode="_(* #,##0_);_(* \(#,##0\);_(* &quot;-&quot;??_);_(@_)">
                        <c:v>80131.730845999991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116-4C62-9EF0-1F9F4737885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KANWIL!$D$71</c15:sqref>
                        </c15:formulaRef>
                      </c:ext>
                    </c:extLst>
                    <c:strCache>
                      <c:ptCount val="1"/>
                      <c:pt idx="0">
                        <c:v>TARGET
OKTOBER 2024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KANWIL!$A$72:$A$81</c15:sqref>
                        </c15:fullRef>
                        <c15:formulaRef>
                          <c15:sqref>(KANWIL!$A$75:$A$78,KANWIL!$A$80:$A$81)</c15:sqref>
                        </c15:formulaRef>
                      </c:ext>
                    </c:extLst>
                    <c:strCache>
                      <c:ptCount val="6"/>
                      <c:pt idx="0">
                        <c:v>FEE BASED ADMIN KARTU ATM</c:v>
                      </c:pt>
                      <c:pt idx="1">
                        <c:v>FEE BASED ATM</c:v>
                      </c:pt>
                      <c:pt idx="2">
                        <c:v>FEE BASED DIGI &amp; QRIS</c:v>
                      </c:pt>
                      <c:pt idx="3">
                        <c:v>FEE BASED LAKU PANDAI</c:v>
                      </c:pt>
                      <c:pt idx="4">
                        <c:v>FEE BASED DIGITAL LAINNYA</c:v>
                      </c:pt>
                      <c:pt idx="5">
                        <c:v>FEE BASED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KANWIL!$D$72:$D$81</c15:sqref>
                        </c15:fullRef>
                        <c15:formulaRef>
                          <c15:sqref>(KANWIL!$D$75:$D$78,KANWIL!$D$80:$D$81)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 formatCode="_(* #,##0_);_(* \(#,##0\);_(* &quot;-&quot;??_);_(@_)">
                        <c:v>71116.306106959164</c:v>
                      </c:pt>
                      <c:pt idx="1" formatCode="_(* #,##0_);_(* \(#,##0\);_(* &quot;-&quot;??_);_(@_)">
                        <c:v>18372.739404109754</c:v>
                      </c:pt>
                      <c:pt idx="2" formatCode="_(* #,##0_);_(* \(#,##0\);_(* &quot;-&quot;??_);_(@_)">
                        <c:v>9427.1447819199457</c:v>
                      </c:pt>
                      <c:pt idx="3" formatCode="_(* #,##0_);_(* \(#,##0\);_(* &quot;-&quot;??_);_(@_)">
                        <c:v>213.85988136708693</c:v>
                      </c:pt>
                      <c:pt idx="4" formatCode="_(* #,##0_);_(* \(#,##0\);_(* &quot;-&quot;??_);_(@_)">
                        <c:v>1425.0409737101013</c:v>
                      </c:pt>
                      <c:pt idx="5" formatCode="_(* #,##0_);_(* \(#,##0\);_(* &quot;-&quot;??_);_(@_)">
                        <c:v>100555.09114806606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116-4C62-9EF0-1F9F4737885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KANWIL!$E$71</c15:sqref>
                        </c15:formulaRef>
                      </c:ext>
                    </c:extLst>
                    <c:strCache>
                      <c:ptCount val="1"/>
                      <c:pt idx="0">
                        <c:v>TARGET
NOVEMBER 2024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KANWIL!$A$72:$A$81</c15:sqref>
                        </c15:fullRef>
                        <c15:formulaRef>
                          <c15:sqref>(KANWIL!$A$75:$A$78,KANWIL!$A$80:$A$81)</c15:sqref>
                        </c15:formulaRef>
                      </c:ext>
                    </c:extLst>
                    <c:strCache>
                      <c:ptCount val="6"/>
                      <c:pt idx="0">
                        <c:v>FEE BASED ADMIN KARTU ATM</c:v>
                      </c:pt>
                      <c:pt idx="1">
                        <c:v>FEE BASED ATM</c:v>
                      </c:pt>
                      <c:pt idx="2">
                        <c:v>FEE BASED DIGI &amp; QRIS</c:v>
                      </c:pt>
                      <c:pt idx="3">
                        <c:v>FEE BASED LAKU PANDAI</c:v>
                      </c:pt>
                      <c:pt idx="4">
                        <c:v>FEE BASED DIGITAL LAINNYA</c:v>
                      </c:pt>
                      <c:pt idx="5">
                        <c:v>FEE BASED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KANWIL!$E$72:$E$81</c15:sqref>
                        </c15:fullRef>
                        <c15:formulaRef>
                          <c15:sqref>(KANWIL!$E$75:$E$78,KANWIL!$E$80:$E$81)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 formatCode="_(* #,##0_);_(* \(#,##0\);_(* &quot;-&quot;??_);_(@_)">
                        <c:v>78227.980664354007</c:v>
                      </c:pt>
                      <c:pt idx="1" formatCode="_(* #,##0_);_(* \(#,##0\);_(* &quot;-&quot;??_);_(@_)">
                        <c:v>20209.890161554558</c:v>
                      </c:pt>
                      <c:pt idx="2" formatCode="_(* #,##0_);_(* \(#,##0\);_(* &quot;-&quot;??_);_(@_)">
                        <c:v>10369.996960200568</c:v>
                      </c:pt>
                      <c:pt idx="3" formatCode="_(* #,##0_);_(* \(#,##0\);_(* &quot;-&quot;??_);_(@_)">
                        <c:v>235.2571312142415</c:v>
                      </c:pt>
                      <c:pt idx="4" formatCode="_(* #,##0_);_(* \(#,##0\);_(* &quot;-&quot;??_);_(@_)">
                        <c:v>1567.6712926022542</c:v>
                      </c:pt>
                      <c:pt idx="5" formatCode="_(* #,##0_);_(* \(#,##0\);_(* &quot;-&quot;??_);_(@_)">
                        <c:v>110610.79620992564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116-4C62-9EF0-1F9F4737885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KANWIL!$F$71</c15:sqref>
                        </c15:formulaRef>
                      </c:ext>
                    </c:extLst>
                    <c:strCache>
                      <c:ptCount val="1"/>
                      <c:pt idx="0">
                        <c:v>TARGET 
DESEMBER 2024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solidFill>
                      <a:srgbClr val="FEE6B0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1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eparator>,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KANWIL!$A$72:$A$81</c15:sqref>
                        </c15:fullRef>
                        <c15:formulaRef>
                          <c15:sqref>(KANWIL!$A$75:$A$78,KANWIL!$A$80:$A$81)</c15:sqref>
                        </c15:formulaRef>
                      </c:ext>
                    </c:extLst>
                    <c:strCache>
                      <c:ptCount val="6"/>
                      <c:pt idx="0">
                        <c:v>FEE BASED ADMIN KARTU ATM</c:v>
                      </c:pt>
                      <c:pt idx="1">
                        <c:v>FEE BASED ATM</c:v>
                      </c:pt>
                      <c:pt idx="2">
                        <c:v>FEE BASED DIGI &amp; QRIS</c:v>
                      </c:pt>
                      <c:pt idx="3">
                        <c:v>FEE BASED LAKU PANDAI</c:v>
                      </c:pt>
                      <c:pt idx="4">
                        <c:v>FEE BASED DIGITAL LAINNYA</c:v>
                      </c:pt>
                      <c:pt idx="5">
                        <c:v>FEE BASED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KANWIL!$F$72:$F$81</c15:sqref>
                        </c15:fullRef>
                        <c15:formulaRef>
                          <c15:sqref>(KANWIL!$F$75:$F$78,KANWIL!$F$80:$F$81)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 formatCode="_(* #,##0_);_(* \(#,##0\);_(* &quot;-&quot;??_);_(@_)">
                        <c:v>85339.655221748893</c:v>
                      </c:pt>
                      <c:pt idx="1" formatCode="_(* #,##0_);_(* \(#,##0\);_(* &quot;-&quot;??_);_(@_)">
                        <c:v>22047.04091899937</c:v>
                      </c:pt>
                      <c:pt idx="2" formatCode="_(* #,##0_);_(* \(#,##0\);_(* &quot;-&quot;??_);_(@_)">
                        <c:v>11312.652424068863</c:v>
                      </c:pt>
                      <c:pt idx="3" formatCode="_(* #,##0_);_(* \(#,##0\);_(* &quot;-&quot;??_);_(@_)">
                        <c:v>256.65438106139595</c:v>
                      </c:pt>
                      <c:pt idx="4" formatCode="_(* #,##0_);_(* \(#,##0\);_(* &quot;-&quot;??_);_(@_)">
                        <c:v>1710.1212950356319</c:v>
                      </c:pt>
                      <c:pt idx="5" formatCode="_(* #,##0_);_(* \(#,##0\);_(* &quot;-&quot;??_);_(@_)">
                        <c:v>120666.12424091414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116-4C62-9EF0-1F9F4737885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KANWIL!$G$71</c15:sqref>
                        </c15:formulaRef>
                      </c:ext>
                    </c:extLst>
                    <c:strCache>
                      <c:ptCount val="1"/>
                      <c:pt idx="0">
                        <c:v>COPAS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700" b="1" i="0" u="none" strike="noStrike" kern="1200" baseline="0">
                          <a:solidFill>
                            <a:schemeClr val="accent2">
                              <a:lumMod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KANWIL!$A$72:$A$81</c15:sqref>
                        </c15:fullRef>
                        <c15:formulaRef>
                          <c15:sqref>(KANWIL!$A$75:$A$78,KANWIL!$A$80:$A$81)</c15:sqref>
                        </c15:formulaRef>
                      </c:ext>
                    </c:extLst>
                    <c:strCache>
                      <c:ptCount val="6"/>
                      <c:pt idx="0">
                        <c:v>FEE BASED ADMIN KARTU ATM</c:v>
                      </c:pt>
                      <c:pt idx="1">
                        <c:v>FEE BASED ATM</c:v>
                      </c:pt>
                      <c:pt idx="2">
                        <c:v>FEE BASED DIGI &amp; QRIS</c:v>
                      </c:pt>
                      <c:pt idx="3">
                        <c:v>FEE BASED LAKU PANDAI</c:v>
                      </c:pt>
                      <c:pt idx="4">
                        <c:v>FEE BASED DIGITAL LAINNYA</c:v>
                      </c:pt>
                      <c:pt idx="5">
                        <c:v>FEE BASED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KANWIL!$G$72:$G$81</c15:sqref>
                        </c15:fullRef>
                        <c15:formulaRef>
                          <c15:sqref>(KANWIL!$G$75:$G$78,KANWIL!$G$80:$G$81)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 formatCode="_(* #,##0_);_(* \(#,##0\);_(* &quot;-&quot;??_);_(@_)">
                        <c:v>69536354854</c:v>
                      </c:pt>
                      <c:pt idx="1" formatCode="_(* #,##0_);_(* \(#,##0\);_(* &quot;-&quot;??_);_(@_)">
                        <c:v>14184114023</c:v>
                      </c:pt>
                      <c:pt idx="2" formatCode="_(* #,##0_);_(* \(#,##0\);_(* &quot;-&quot;??_);_(@_)">
                        <c:v>10228349898</c:v>
                      </c:pt>
                      <c:pt idx="3" formatCode="_(* #,##0_);_(* \(#,##0\);_(* &quot;-&quot;??_);_(@_)">
                        <c:v>348419410</c:v>
                      </c:pt>
                      <c:pt idx="4" formatCode="_(* #,##0_);_(* \(#,##0\);_(* &quot;-&quot;??_);_(@_)">
                        <c:v>2486908144</c:v>
                      </c:pt>
                      <c:pt idx="5" formatCode="_(* #,##0_);_(* \(#,##0\);_(* &quot;-&quot;??_);_(@_)">
                        <c:v>96786573352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116-4C62-9EF0-1F9F47378857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KANWIL!$I$71</c15:sqref>
                        </c15:formulaRef>
                      </c:ext>
                    </c:extLst>
                    <c:strCache>
                      <c:ptCount val="1"/>
                      <c:pt idx="0">
                        <c:v>% 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KANWIL!$A$72:$A$81</c15:sqref>
                        </c15:fullRef>
                        <c15:formulaRef>
                          <c15:sqref>(KANWIL!$A$75:$A$78,KANWIL!$A$80:$A$81)</c15:sqref>
                        </c15:formulaRef>
                      </c:ext>
                    </c:extLst>
                    <c:strCache>
                      <c:ptCount val="6"/>
                      <c:pt idx="0">
                        <c:v>FEE BASED ADMIN KARTU ATM</c:v>
                      </c:pt>
                      <c:pt idx="1">
                        <c:v>FEE BASED ATM</c:v>
                      </c:pt>
                      <c:pt idx="2">
                        <c:v>FEE BASED DIGI &amp; QRIS</c:v>
                      </c:pt>
                      <c:pt idx="3">
                        <c:v>FEE BASED LAKU PANDAI</c:v>
                      </c:pt>
                      <c:pt idx="4">
                        <c:v>FEE BASED DIGITAL LAINNYA</c:v>
                      </c:pt>
                      <c:pt idx="5">
                        <c:v>FEE BASED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KANWIL!$I$72:$I$81</c15:sqref>
                        </c15:fullRef>
                        <c15:formulaRef>
                          <c15:sqref>(KANWIL!$I$75:$I$78,KANWIL!$I$80:$I$81)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 formatCode="0.00%">
                        <c:v>0.81481879289662984</c:v>
                      </c:pt>
                      <c:pt idx="1" formatCode="0.00%">
                        <c:v>0.64335681487199614</c:v>
                      </c:pt>
                      <c:pt idx="2" formatCode="0.00%">
                        <c:v>0.90415134440426237</c:v>
                      </c:pt>
                      <c:pt idx="3" formatCode="0.00%">
                        <c:v>1.3575432009346935</c:v>
                      </c:pt>
                      <c:pt idx="4" formatCode="0.00%">
                        <c:v>1.4542290954561694</c:v>
                      </c:pt>
                      <c:pt idx="5" formatCode="0.00%">
                        <c:v>0.80210227983093441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116-4C62-9EF0-1F9F47378857}"/>
                  </c:ext>
                </c:extLst>
              </c15:ser>
            </c15:filteredBarSeries>
          </c:ext>
        </c:extLst>
      </c:barChart>
      <c:catAx>
        <c:axId val="36020049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normalizeH="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214608"/>
        <c:crosses val="autoZero"/>
        <c:auto val="1"/>
        <c:lblAlgn val="ctr"/>
        <c:lblOffset val="100"/>
        <c:noMultiLvlLbl val="0"/>
      </c:catAx>
      <c:valAx>
        <c:axId val="216214608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6020049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0700140213448904"/>
          <c:y val="6.2831188181469988E-2"/>
          <c:w val="0.15435937527347829"/>
          <c:h val="8.9500816020393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'KONSOL _A'!$A$144</c:f>
              <c:strCache>
                <c:ptCount val="1"/>
                <c:pt idx="0">
                  <c:v>ATM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'KONSOL _A'!$B$143:$I$143</c:f>
              <c:strCache>
                <c:ptCount val="8"/>
                <c:pt idx="0">
                  <c:v> Q1-2023 </c:v>
                </c:pt>
                <c:pt idx="1">
                  <c:v> Q2-2023 </c:v>
                </c:pt>
                <c:pt idx="2">
                  <c:v> Q3-2023 </c:v>
                </c:pt>
                <c:pt idx="3">
                  <c:v> Q4-2024 </c:v>
                </c:pt>
                <c:pt idx="4">
                  <c:v> Q1-2024 </c:v>
                </c:pt>
                <c:pt idx="5">
                  <c:v> Q2-2024 </c:v>
                </c:pt>
                <c:pt idx="6">
                  <c:v> Q3-2024 </c:v>
                </c:pt>
                <c:pt idx="7">
                  <c:v> Q4-2024 </c:v>
                </c:pt>
              </c:strCache>
            </c:strRef>
          </c:cat>
          <c:val>
            <c:numRef>
              <c:f>'KONSOL _A'!$B$144:$I$144</c:f>
              <c:numCache>
                <c:formatCode>_(* #,##0.0_);_(* \(#,##0.0\);_(* "-"??_);_(@_)</c:formatCode>
                <c:ptCount val="8"/>
                <c:pt idx="0">
                  <c:v>1.977236</c:v>
                </c:pt>
                <c:pt idx="1">
                  <c:v>2.3180480000000001</c:v>
                </c:pt>
                <c:pt idx="2">
                  <c:v>2.1585610000000002</c:v>
                </c:pt>
                <c:pt idx="3">
                  <c:v>2.2060439999999999</c:v>
                </c:pt>
                <c:pt idx="4">
                  <c:v>1.8765829999999999</c:v>
                </c:pt>
                <c:pt idx="5">
                  <c:v>2.1053709999999999</c:v>
                </c:pt>
                <c:pt idx="6">
                  <c:v>2.015082</c:v>
                </c:pt>
                <c:pt idx="7">
                  <c:v>1.938059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CA-44B4-BBB7-4433D4C6227A}"/>
            </c:ext>
          </c:extLst>
        </c:ser>
        <c:ser>
          <c:idx val="1"/>
          <c:order val="1"/>
          <c:tx>
            <c:strRef>
              <c:f>'KONSOL _A'!$A$145</c:f>
              <c:strCache>
                <c:ptCount val="1"/>
                <c:pt idx="0">
                  <c:v>DIGI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rgbClr val="FEE6B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'KONSOL _A'!$B$143:$I$143</c:f>
              <c:strCache>
                <c:ptCount val="8"/>
                <c:pt idx="0">
                  <c:v> Q1-2023 </c:v>
                </c:pt>
                <c:pt idx="1">
                  <c:v> Q2-2023 </c:v>
                </c:pt>
                <c:pt idx="2">
                  <c:v> Q3-2023 </c:v>
                </c:pt>
                <c:pt idx="3">
                  <c:v> Q4-2024 </c:v>
                </c:pt>
                <c:pt idx="4">
                  <c:v> Q1-2024 </c:v>
                </c:pt>
                <c:pt idx="5">
                  <c:v> Q2-2024 </c:v>
                </c:pt>
                <c:pt idx="6">
                  <c:v> Q3-2024 </c:v>
                </c:pt>
                <c:pt idx="7">
                  <c:v> Q4-2024 </c:v>
                </c:pt>
              </c:strCache>
            </c:strRef>
          </c:cat>
          <c:val>
            <c:numRef>
              <c:f>'KONSOL _A'!$B$145:$I$145</c:f>
              <c:numCache>
                <c:formatCode>_(* #,##0.0_);_(* \(#,##0.0\);_(* "-"??_);_(@_)</c:formatCode>
                <c:ptCount val="8"/>
                <c:pt idx="0">
                  <c:v>1.812926</c:v>
                </c:pt>
                <c:pt idx="1">
                  <c:v>2.3214320000000002</c:v>
                </c:pt>
                <c:pt idx="2">
                  <c:v>2.4171499999999999</c:v>
                </c:pt>
                <c:pt idx="3">
                  <c:v>2.7158470000000001</c:v>
                </c:pt>
                <c:pt idx="4">
                  <c:v>2.5567489999999999</c:v>
                </c:pt>
                <c:pt idx="5">
                  <c:v>3.0662660000000002</c:v>
                </c:pt>
                <c:pt idx="6">
                  <c:v>2.997738</c:v>
                </c:pt>
                <c:pt idx="7">
                  <c:v>3.346886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CA-44B4-BBB7-4433D4C622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66021136"/>
        <c:axId val="966024496"/>
      </c:lineChart>
      <c:catAx>
        <c:axId val="96602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024496"/>
        <c:crosses val="autoZero"/>
        <c:auto val="1"/>
        <c:lblAlgn val="ctr"/>
        <c:lblOffset val="100"/>
        <c:noMultiLvlLbl val="0"/>
      </c:catAx>
      <c:valAx>
        <c:axId val="966024496"/>
        <c:scaling>
          <c:orientation val="minMax"/>
        </c:scaling>
        <c:delete val="1"/>
        <c:axPos val="l"/>
        <c:numFmt formatCode="_(* #,##0.0_);_(* \(#,##0.0\);_(* &quot;-&quot;??_);_(@_)" sourceLinked="1"/>
        <c:majorTickMark val="none"/>
        <c:minorTickMark val="none"/>
        <c:tickLblPos val="nextTo"/>
        <c:crossAx val="96602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'KONSOL _A'!$A$149</c:f>
              <c:strCache>
                <c:ptCount val="1"/>
                <c:pt idx="0">
                  <c:v>ATM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'KONSOL _A'!$B$148:$I$148</c:f>
              <c:strCache>
                <c:ptCount val="8"/>
                <c:pt idx="0">
                  <c:v> Q1-2023 </c:v>
                </c:pt>
                <c:pt idx="1">
                  <c:v> Q2-2023 </c:v>
                </c:pt>
                <c:pt idx="2">
                  <c:v> Q3-2023 </c:v>
                </c:pt>
                <c:pt idx="3">
                  <c:v> Q4-2024 </c:v>
                </c:pt>
                <c:pt idx="4">
                  <c:v> Q1-2024 </c:v>
                </c:pt>
                <c:pt idx="5">
                  <c:v> Q2-2024 </c:v>
                </c:pt>
                <c:pt idx="6">
                  <c:v> Q3-2024 </c:v>
                </c:pt>
                <c:pt idx="7">
                  <c:v> Q4-2024 </c:v>
                </c:pt>
              </c:strCache>
            </c:strRef>
          </c:cat>
          <c:val>
            <c:numRef>
              <c:f>'KONSOL _A'!$B$149:$I$149</c:f>
              <c:numCache>
                <c:formatCode>_(* #,##0.0_);_(* \(#,##0.0\);_(* "-"??_);_(@_)</c:formatCode>
                <c:ptCount val="8"/>
                <c:pt idx="0">
                  <c:v>1.8938058417279999</c:v>
                </c:pt>
                <c:pt idx="1">
                  <c:v>2.4133289161260003</c:v>
                </c:pt>
                <c:pt idx="2">
                  <c:v>2.058108640395</c:v>
                </c:pt>
                <c:pt idx="3">
                  <c:v>2.0587939503150001</c:v>
                </c:pt>
                <c:pt idx="4">
                  <c:v>1.720523163792</c:v>
                </c:pt>
                <c:pt idx="5">
                  <c:v>2.0895198201960001</c:v>
                </c:pt>
                <c:pt idx="6">
                  <c:v>1.8196228667579999</c:v>
                </c:pt>
                <c:pt idx="7">
                  <c:v>1.7499065140700001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60-4CE7-A325-155C899E2222}"/>
            </c:ext>
          </c:extLst>
        </c:ser>
        <c:ser>
          <c:idx val="1"/>
          <c:order val="1"/>
          <c:tx>
            <c:strRef>
              <c:f>'KONSOL _A'!$A$150</c:f>
              <c:strCache>
                <c:ptCount val="1"/>
                <c:pt idx="0">
                  <c:v>DIGI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rgbClr val="FEE6B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'KONSOL _A'!$B$148:$I$148</c:f>
              <c:strCache>
                <c:ptCount val="8"/>
                <c:pt idx="0">
                  <c:v> Q1-2023 </c:v>
                </c:pt>
                <c:pt idx="1">
                  <c:v> Q2-2023 </c:v>
                </c:pt>
                <c:pt idx="2">
                  <c:v> Q3-2023 </c:v>
                </c:pt>
                <c:pt idx="3">
                  <c:v> Q4-2024 </c:v>
                </c:pt>
                <c:pt idx="4">
                  <c:v> Q1-2024 </c:v>
                </c:pt>
                <c:pt idx="5">
                  <c:v> Q2-2024 </c:v>
                </c:pt>
                <c:pt idx="6">
                  <c:v> Q3-2024 </c:v>
                </c:pt>
                <c:pt idx="7">
                  <c:v> Q4-2024 </c:v>
                </c:pt>
              </c:strCache>
            </c:strRef>
          </c:cat>
          <c:val>
            <c:numRef>
              <c:f>'KONSOL _A'!$B$150:$I$150</c:f>
              <c:numCache>
                <c:formatCode>_(* #,##0.0_);_(* \(#,##0.0\);_(* "-"??_);_(@_)</c:formatCode>
                <c:ptCount val="8"/>
                <c:pt idx="0">
                  <c:v>2.4384943191149997</c:v>
                </c:pt>
                <c:pt idx="1">
                  <c:v>3.1006540700770002</c:v>
                </c:pt>
                <c:pt idx="2">
                  <c:v>3.240820502314</c:v>
                </c:pt>
                <c:pt idx="3">
                  <c:v>3.6838803574569998</c:v>
                </c:pt>
                <c:pt idx="4">
                  <c:v>3.1888811556199999</c:v>
                </c:pt>
                <c:pt idx="5">
                  <c:v>3.9268804616669999</c:v>
                </c:pt>
                <c:pt idx="6">
                  <c:v>3.9552477125240002</c:v>
                </c:pt>
                <c:pt idx="7">
                  <c:v>4.2147456136069996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60-4CE7-A325-155C899E222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66021136"/>
        <c:axId val="966024496"/>
      </c:lineChart>
      <c:catAx>
        <c:axId val="96602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024496"/>
        <c:crosses val="autoZero"/>
        <c:auto val="1"/>
        <c:lblAlgn val="ctr"/>
        <c:lblOffset val="100"/>
        <c:noMultiLvlLbl val="0"/>
      </c:catAx>
      <c:valAx>
        <c:axId val="966024496"/>
        <c:scaling>
          <c:orientation val="minMax"/>
        </c:scaling>
        <c:delete val="1"/>
        <c:axPos val="l"/>
        <c:numFmt formatCode="_(* #,##0.0_);_(* \(#,##0.0\);_(* &quot;-&quot;??_);_(@_)" sourceLinked="1"/>
        <c:majorTickMark val="none"/>
        <c:minorTickMark val="none"/>
        <c:tickLblPos val="nextTo"/>
        <c:crossAx val="96602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KANWIL!$C$94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KANWIL!$A$95:$A$104</c15:sqref>
                  </c15:fullRef>
                </c:ext>
              </c:extLst>
              <c:f>(KANWIL!$A$98:$A$101,KANWIL!$A$103:$A$104)</c:f>
              <c:strCache>
                <c:ptCount val="6"/>
                <c:pt idx="0">
                  <c:v>FEE BASED ADMIN KARTU ATM</c:v>
                </c:pt>
                <c:pt idx="1">
                  <c:v>FEE BASED ATM</c:v>
                </c:pt>
                <c:pt idx="2">
                  <c:v>FEE BASED DIGI &amp; QRIS</c:v>
                </c:pt>
                <c:pt idx="3">
                  <c:v>FEE BASED LAKU PANDAI</c:v>
                </c:pt>
                <c:pt idx="4">
                  <c:v>FEE BASED DIGITAL LAINNYA</c:v>
                </c:pt>
                <c:pt idx="5">
                  <c:v>FEE BASED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KANWIL!$C$95:$C$104</c15:sqref>
                  </c15:fullRef>
                </c:ext>
              </c:extLst>
              <c:f>(KANWIL!$C$98:$C$101,KANWIL!$C$103:$C$104)</c:f>
              <c:numCache>
                <c:formatCode>General</c:formatCode>
                <c:ptCount val="6"/>
                <c:pt idx="0" formatCode="_(* #,##0_);_(* \(#,##0\);_(* &quot;-&quot;??_);_(@_)">
                  <c:v>5330.8422002541029</c:v>
                </c:pt>
                <c:pt idx="1" formatCode="_(* #,##0_);_(* \(#,##0\);_(* &quot;-&quot;??_);_(@_)">
                  <c:v>2431.172181883247</c:v>
                </c:pt>
                <c:pt idx="2" formatCode="_(* #,##0_);_(* \(#,##0\);_(* &quot;-&quot;??_);_(@_)">
                  <c:v>448.29733002353146</c:v>
                </c:pt>
                <c:pt idx="3" formatCode="_(* #,##0_);_(* \(#,##0\);_(* &quot;-&quot;??_);_(@_)">
                  <c:v>15.00581771287813</c:v>
                </c:pt>
                <c:pt idx="4" formatCode="_(* #,##0_);_(* \(#,##0\);_(* &quot;-&quot;??_);_(@_)">
                  <c:v>208.30361891343475</c:v>
                </c:pt>
                <c:pt idx="5" formatCode="_(* #,##0_);_(* \(#,##0\);_(* &quot;-&quot;??_);_(@_)">
                  <c:v>8433.6211487871933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1674-4182-9464-9D2A8B8B2922}"/>
            </c:ext>
          </c:extLst>
        </c:ser>
        <c:ser>
          <c:idx val="6"/>
          <c:order val="6"/>
          <c:tx>
            <c:strRef>
              <c:f>KANWIL!$H$94</c:f>
              <c:strCache>
                <c:ptCount val="1"/>
                <c:pt idx="0">
                  <c:v>REALISASI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KANWIL!$A$95:$A$104</c15:sqref>
                  </c15:fullRef>
                </c:ext>
              </c:extLst>
              <c:f>(KANWIL!$A$98:$A$101,KANWIL!$A$103:$A$104)</c:f>
              <c:strCache>
                <c:ptCount val="6"/>
                <c:pt idx="0">
                  <c:v>FEE BASED ADMIN KARTU ATM</c:v>
                </c:pt>
                <c:pt idx="1">
                  <c:v>FEE BASED ATM</c:v>
                </c:pt>
                <c:pt idx="2">
                  <c:v>FEE BASED DIGI &amp; QRIS</c:v>
                </c:pt>
                <c:pt idx="3">
                  <c:v>FEE BASED LAKU PANDAI</c:v>
                </c:pt>
                <c:pt idx="4">
                  <c:v>FEE BASED DIGITAL LAINNYA</c:v>
                </c:pt>
                <c:pt idx="5">
                  <c:v>FEE BASED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KANWIL!$H$95:$H$104</c15:sqref>
                  </c15:fullRef>
                </c:ext>
              </c:extLst>
              <c:f>(KANWIL!$H$98:$H$101,KANWIL!$H$103:$H$104)</c:f>
              <c:numCache>
                <c:formatCode>General</c:formatCode>
                <c:ptCount val="6"/>
                <c:pt idx="0" formatCode="_(* #,##0_);_(* \(#,##0\);_(* &quot;-&quot;??_);_(@_)">
                  <c:v>4712.6125730000003</c:v>
                </c:pt>
                <c:pt idx="1" formatCode="_(* #,##0_);_(* \(#,##0\);_(* &quot;-&quot;??_);_(@_)">
                  <c:v>1833.6309189999999</c:v>
                </c:pt>
                <c:pt idx="2" formatCode="_(* #,##0_);_(* \(#,##0\);_(* &quot;-&quot;??_);_(@_)">
                  <c:v>436.01464299999998</c:v>
                </c:pt>
                <c:pt idx="3" formatCode="_(* #,##0_);_(* \(#,##0\);_(* &quot;-&quot;??_);_(@_)">
                  <c:v>55.277797</c:v>
                </c:pt>
                <c:pt idx="4" formatCode="_(* #,##0_);_(* \(#,##0\);_(* &quot;-&quot;??_);_(@_)">
                  <c:v>97.231550999999996</c:v>
                </c:pt>
                <c:pt idx="5" formatCode="_(* #,##0_);_(* \(#,##0\);_(* &quot;-&quot;??_);_(@_)">
                  <c:v>7140.3192229999995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1674-4182-9464-9D2A8B8B29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47"/>
        <c:overlap val="-48"/>
        <c:axId val="360200496"/>
        <c:axId val="2162146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KANWIL!$B$94</c15:sqref>
                        </c15:formulaRef>
                      </c:ext>
                    </c:extLst>
                    <c:strCache>
                      <c:ptCount val="1"/>
                      <c:pt idx="0">
                        <c:v>DESEMBER 2023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KANWIL!$A$95:$A$104</c15:sqref>
                        </c15:fullRef>
                        <c15:formulaRef>
                          <c15:sqref>(KANWIL!$A$98:$A$101,KANWIL!$A$103:$A$104)</c15:sqref>
                        </c15:formulaRef>
                      </c:ext>
                    </c:extLst>
                    <c:strCache>
                      <c:ptCount val="6"/>
                      <c:pt idx="0">
                        <c:v>FEE BASED ADMIN KARTU ATM</c:v>
                      </c:pt>
                      <c:pt idx="1">
                        <c:v>FEE BASED ATM</c:v>
                      </c:pt>
                      <c:pt idx="2">
                        <c:v>FEE BASED DIGI &amp; QRIS</c:v>
                      </c:pt>
                      <c:pt idx="3">
                        <c:v>FEE BASED LAKU PANDAI</c:v>
                      </c:pt>
                      <c:pt idx="4">
                        <c:v>FEE BASED DIGITAL LAINNYA</c:v>
                      </c:pt>
                      <c:pt idx="5">
                        <c:v>FEE BASED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KANWIL!$B$95:$B$104</c15:sqref>
                        </c15:fullRef>
                        <c15:formulaRef>
                          <c15:sqref>(KANWIL!$B$98:$B$101,KANWIL!$B$103:$B$104)</c15:sqref>
                        </c15:formulaRef>
                      </c:ext>
                    </c:extLst>
                    <c:numCache>
                      <c:formatCode>d\-mmm\-yy</c:formatCode>
                      <c:ptCount val="6"/>
                      <c:pt idx="0" formatCode="_(* #,##0_);_(* \(#,##0\);_(* &quot;-&quot;??_);_(@_)">
                        <c:v>3674.8096650000002</c:v>
                      </c:pt>
                      <c:pt idx="1" formatCode="_(* #,##0_);_(* \(#,##0\);_(* &quot;-&quot;??_);_(@_)">
                        <c:v>1123.06807</c:v>
                      </c:pt>
                      <c:pt idx="2" formatCode="_(* #,##0_);_(* \(#,##0\);_(* &quot;-&quot;??_);_(@_)">
                        <c:v>328.60705000000002</c:v>
                      </c:pt>
                      <c:pt idx="3" formatCode="_(* #,##0_);_(* \(#,##0\);_(* &quot;-&quot;??_);_(@_)">
                        <c:v>11.123373000000001</c:v>
                      </c:pt>
                      <c:pt idx="4" formatCode="_(* #,##0_);_(* \(#,##0\);_(* &quot;-&quot;??_);_(@_)">
                        <c:v>223.208698</c:v>
                      </c:pt>
                      <c:pt idx="5" formatCode="_(* #,##0_);_(* \(#,##0\);_(* &quot;-&quot;??_);_(@_)">
                        <c:v>5360.8168560000004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674-4182-9464-9D2A8B8B292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KANWIL!$D$94</c15:sqref>
                        </c15:formulaRef>
                      </c:ext>
                    </c:extLst>
                    <c:strCache>
                      <c:ptCount val="1"/>
                      <c:pt idx="0">
                        <c:v>TARGET
OKTOBER 2024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KANWIL!$A$95:$A$104</c15:sqref>
                        </c15:fullRef>
                        <c15:formulaRef>
                          <c15:sqref>(KANWIL!$A$98:$A$101,KANWIL!$A$103:$A$104)</c15:sqref>
                        </c15:formulaRef>
                      </c:ext>
                    </c:extLst>
                    <c:strCache>
                      <c:ptCount val="6"/>
                      <c:pt idx="0">
                        <c:v>FEE BASED ADMIN KARTU ATM</c:v>
                      </c:pt>
                      <c:pt idx="1">
                        <c:v>FEE BASED ATM</c:v>
                      </c:pt>
                      <c:pt idx="2">
                        <c:v>FEE BASED DIGI &amp; QRIS</c:v>
                      </c:pt>
                      <c:pt idx="3">
                        <c:v>FEE BASED LAKU PANDAI</c:v>
                      </c:pt>
                      <c:pt idx="4">
                        <c:v>FEE BASED DIGITAL LAINNYA</c:v>
                      </c:pt>
                      <c:pt idx="5">
                        <c:v>FEE BASED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KANWIL!$D$95:$D$104</c15:sqref>
                        </c15:fullRef>
                        <c15:formulaRef>
                          <c15:sqref>(KANWIL!$D$98:$D$101,KANWIL!$D$103:$D$104)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 formatCode="_(* #,##0_);_(* \(#,##0\);_(* &quot;-&quot;??_);_(@_)">
                        <c:v>4442.3639249077951</c:v>
                      </c:pt>
                      <c:pt idx="1" formatCode="_(* #,##0_);_(* \(#,##0\);_(* &quot;-&quot;??_);_(@_)">
                        <c:v>2025.9994576310289</c:v>
                      </c:pt>
                      <c:pt idx="2" formatCode="_(* #,##0_);_(* \(#,##0\);_(* &quot;-&quot;??_);_(@_)">
                        <c:v>373.57850988936667</c:v>
                      </c:pt>
                      <c:pt idx="3" formatCode="_(* #,##0_);_(* \(#,##0\);_(* &quot;-&quot;??_);_(@_)">
                        <c:v>12.503750696250796</c:v>
                      </c:pt>
                      <c:pt idx="4" formatCode="_(* #,##0_);_(* \(#,##0\);_(* &quot;-&quot;??_);_(@_)">
                        <c:v>173.5790278651281</c:v>
                      </c:pt>
                      <c:pt idx="5" formatCode="_(* #,##0_);_(* \(#,##0\);_(* &quot;-&quot;??_);_(@_)">
                        <c:v>7028.02467098957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674-4182-9464-9D2A8B8B292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KANWIL!$E$94</c15:sqref>
                        </c15:formulaRef>
                      </c:ext>
                    </c:extLst>
                    <c:strCache>
                      <c:ptCount val="1"/>
                      <c:pt idx="0">
                        <c:v>TARGET
NOVEMBER 2024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KANWIL!$A$95:$A$104</c15:sqref>
                        </c15:fullRef>
                        <c15:formulaRef>
                          <c15:sqref>(KANWIL!$A$98:$A$101,KANWIL!$A$103:$A$104)</c15:sqref>
                        </c15:formulaRef>
                      </c:ext>
                    </c:extLst>
                    <c:strCache>
                      <c:ptCount val="6"/>
                      <c:pt idx="0">
                        <c:v>FEE BASED ADMIN KARTU ATM</c:v>
                      </c:pt>
                      <c:pt idx="1">
                        <c:v>FEE BASED ATM</c:v>
                      </c:pt>
                      <c:pt idx="2">
                        <c:v>FEE BASED DIGI &amp; QRIS</c:v>
                      </c:pt>
                      <c:pt idx="3">
                        <c:v>FEE BASED LAKU PANDAI</c:v>
                      </c:pt>
                      <c:pt idx="4">
                        <c:v>FEE BASED DIGITAL LAINNYA</c:v>
                      </c:pt>
                      <c:pt idx="5">
                        <c:v>FEE BASED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KANWIL!$E$95:$E$104</c15:sqref>
                        </c15:fullRef>
                        <c15:formulaRef>
                          <c15:sqref>(KANWIL!$E$98:$E$101,KANWIL!$E$103:$E$104)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 formatCode="_(* #,##0_);_(* \(#,##0\);_(* &quot;-&quot;??_);_(@_)">
                        <c:v>4886.603062580949</c:v>
                      </c:pt>
                      <c:pt idx="1" formatCode="_(* #,##0_);_(* \(#,##0\);_(* &quot;-&quot;??_);_(@_)">
                        <c:v>2228.5858197571379</c:v>
                      </c:pt>
                      <c:pt idx="2" formatCode="_(* #,##0_);_(* \(#,##0\);_(* &quot;-&quot;??_);_(@_)">
                        <c:v>410.94181765181338</c:v>
                      </c:pt>
                      <c:pt idx="3" formatCode="_(* #,##0_);_(* \(#,##0\);_(* &quot;-&quot;??_);_(@_)">
                        <c:v>13.754784204564462</c:v>
                      </c:pt>
                      <c:pt idx="4" formatCode="_(* #,##0_);_(* \(#,##0\);_(* &quot;-&quot;??_);_(@_)">
                        <c:v>190.95230523338276</c:v>
                      </c:pt>
                      <c:pt idx="5" formatCode="_(* #,##0_);_(* \(#,##0\);_(* &quot;-&quot;??_);_(@_)">
                        <c:v>7730.8377894278474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674-4182-9464-9D2A8B8B2922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KANWIL!$F$94</c15:sqref>
                        </c15:formulaRef>
                      </c:ext>
                    </c:extLst>
                    <c:strCache>
                      <c:ptCount val="1"/>
                      <c:pt idx="0">
                        <c:v>TARGET 
DESEMBER 2024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solidFill>
                      <a:srgbClr val="FEE6B0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1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eparator>,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KANWIL!$A$95:$A$104</c15:sqref>
                        </c15:fullRef>
                        <c15:formulaRef>
                          <c15:sqref>(KANWIL!$A$98:$A$101,KANWIL!$A$103:$A$104)</c15:sqref>
                        </c15:formulaRef>
                      </c:ext>
                    </c:extLst>
                    <c:strCache>
                      <c:ptCount val="6"/>
                      <c:pt idx="0">
                        <c:v>FEE BASED ADMIN KARTU ATM</c:v>
                      </c:pt>
                      <c:pt idx="1">
                        <c:v>FEE BASED ATM</c:v>
                      </c:pt>
                      <c:pt idx="2">
                        <c:v>FEE BASED DIGI &amp; QRIS</c:v>
                      </c:pt>
                      <c:pt idx="3">
                        <c:v>FEE BASED LAKU PANDAI</c:v>
                      </c:pt>
                      <c:pt idx="4">
                        <c:v>FEE BASED DIGITAL LAINNYA</c:v>
                      </c:pt>
                      <c:pt idx="5">
                        <c:v>FEE BASED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KANWIL!$F$95:$F$104</c15:sqref>
                        </c15:fullRef>
                        <c15:formulaRef>
                          <c15:sqref>(KANWIL!$F$98:$F$101,KANWIL!$F$103:$F$104)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 formatCode="_(* #,##0_);_(* \(#,##0\);_(* &quot;-&quot;??_);_(@_)">
                        <c:v>5330.8422002541029</c:v>
                      </c:pt>
                      <c:pt idx="1" formatCode="_(* #,##0_);_(* \(#,##0\);_(* &quot;-&quot;??_);_(@_)">
                        <c:v>2431.172181883247</c:v>
                      </c:pt>
                      <c:pt idx="2" formatCode="_(* #,##0_);_(* \(#,##0\);_(* &quot;-&quot;??_);_(@_)">
                        <c:v>448.29733002353146</c:v>
                      </c:pt>
                      <c:pt idx="3" formatCode="_(* #,##0_);_(* \(#,##0\);_(* &quot;-&quot;??_);_(@_)">
                        <c:v>15.00581771287813</c:v>
                      </c:pt>
                      <c:pt idx="4" formatCode="_(* #,##0_);_(* \(#,##0\);_(* &quot;-&quot;??_);_(@_)">
                        <c:v>208.30361891343475</c:v>
                      </c:pt>
                      <c:pt idx="5" formatCode="_(* #,##0_);_(* \(#,##0\);_(* &quot;-&quot;??_);_(@_)">
                        <c:v>8433.6211487871933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674-4182-9464-9D2A8B8B2922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KANWIL!$G$94</c15:sqref>
                        </c15:formulaRef>
                      </c:ext>
                    </c:extLst>
                    <c:strCache>
                      <c:ptCount val="1"/>
                      <c:pt idx="0">
                        <c:v>COPAS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2">
                              <a:lumMod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KANWIL!$A$95:$A$104</c15:sqref>
                        </c15:fullRef>
                        <c15:formulaRef>
                          <c15:sqref>(KANWIL!$A$98:$A$101,KANWIL!$A$103:$A$104)</c15:sqref>
                        </c15:formulaRef>
                      </c:ext>
                    </c:extLst>
                    <c:strCache>
                      <c:ptCount val="6"/>
                      <c:pt idx="0">
                        <c:v>FEE BASED ADMIN KARTU ATM</c:v>
                      </c:pt>
                      <c:pt idx="1">
                        <c:v>FEE BASED ATM</c:v>
                      </c:pt>
                      <c:pt idx="2">
                        <c:v>FEE BASED DIGI &amp; QRIS</c:v>
                      </c:pt>
                      <c:pt idx="3">
                        <c:v>FEE BASED LAKU PANDAI</c:v>
                      </c:pt>
                      <c:pt idx="4">
                        <c:v>FEE BASED DIGITAL LAINNYA</c:v>
                      </c:pt>
                      <c:pt idx="5">
                        <c:v>FEE BASED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KANWIL!$G$95:$G$104</c15:sqref>
                        </c15:fullRef>
                        <c15:formulaRef>
                          <c15:sqref>(KANWIL!$G$98:$G$101,KANWIL!$G$103:$G$104)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 formatCode="_(* #,##0_);_(* \(#,##0\);_(* &quot;-&quot;??_);_(@_)">
                        <c:v>4712612573</c:v>
                      </c:pt>
                      <c:pt idx="1" formatCode="_(* #,##0_);_(* \(#,##0\);_(* &quot;-&quot;??_);_(@_)">
                        <c:v>1833630919</c:v>
                      </c:pt>
                      <c:pt idx="2" formatCode="_(* #,##0_);_(* \(#,##0\);_(* &quot;-&quot;??_);_(@_)">
                        <c:v>436014643</c:v>
                      </c:pt>
                      <c:pt idx="3" formatCode="_(* #,##0_);_(* \(#,##0\);_(* &quot;-&quot;??_);_(@_)">
                        <c:v>55277797</c:v>
                      </c:pt>
                      <c:pt idx="4" formatCode="_(* #,##0_);_(* \(#,##0\);_(* &quot;-&quot;??_);_(@_)">
                        <c:v>97231551</c:v>
                      </c:pt>
                      <c:pt idx="5" formatCode="_(* #,##0_);_(* \(#,##0\);_(* &quot;-&quot;??_);_(@_)">
                        <c:v>7140319223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674-4182-9464-9D2A8B8B2922}"/>
                  </c:ext>
                </c:extLst>
              </c15:ser>
            </c15:filteredBarSeries>
          </c:ext>
        </c:extLst>
      </c:barChart>
      <c:catAx>
        <c:axId val="36020049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normalizeH="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214608"/>
        <c:crosses val="autoZero"/>
        <c:auto val="1"/>
        <c:lblAlgn val="ctr"/>
        <c:lblOffset val="100"/>
        <c:noMultiLvlLbl val="0"/>
      </c:catAx>
      <c:valAx>
        <c:axId val="216214608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6020049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0700140213448904"/>
          <c:y val="6.2831188181469988E-2"/>
          <c:w val="0.15435937527347829"/>
          <c:h val="8.9500816020393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'KONSOL _A'!$A$156</c:f>
              <c:strCache>
                <c:ptCount val="1"/>
                <c:pt idx="0">
                  <c:v>ATM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'KONSOL _A'!$B$155:$I$155</c:f>
              <c:strCache>
                <c:ptCount val="8"/>
                <c:pt idx="0">
                  <c:v> Q1-2023 </c:v>
                </c:pt>
                <c:pt idx="1">
                  <c:v> Q2-2023 </c:v>
                </c:pt>
                <c:pt idx="2">
                  <c:v> Q3-2023 </c:v>
                </c:pt>
                <c:pt idx="3">
                  <c:v> Q4-2024 </c:v>
                </c:pt>
                <c:pt idx="4">
                  <c:v> Q1-2024 </c:v>
                </c:pt>
                <c:pt idx="5">
                  <c:v> Q2-2024 </c:v>
                </c:pt>
                <c:pt idx="6">
                  <c:v> Q3-2024 </c:v>
                </c:pt>
                <c:pt idx="7">
                  <c:v> Q4-2024 </c:v>
                </c:pt>
              </c:strCache>
            </c:strRef>
          </c:cat>
          <c:val>
            <c:numRef>
              <c:f>'KONSOL _A'!$B$156:$I$156</c:f>
              <c:numCache>
                <c:formatCode>_(* #,##0.0_);_(* \(#,##0.0\);_(* "-"??_);_(@_)</c:formatCode>
                <c:ptCount val="8"/>
                <c:pt idx="0">
                  <c:v>5.5120000000000002E-2</c:v>
                </c:pt>
                <c:pt idx="1">
                  <c:v>6.3305E-2</c:v>
                </c:pt>
                <c:pt idx="2">
                  <c:v>5.5612000000000002E-2</c:v>
                </c:pt>
                <c:pt idx="3">
                  <c:v>5.2565000000000001E-2</c:v>
                </c:pt>
                <c:pt idx="4">
                  <c:v>5.3884000000000001E-2</c:v>
                </c:pt>
                <c:pt idx="5">
                  <c:v>5.5161000000000002E-2</c:v>
                </c:pt>
                <c:pt idx="6">
                  <c:v>5.3252000000000001E-2</c:v>
                </c:pt>
                <c:pt idx="7">
                  <c:v>3.4707000000000002E-2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9A-447B-BDCC-6626AE359D7E}"/>
            </c:ext>
          </c:extLst>
        </c:ser>
        <c:ser>
          <c:idx val="1"/>
          <c:order val="1"/>
          <c:tx>
            <c:strRef>
              <c:f>'KONSOL _A'!$A$157</c:f>
              <c:strCache>
                <c:ptCount val="1"/>
                <c:pt idx="0">
                  <c:v>DIGI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rgbClr val="FEE6B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'KONSOL _A'!$B$155:$I$155</c:f>
              <c:strCache>
                <c:ptCount val="8"/>
                <c:pt idx="0">
                  <c:v> Q1-2023 </c:v>
                </c:pt>
                <c:pt idx="1">
                  <c:v> Q2-2023 </c:v>
                </c:pt>
                <c:pt idx="2">
                  <c:v> Q3-2023 </c:v>
                </c:pt>
                <c:pt idx="3">
                  <c:v> Q4-2024 </c:v>
                </c:pt>
                <c:pt idx="4">
                  <c:v> Q1-2024 </c:v>
                </c:pt>
                <c:pt idx="5">
                  <c:v> Q2-2024 </c:v>
                </c:pt>
                <c:pt idx="6">
                  <c:v> Q3-2024 </c:v>
                </c:pt>
                <c:pt idx="7">
                  <c:v> Q4-2024 </c:v>
                </c:pt>
              </c:strCache>
            </c:strRef>
          </c:cat>
          <c:val>
            <c:numRef>
              <c:f>'KONSOL _A'!$B$157:$I$157</c:f>
              <c:numCache>
                <c:formatCode>_(* #,##0.0_);_(* \(#,##0.0\);_(* "-"??_);_(@_)</c:formatCode>
                <c:ptCount val="8"/>
                <c:pt idx="0">
                  <c:v>8.5639999999999994E-2</c:v>
                </c:pt>
                <c:pt idx="1">
                  <c:v>9.7030000000000005E-2</c:v>
                </c:pt>
                <c:pt idx="2">
                  <c:v>0.100101</c:v>
                </c:pt>
                <c:pt idx="3">
                  <c:v>0.103311</c:v>
                </c:pt>
                <c:pt idx="4">
                  <c:v>0.112451</c:v>
                </c:pt>
                <c:pt idx="5">
                  <c:v>0.123239</c:v>
                </c:pt>
                <c:pt idx="6">
                  <c:v>0.11944</c:v>
                </c:pt>
                <c:pt idx="7">
                  <c:v>9.1481999999999994E-2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9A-447B-BDCC-6626AE359D7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66021136"/>
        <c:axId val="966024496"/>
      </c:lineChart>
      <c:catAx>
        <c:axId val="96602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024496"/>
        <c:crosses val="autoZero"/>
        <c:auto val="1"/>
        <c:lblAlgn val="ctr"/>
        <c:lblOffset val="100"/>
        <c:noMultiLvlLbl val="0"/>
      </c:catAx>
      <c:valAx>
        <c:axId val="966024496"/>
        <c:scaling>
          <c:orientation val="minMax"/>
        </c:scaling>
        <c:delete val="1"/>
        <c:axPos val="l"/>
        <c:numFmt formatCode="_(* #,##0.0_);_(* \(#,##0.0\);_(* &quot;-&quot;??_);_(@_)" sourceLinked="1"/>
        <c:majorTickMark val="none"/>
        <c:minorTickMark val="none"/>
        <c:tickLblPos val="nextTo"/>
        <c:crossAx val="96602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'KONSOL _A'!$A$161</c:f>
              <c:strCache>
                <c:ptCount val="1"/>
                <c:pt idx="0">
                  <c:v>ATM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'KONSOL _A'!$B$160:$I$160</c:f>
              <c:strCache>
                <c:ptCount val="8"/>
                <c:pt idx="0">
                  <c:v> Q1-2023 </c:v>
                </c:pt>
                <c:pt idx="1">
                  <c:v> Q2-2023 </c:v>
                </c:pt>
                <c:pt idx="2">
                  <c:v> Q3-2023 </c:v>
                </c:pt>
                <c:pt idx="3">
                  <c:v> Q4-2024 </c:v>
                </c:pt>
                <c:pt idx="4">
                  <c:v> Q1-2024 </c:v>
                </c:pt>
                <c:pt idx="5">
                  <c:v> Q2-2024 </c:v>
                </c:pt>
                <c:pt idx="6">
                  <c:v> Q3-2024 </c:v>
                </c:pt>
                <c:pt idx="7">
                  <c:v> Q4-2024 </c:v>
                </c:pt>
              </c:strCache>
            </c:strRef>
          </c:cat>
          <c:val>
            <c:numRef>
              <c:f>'KONSOL _A'!$B$161:$I$161</c:f>
              <c:numCache>
                <c:formatCode>_(* #,##0.0_);_(* \(#,##0.0\);_(* "-"??_);_(@_)</c:formatCode>
                <c:ptCount val="8"/>
                <c:pt idx="0">
                  <c:v>4.5796246855E-2</c:v>
                </c:pt>
                <c:pt idx="1">
                  <c:v>5.3805396334E-2</c:v>
                </c:pt>
                <c:pt idx="2">
                  <c:v>4.0472261493999996E-2</c:v>
                </c:pt>
                <c:pt idx="3">
                  <c:v>4.3147024882E-2</c:v>
                </c:pt>
                <c:pt idx="4">
                  <c:v>4.6062385001000003E-2</c:v>
                </c:pt>
                <c:pt idx="5">
                  <c:v>5.0446643334999999E-2</c:v>
                </c:pt>
                <c:pt idx="6">
                  <c:v>4.6035260983000002E-2</c:v>
                </c:pt>
                <c:pt idx="7">
                  <c:v>4.2226505671000003E-2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DF-4527-83E4-6D4A7CB7912F}"/>
            </c:ext>
          </c:extLst>
        </c:ser>
        <c:ser>
          <c:idx val="1"/>
          <c:order val="1"/>
          <c:tx>
            <c:strRef>
              <c:f>'KONSOL _A'!$A$162</c:f>
              <c:strCache>
                <c:ptCount val="1"/>
                <c:pt idx="0">
                  <c:v>DIGI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rgbClr val="FEE6B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'KONSOL _A'!$B$160:$I$160</c:f>
              <c:strCache>
                <c:ptCount val="8"/>
                <c:pt idx="0">
                  <c:v> Q1-2023 </c:v>
                </c:pt>
                <c:pt idx="1">
                  <c:v> Q2-2023 </c:v>
                </c:pt>
                <c:pt idx="2">
                  <c:v> Q3-2023 </c:v>
                </c:pt>
                <c:pt idx="3">
                  <c:v> Q4-2024 </c:v>
                </c:pt>
                <c:pt idx="4">
                  <c:v> Q1-2024 </c:v>
                </c:pt>
                <c:pt idx="5">
                  <c:v> Q2-2024 </c:v>
                </c:pt>
                <c:pt idx="6">
                  <c:v> Q3-2024 </c:v>
                </c:pt>
                <c:pt idx="7">
                  <c:v> Q4-2024 </c:v>
                </c:pt>
              </c:strCache>
            </c:strRef>
          </c:cat>
          <c:val>
            <c:numRef>
              <c:f>'KONSOL _A'!$B$162:$I$162</c:f>
              <c:numCache>
                <c:formatCode>_(* #,##0.0_);_(* \(#,##0.0\);_(* "-"??_);_(@_)</c:formatCode>
                <c:ptCount val="8"/>
                <c:pt idx="0">
                  <c:v>0.224245896133</c:v>
                </c:pt>
                <c:pt idx="1">
                  <c:v>0.24808406639399999</c:v>
                </c:pt>
                <c:pt idx="2">
                  <c:v>0.21718603715099999</c:v>
                </c:pt>
                <c:pt idx="3">
                  <c:v>0.221057095954</c:v>
                </c:pt>
                <c:pt idx="4">
                  <c:v>0.240787506225</c:v>
                </c:pt>
                <c:pt idx="5">
                  <c:v>0.22029572441600001</c:v>
                </c:pt>
                <c:pt idx="6">
                  <c:v>0.225689324808</c:v>
                </c:pt>
                <c:pt idx="7">
                  <c:v>0.25288246696799999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DF-4527-83E4-6D4A7CB791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66021136"/>
        <c:axId val="966024496"/>
      </c:lineChart>
      <c:catAx>
        <c:axId val="96602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024496"/>
        <c:crosses val="autoZero"/>
        <c:auto val="1"/>
        <c:lblAlgn val="ctr"/>
        <c:lblOffset val="100"/>
        <c:noMultiLvlLbl val="0"/>
      </c:catAx>
      <c:valAx>
        <c:axId val="966024496"/>
        <c:scaling>
          <c:orientation val="minMax"/>
        </c:scaling>
        <c:delete val="1"/>
        <c:axPos val="l"/>
        <c:numFmt formatCode="_(* #,##0.0_);_(* \(#,##0.0\);_(* &quot;-&quot;??_);_(@_)" sourceLinked="1"/>
        <c:majorTickMark val="none"/>
        <c:minorTickMark val="none"/>
        <c:tickLblPos val="nextTo"/>
        <c:crossAx val="96602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'KONSOL _A'!$A$96</c:f>
              <c:strCache>
                <c:ptCount val="1"/>
                <c:pt idx="0">
                  <c:v>ATM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'KONSOL _A'!$B$95:$I$95</c:f>
              <c:strCache>
                <c:ptCount val="8"/>
                <c:pt idx="0">
                  <c:v> Q1-2023 </c:v>
                </c:pt>
                <c:pt idx="1">
                  <c:v> Q2-2023 </c:v>
                </c:pt>
                <c:pt idx="2">
                  <c:v> Q3-2023 </c:v>
                </c:pt>
                <c:pt idx="3">
                  <c:v> Q4-2024 </c:v>
                </c:pt>
                <c:pt idx="4">
                  <c:v> Q1-2024 </c:v>
                </c:pt>
                <c:pt idx="5">
                  <c:v> Q2-2024 </c:v>
                </c:pt>
                <c:pt idx="6">
                  <c:v> Q3-2024 </c:v>
                </c:pt>
                <c:pt idx="7">
                  <c:v> Q4-2024 </c:v>
                </c:pt>
              </c:strCache>
            </c:strRef>
          </c:cat>
          <c:val>
            <c:numRef>
              <c:f>'KONSOL _A'!$B$96:$I$96</c:f>
              <c:numCache>
                <c:formatCode>_(* #,##0_);_(* \(#,##0\);_(* "-"??_);_(@_)</c:formatCode>
                <c:ptCount val="8"/>
                <c:pt idx="0">
                  <c:v>12.330688</c:v>
                </c:pt>
                <c:pt idx="1">
                  <c:v>13.890553000000001</c:v>
                </c:pt>
                <c:pt idx="2">
                  <c:v>12.679366</c:v>
                </c:pt>
                <c:pt idx="3">
                  <c:v>12.427375</c:v>
                </c:pt>
                <c:pt idx="4">
                  <c:v>11.012074</c:v>
                </c:pt>
                <c:pt idx="5">
                  <c:v>11.984558</c:v>
                </c:pt>
                <c:pt idx="6">
                  <c:v>11.310784</c:v>
                </c:pt>
                <c:pt idx="7">
                  <c:v>13.170142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FB-4CE5-8884-202F5A0F6F0B}"/>
            </c:ext>
          </c:extLst>
        </c:ser>
        <c:ser>
          <c:idx val="1"/>
          <c:order val="1"/>
          <c:tx>
            <c:strRef>
              <c:f>'KONSOL _A'!$A$97</c:f>
              <c:strCache>
                <c:ptCount val="1"/>
                <c:pt idx="0">
                  <c:v>DIGI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rgbClr val="FEE6B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'KONSOL _A'!$B$95:$I$95</c:f>
              <c:strCache>
                <c:ptCount val="8"/>
                <c:pt idx="0">
                  <c:v> Q1-2023 </c:v>
                </c:pt>
                <c:pt idx="1">
                  <c:v> Q2-2023 </c:v>
                </c:pt>
                <c:pt idx="2">
                  <c:v> Q3-2023 </c:v>
                </c:pt>
                <c:pt idx="3">
                  <c:v> Q4-2024 </c:v>
                </c:pt>
                <c:pt idx="4">
                  <c:v> Q1-2024 </c:v>
                </c:pt>
                <c:pt idx="5">
                  <c:v> Q2-2024 </c:v>
                </c:pt>
                <c:pt idx="6">
                  <c:v> Q3-2024 </c:v>
                </c:pt>
                <c:pt idx="7">
                  <c:v> Q4-2024 </c:v>
                </c:pt>
              </c:strCache>
            </c:strRef>
          </c:cat>
          <c:val>
            <c:numRef>
              <c:f>'KONSOL _A'!$B$97:$I$97</c:f>
              <c:numCache>
                <c:formatCode>_(* #,##0_);_(* \(#,##0\);_(* "-"??_);_(@_)</c:formatCode>
                <c:ptCount val="8"/>
                <c:pt idx="0">
                  <c:v>52.515062</c:v>
                </c:pt>
                <c:pt idx="1">
                  <c:v>54.404524000000002</c:v>
                </c:pt>
                <c:pt idx="2">
                  <c:v>50.880381</c:v>
                </c:pt>
                <c:pt idx="3">
                  <c:v>52.525364000000003</c:v>
                </c:pt>
                <c:pt idx="4">
                  <c:v>52.776018000000001</c:v>
                </c:pt>
                <c:pt idx="5">
                  <c:v>58.846128999999998</c:v>
                </c:pt>
                <c:pt idx="6">
                  <c:v>56.040559000000002</c:v>
                </c:pt>
                <c:pt idx="7">
                  <c:v>82.143022000000002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FB-4CE5-8884-202F5A0F6F0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66021136"/>
        <c:axId val="966024496"/>
      </c:lineChart>
      <c:catAx>
        <c:axId val="96602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024496"/>
        <c:crosses val="autoZero"/>
        <c:auto val="1"/>
        <c:lblAlgn val="ctr"/>
        <c:lblOffset val="100"/>
        <c:noMultiLvlLbl val="0"/>
      </c:catAx>
      <c:valAx>
        <c:axId val="96602449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96602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'KONSOL _A'!$A$101</c:f>
              <c:strCache>
                <c:ptCount val="1"/>
                <c:pt idx="0">
                  <c:v>ATM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'KONSOL _A'!$B$100:$I$100</c:f>
              <c:strCache>
                <c:ptCount val="8"/>
                <c:pt idx="0">
                  <c:v> Q1-2023 </c:v>
                </c:pt>
                <c:pt idx="1">
                  <c:v> Q2-2023 </c:v>
                </c:pt>
                <c:pt idx="2">
                  <c:v> Q3-2023 </c:v>
                </c:pt>
                <c:pt idx="3">
                  <c:v> Q4-2024 </c:v>
                </c:pt>
                <c:pt idx="4">
                  <c:v> Q1-2024 </c:v>
                </c:pt>
                <c:pt idx="5">
                  <c:v> Q2-2024 </c:v>
                </c:pt>
                <c:pt idx="6">
                  <c:v> Q3-2024 </c:v>
                </c:pt>
                <c:pt idx="7">
                  <c:v> Q4-2024 </c:v>
                </c:pt>
              </c:strCache>
            </c:strRef>
          </c:cat>
          <c:val>
            <c:numRef>
              <c:f>'KONSOL _A'!$B$101:$I$101</c:f>
              <c:numCache>
                <c:formatCode>_(* #,##0_);_(* \(#,##0\);_(* "-"??_);_(@_)</c:formatCode>
                <c:ptCount val="8"/>
                <c:pt idx="0">
                  <c:v>11.352750777146001</c:v>
                </c:pt>
                <c:pt idx="1">
                  <c:v>14.037120268751</c:v>
                </c:pt>
                <c:pt idx="2">
                  <c:v>11.690753940318</c:v>
                </c:pt>
                <c:pt idx="3">
                  <c:v>11.291732256042</c:v>
                </c:pt>
                <c:pt idx="4">
                  <c:v>10.004000601883</c:v>
                </c:pt>
                <c:pt idx="5">
                  <c:v>11.705163600919001</c:v>
                </c:pt>
                <c:pt idx="6" formatCode="_(* #,##0.0_);_(* \(#,##0.0\);_(* &quot;-&quot;??_);_(@_)">
                  <c:v>10.22694661347</c:v>
                </c:pt>
                <c:pt idx="7">
                  <c:v>10.195480123501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A-4D75-8572-F320AD38FCB9}"/>
            </c:ext>
          </c:extLst>
        </c:ser>
        <c:ser>
          <c:idx val="1"/>
          <c:order val="1"/>
          <c:tx>
            <c:strRef>
              <c:f>'KONSOL _A'!$A$102</c:f>
              <c:strCache>
                <c:ptCount val="1"/>
                <c:pt idx="0">
                  <c:v>DIGI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rgbClr val="FEE6B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'KONSOL _A'!$B$100:$I$100</c:f>
              <c:strCache>
                <c:ptCount val="8"/>
                <c:pt idx="0">
                  <c:v> Q1-2023 </c:v>
                </c:pt>
                <c:pt idx="1">
                  <c:v> Q2-2023 </c:v>
                </c:pt>
                <c:pt idx="2">
                  <c:v> Q3-2023 </c:v>
                </c:pt>
                <c:pt idx="3">
                  <c:v> Q4-2024 </c:v>
                </c:pt>
                <c:pt idx="4">
                  <c:v> Q1-2024 </c:v>
                </c:pt>
                <c:pt idx="5">
                  <c:v> Q2-2024 </c:v>
                </c:pt>
                <c:pt idx="6">
                  <c:v> Q3-2024 </c:v>
                </c:pt>
                <c:pt idx="7">
                  <c:v> Q4-2024 </c:v>
                </c:pt>
              </c:strCache>
            </c:strRef>
          </c:cat>
          <c:val>
            <c:numRef>
              <c:f>'KONSOL _A'!$B$102:$I$102</c:f>
              <c:numCache>
                <c:formatCode>_(* #,##0_);_(* \(#,##0\);_(* "-"??_);_(@_)</c:formatCode>
                <c:ptCount val="8"/>
                <c:pt idx="0">
                  <c:v>13.427224877381001</c:v>
                </c:pt>
                <c:pt idx="1">
                  <c:v>16.983638960276998</c:v>
                </c:pt>
                <c:pt idx="2">
                  <c:v>17.512609148742001</c:v>
                </c:pt>
                <c:pt idx="3">
                  <c:v>19.721411317159998</c:v>
                </c:pt>
                <c:pt idx="4">
                  <c:v>17.832427192307001</c:v>
                </c:pt>
                <c:pt idx="5">
                  <c:v>21.278276034554001</c:v>
                </c:pt>
                <c:pt idx="6" formatCode="_(* #,##0.0_);_(* \(#,##0.0\);_(* &quot;-&quot;??_);_(@_)">
                  <c:v>21.697954530084999</c:v>
                </c:pt>
                <c:pt idx="7">
                  <c:v>24.231541790575999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7A-4D75-8572-F320AD38FC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66021136"/>
        <c:axId val="966024496"/>
      </c:lineChart>
      <c:catAx>
        <c:axId val="96602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024496"/>
        <c:crosses val="autoZero"/>
        <c:auto val="1"/>
        <c:lblAlgn val="ctr"/>
        <c:lblOffset val="100"/>
        <c:noMultiLvlLbl val="0"/>
      </c:catAx>
      <c:valAx>
        <c:axId val="96602449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96602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KANWIL!$C$3</c:f>
              <c:strCache>
                <c:ptCount val="1"/>
                <c:pt idx="0">
                  <c:v>TARGET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KANWIL!$A$4:$A$12</c15:sqref>
                  </c15:fullRef>
                </c:ext>
              </c:extLst>
              <c:f>(KANWIL!$A$6:$A$9,KANWIL!$A$11:$A$12)</c:f>
              <c:strCache>
                <c:ptCount val="6"/>
                <c:pt idx="0">
                  <c:v>FEE BASED ADMIN KARTU ATM</c:v>
                </c:pt>
                <c:pt idx="1">
                  <c:v>FEE BASED ATM</c:v>
                </c:pt>
                <c:pt idx="2">
                  <c:v>FEE BASED DIGI &amp; QRIS</c:v>
                </c:pt>
                <c:pt idx="3">
                  <c:v>FEE BASED LAKU PANDAI</c:v>
                </c:pt>
                <c:pt idx="4">
                  <c:v>FEE BASED DIGITAL LAINNYA</c:v>
                </c:pt>
                <c:pt idx="5">
                  <c:v>FEE BASED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KANWIL!$C$4:$C$12</c15:sqref>
                  </c15:fullRef>
                </c:ext>
              </c:extLst>
              <c:f>(KANWIL!$C$6:$C$9,KANWIL!$C$11:$C$12)</c:f>
              <c:numCache>
                <c:formatCode>General</c:formatCode>
                <c:ptCount val="6"/>
                <c:pt idx="0" formatCode="_(* #,##0_);_(* \(#,##0\);_(* &quot;-&quot;??_);_(@_)">
                  <c:v>125512.91650245602</c:v>
                </c:pt>
                <c:pt idx="1" formatCode="_(* #,##0_);_(* \(#,##0\);_(* &quot;-&quot;??_);_(@_)">
                  <c:v>26966.203727443029</c:v>
                </c:pt>
                <c:pt idx="2" formatCode="_(* #,##0_);_(* \(#,##0\);_(* &quot;-&quot;??_);_(@_)">
                  <c:v>21068.814183785649</c:v>
                </c:pt>
                <c:pt idx="3" formatCode="_(* #,##0_);_(* \(#,##0\);_(* &quot;-&quot;??_);_(@_)">
                  <c:v>1044.9170895198379</c:v>
                </c:pt>
                <c:pt idx="4" formatCode="_(* #,##0_);_(* \(#,##0\);_(* &quot;-&quot;??_);_(@_)">
                  <c:v>3325.8569428593282</c:v>
                </c:pt>
                <c:pt idx="5" formatCode="_(* #,##0_);_(* \(#,##0\);_(* &quot;-&quot;??_);_(@_)">
                  <c:v>163092.42190979858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D13B-4CE6-99FD-7604373CB25F}"/>
            </c:ext>
          </c:extLst>
        </c:ser>
        <c:ser>
          <c:idx val="6"/>
          <c:order val="6"/>
          <c:tx>
            <c:strRef>
              <c:f>KANWIL!$H$3</c:f>
              <c:strCache>
                <c:ptCount val="1"/>
                <c:pt idx="0">
                  <c:v>REALISASI</c:v>
                </c:pt>
              </c:strCache>
            </c:strRef>
          </c:tx>
          <c:spPr>
            <a:gradFill rotWithShape="1">
              <a:gsLst>
                <a:gs pos="0">
                  <a:srgbClr val="FFC000"/>
                </a:gs>
                <a:gs pos="50000">
                  <a:srgbClr val="FFC000"/>
                </a:gs>
                <a:gs pos="100000">
                  <a:srgbClr val="FFC000"/>
                </a:gs>
              </a:gsLst>
              <a:lin ang="5400000" scaled="0"/>
            </a:gradFill>
            <a:ln w="12700" cap="flat" cmpd="sng" algn="ctr">
              <a:solidFill>
                <a:srgbClr val="FFC000"/>
              </a:solidFill>
              <a:prstDash val="solid"/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KANWIL!$A$4:$A$12</c15:sqref>
                  </c15:fullRef>
                </c:ext>
              </c:extLst>
              <c:f>(KANWIL!$A$6:$A$9,KANWIL!$A$11:$A$12)</c:f>
              <c:strCache>
                <c:ptCount val="6"/>
                <c:pt idx="0">
                  <c:v>FEE BASED ADMIN KARTU ATM</c:v>
                </c:pt>
                <c:pt idx="1">
                  <c:v>FEE BASED ATM</c:v>
                </c:pt>
                <c:pt idx="2">
                  <c:v>FEE BASED DIGI &amp; QRIS</c:v>
                </c:pt>
                <c:pt idx="3">
                  <c:v>FEE BASED LAKU PANDAI</c:v>
                </c:pt>
                <c:pt idx="4">
                  <c:v>FEE BASED DIGITAL LAINNYA</c:v>
                </c:pt>
                <c:pt idx="5">
                  <c:v>FEE BASED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KANWIL!$H$4:$H$12</c15:sqref>
                  </c15:fullRef>
                </c:ext>
              </c:extLst>
              <c:f>(KANWIL!$H$6:$H$9,KANWIL!$H$11:$H$12)</c:f>
              <c:numCache>
                <c:formatCode>General</c:formatCode>
                <c:ptCount val="6"/>
                <c:pt idx="0" formatCode="_(* #,##0_);_(* \(#,##0\);_(* &quot;-&quot;??_);_(@_)">
                  <c:v>104010.56994099999</c:v>
                </c:pt>
                <c:pt idx="1" formatCode="_(* #,##0_);_(* \(#,##0\);_(* &quot;-&quot;??_);_(@_)">
                  <c:v>22272.789248000001</c:v>
                </c:pt>
                <c:pt idx="2" formatCode="_(* #,##0_);_(* \(#,##0\);_(* &quot;-&quot;??_);_(@_)">
                  <c:v>20120.368339000001</c:v>
                </c:pt>
                <c:pt idx="3" formatCode="_(* #,##0_);_(* \(#,##0\);_(* &quot;-&quot;??_);_(@_)">
                  <c:v>1106.9331629999999</c:v>
                </c:pt>
                <c:pt idx="4" formatCode="_(* #,##0_);_(* \(#,##0\);_(* &quot;-&quot;??_);_(@_)">
                  <c:v>5248.3129950000002</c:v>
                </c:pt>
                <c:pt idx="5" formatCode="_(* #,##0_);_(* \(#,##0\);_(* &quot;-&quot;??_);_(@_)">
                  <c:v>152800.81249799998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D13B-4CE6-99FD-7604373CB2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47"/>
        <c:overlap val="-48"/>
        <c:axId val="360200496"/>
        <c:axId val="2162146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KANWIL!$B$3</c15:sqref>
                        </c15:formulaRef>
                      </c:ext>
                    </c:extLst>
                    <c:strCache>
                      <c:ptCount val="1"/>
                      <c:pt idx="0">
                        <c:v>DESEMBER 2023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700" b="1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KANWIL!$A$4:$A$12</c15:sqref>
                        </c15:fullRef>
                        <c15:formulaRef>
                          <c15:sqref>(KANWIL!$A$6:$A$9,KANWIL!$A$11:$A$12)</c15:sqref>
                        </c15:formulaRef>
                      </c:ext>
                    </c:extLst>
                    <c:strCache>
                      <c:ptCount val="6"/>
                      <c:pt idx="0">
                        <c:v>FEE BASED ADMIN KARTU ATM</c:v>
                      </c:pt>
                      <c:pt idx="1">
                        <c:v>FEE BASED ATM</c:v>
                      </c:pt>
                      <c:pt idx="2">
                        <c:v>FEE BASED DIGI &amp; QRIS</c:v>
                      </c:pt>
                      <c:pt idx="3">
                        <c:v>FEE BASED LAKU PANDAI</c:v>
                      </c:pt>
                      <c:pt idx="4">
                        <c:v>FEE BASED DIGITAL LAINNYA</c:v>
                      </c:pt>
                      <c:pt idx="5">
                        <c:v>FEE BASED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KANWIL!$B$4:$B$12</c15:sqref>
                        </c15:fullRef>
                        <c15:formulaRef>
                          <c15:sqref>(KANWIL!$B$6:$B$9,KANWIL!$B$11:$B$12)</c15:sqref>
                        </c15:formulaRef>
                      </c:ext>
                    </c:extLst>
                    <c:numCache>
                      <c:formatCode>d\-mmm\-yy</c:formatCode>
                      <c:ptCount val="6"/>
                      <c:pt idx="0" formatCode="_(* #,##0_);_(* \(#,##0\);_(* &quot;-&quot;??_);_(@_)">
                        <c:v>86566.485713000002</c:v>
                      </c:pt>
                      <c:pt idx="1" formatCode="_(* #,##0_);_(* \(#,##0\);_(* &quot;-&quot;??_);_(@_)">
                        <c:v>12402.978370000001</c:v>
                      </c:pt>
                      <c:pt idx="2" formatCode="_(* #,##0_);_(* \(#,##0\);_(* &quot;-&quot;??_);_(@_)">
                        <c:v>16150.85888</c:v>
                      </c:pt>
                      <c:pt idx="3" formatCode="_(* #,##0_);_(* \(#,##0\);_(* &quot;-&quot;??_);_(@_)">
                        <c:v>1136.5331900000001</c:v>
                      </c:pt>
                      <c:pt idx="4" formatCode="_(* #,##0_);_(* \(#,##0\);_(* &quot;-&quot;??_);_(@_)">
                        <c:v>3129.8405109999999</c:v>
                      </c:pt>
                      <c:pt idx="5" formatCode="_(* #,##0_);_(* \(#,##0\);_(* &quot;-&quot;??_);_(@_)">
                        <c:v>163092.42190979858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13B-4CE6-99FD-7604373CB25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KANWIL!$D$3</c15:sqref>
                        </c15:formulaRef>
                      </c:ext>
                    </c:extLst>
                    <c:strCache>
                      <c:ptCount val="1"/>
                      <c:pt idx="0">
                        <c:v>TARGET
OKTOBER 2024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KANWIL!$A$4:$A$12</c15:sqref>
                        </c15:fullRef>
                        <c15:formulaRef>
                          <c15:sqref>(KANWIL!$A$6:$A$9,KANWIL!$A$11:$A$12)</c15:sqref>
                        </c15:formulaRef>
                      </c:ext>
                    </c:extLst>
                    <c:strCache>
                      <c:ptCount val="6"/>
                      <c:pt idx="0">
                        <c:v>FEE BASED ADMIN KARTU ATM</c:v>
                      </c:pt>
                      <c:pt idx="1">
                        <c:v>FEE BASED ATM</c:v>
                      </c:pt>
                      <c:pt idx="2">
                        <c:v>FEE BASED DIGI &amp; QRIS</c:v>
                      </c:pt>
                      <c:pt idx="3">
                        <c:v>FEE BASED LAKU PANDAI</c:v>
                      </c:pt>
                      <c:pt idx="4">
                        <c:v>FEE BASED DIGITAL LAINNYA</c:v>
                      </c:pt>
                      <c:pt idx="5">
                        <c:v>FEE BASED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KANWIL!$D$4:$D$12</c15:sqref>
                        </c15:fullRef>
                        <c15:formulaRef>
                          <c15:sqref>(KANWIL!$D$6:$D$9,KANWIL!$D$11:$D$12)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 formatCode="_(* #,##0_);_(* \(#,##0\);_(* &quot;-&quot;??_);_(@_)">
                        <c:v>104593.9893613616</c:v>
                      </c:pt>
                      <c:pt idx="1" formatCode="_(* #,##0_);_(* \(#,##0\);_(* &quot;-&quot;??_);_(@_)">
                        <c:v>22472.087552370278</c:v>
                      </c:pt>
                      <c:pt idx="2" formatCode="_(* #,##0_);_(* \(#,##0\);_(* &quot;-&quot;??_);_(@_)">
                        <c:v>17557.223032092228</c:v>
                      </c:pt>
                      <c:pt idx="3" formatCode="_(* #,##0_);_(* \(#,##0\);_(* &quot;-&quot;??_);_(@_)">
                        <c:v>870.68782492241019</c:v>
                      </c:pt>
                      <c:pt idx="4" formatCode="_(* #,##0_);_(* \(#,##0\);_(* &quot;-&quot;??_);_(@_)">
                        <c:v>2771.4305587744907</c:v>
                      </c:pt>
                      <c:pt idx="5" formatCode="_(* #,##0_);_(* \(#,##0\);_(* &quot;-&quot;??_);_(@_)">
                        <c:v>148265.41832952102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13B-4CE6-99FD-7604373CB25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KANWIL!$E$3</c15:sqref>
                        </c15:formulaRef>
                      </c:ext>
                    </c:extLst>
                    <c:strCache>
                      <c:ptCount val="1"/>
                      <c:pt idx="0">
                        <c:v>TARGET
NOVEMBER 2024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KANWIL!$A$4:$A$12</c15:sqref>
                        </c15:fullRef>
                        <c15:formulaRef>
                          <c15:sqref>(KANWIL!$A$6:$A$9,KANWIL!$A$11:$A$12)</c15:sqref>
                        </c15:formulaRef>
                      </c:ext>
                    </c:extLst>
                    <c:strCache>
                      <c:ptCount val="6"/>
                      <c:pt idx="0">
                        <c:v>FEE BASED ADMIN KARTU ATM</c:v>
                      </c:pt>
                      <c:pt idx="1">
                        <c:v>FEE BASED ATM</c:v>
                      </c:pt>
                      <c:pt idx="2">
                        <c:v>FEE BASED DIGI &amp; QRIS</c:v>
                      </c:pt>
                      <c:pt idx="3">
                        <c:v>FEE BASED LAKU PANDAI</c:v>
                      </c:pt>
                      <c:pt idx="4">
                        <c:v>FEE BASED DIGITAL LAINNYA</c:v>
                      </c:pt>
                      <c:pt idx="5">
                        <c:v>FEE BASED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KANWIL!$E$4:$E$12</c15:sqref>
                        </c15:fullRef>
                        <c15:formulaRef>
                          <c15:sqref>(KANWIL!$E$6:$E$9,KANWIL!$E$11:$E$12)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 formatCode="_(* #,##0_);_(* \(#,##0\);_(* &quot;-&quot;??_);_(@_)">
                        <c:v>115053.4529319088</c:v>
                      </c:pt>
                      <c:pt idx="1" formatCode="_(* #,##0_);_(* \(#,##0\);_(* &quot;-&quot;??_);_(@_)">
                        <c:v>24719.145639906656</c:v>
                      </c:pt>
                      <c:pt idx="2" formatCode="_(* #,##0_);_(* \(#,##0\);_(* &quot;-&quot;??_);_(@_)">
                        <c:v>19313.201789532668</c:v>
                      </c:pt>
                      <c:pt idx="3" formatCode="_(* #,##0_);_(* \(#,##0\);_(* &quot;-&quot;??_);_(@_)">
                        <c:v>957.80245722112386</c:v>
                      </c:pt>
                      <c:pt idx="4" formatCode="_(* #,##0_);_(* \(#,##0\);_(* &quot;-&quot;??_);_(@_)">
                        <c:v>3048.819091229333</c:v>
                      </c:pt>
                      <c:pt idx="5" formatCode="_(* #,##0_);_(* \(#,##0\);_(* &quot;-&quot;??_);_(@_)">
                        <c:v>163092.42190979858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13B-4CE6-99FD-7604373CB25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KANWIL!$F$3</c15:sqref>
                        </c15:formulaRef>
                      </c:ext>
                    </c:extLst>
                    <c:strCache>
                      <c:ptCount val="1"/>
                      <c:pt idx="0">
                        <c:v>TARGET 
DESEMBER 2024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KANWIL!$A$4:$A$12</c15:sqref>
                        </c15:fullRef>
                        <c15:formulaRef>
                          <c15:sqref>(KANWIL!$A$6:$A$9,KANWIL!$A$11:$A$12)</c15:sqref>
                        </c15:formulaRef>
                      </c:ext>
                    </c:extLst>
                    <c:strCache>
                      <c:ptCount val="6"/>
                      <c:pt idx="0">
                        <c:v>FEE BASED ADMIN KARTU ATM</c:v>
                      </c:pt>
                      <c:pt idx="1">
                        <c:v>FEE BASED ATM</c:v>
                      </c:pt>
                      <c:pt idx="2">
                        <c:v>FEE BASED DIGI &amp; QRIS</c:v>
                      </c:pt>
                      <c:pt idx="3">
                        <c:v>FEE BASED LAKU PANDAI</c:v>
                      </c:pt>
                      <c:pt idx="4">
                        <c:v>FEE BASED DIGITAL LAINNYA</c:v>
                      </c:pt>
                      <c:pt idx="5">
                        <c:v>FEE BASED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KANWIL!$F$4:$F$12</c15:sqref>
                        </c15:fullRef>
                        <c15:formulaRef>
                          <c15:sqref>(KANWIL!$F$6:$F$9,KANWIL!$F$11:$F$12)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 formatCode="_(* #,##0_);_(* \(#,##0\);_(* &quot;-&quot;??_);_(@_)">
                        <c:v>125512.91650245602</c:v>
                      </c:pt>
                      <c:pt idx="1" formatCode="_(* #,##0_);_(* \(#,##0\);_(* &quot;-&quot;??_);_(@_)">
                        <c:v>26966.203727443029</c:v>
                      </c:pt>
                      <c:pt idx="2" formatCode="_(* #,##0_);_(* \(#,##0\);_(* &quot;-&quot;??_);_(@_)">
                        <c:v>21068.814183785649</c:v>
                      </c:pt>
                      <c:pt idx="3" formatCode="_(* #,##0_);_(* \(#,##0\);_(* &quot;-&quot;??_);_(@_)">
                        <c:v>1044.9170895198379</c:v>
                      </c:pt>
                      <c:pt idx="4" formatCode="_(* #,##0_);_(* \(#,##0\);_(* &quot;-&quot;??_);_(@_)">
                        <c:v>3325.8569428593282</c:v>
                      </c:pt>
                      <c:pt idx="5" formatCode="_(* #,##0_);_(* \(#,##0\);_(* &quot;-&quot;??_);_(@_)">
                        <c:v>177918.70844606386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13B-4CE6-99FD-7604373CB25F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KANWIL!$G$3</c15:sqref>
                        </c15:formulaRef>
                      </c:ext>
                    </c:extLst>
                    <c:strCache>
                      <c:ptCount val="1"/>
                      <c:pt idx="0">
                        <c:v>COPAS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solidFill>
                      <a:srgbClr val="FEE6B0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1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eparator>,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KANWIL!$A$4:$A$12</c15:sqref>
                        </c15:fullRef>
                        <c15:formulaRef>
                          <c15:sqref>(KANWIL!$A$6:$A$9,KANWIL!$A$11:$A$12)</c15:sqref>
                        </c15:formulaRef>
                      </c:ext>
                    </c:extLst>
                    <c:strCache>
                      <c:ptCount val="6"/>
                      <c:pt idx="0">
                        <c:v>FEE BASED ADMIN KARTU ATM</c:v>
                      </c:pt>
                      <c:pt idx="1">
                        <c:v>FEE BASED ATM</c:v>
                      </c:pt>
                      <c:pt idx="2">
                        <c:v>FEE BASED DIGI &amp; QRIS</c:v>
                      </c:pt>
                      <c:pt idx="3">
                        <c:v>FEE BASED LAKU PANDAI</c:v>
                      </c:pt>
                      <c:pt idx="4">
                        <c:v>FEE BASED DIGITAL LAINNYA</c:v>
                      </c:pt>
                      <c:pt idx="5">
                        <c:v>FEE BASED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KANWIL!$G$4:$G$12</c15:sqref>
                        </c15:fullRef>
                        <c15:formulaRef>
                          <c15:sqref>(KANWIL!$G$6:$G$9,KANWIL!$G$11:$G$12)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 formatCode="_(* #,##0_);_(* \(#,##0\);_(* &quot;-&quot;??_);_(@_)">
                        <c:v>104010569941</c:v>
                      </c:pt>
                      <c:pt idx="1" formatCode="_(* #,##0_);_(* \(#,##0\);_(* &quot;-&quot;??_);_(@_)">
                        <c:v>22272789248</c:v>
                      </c:pt>
                      <c:pt idx="2" formatCode="_(* #,##0_);_(* \(#,##0\);_(* &quot;-&quot;??_);_(@_)">
                        <c:v>20120368339</c:v>
                      </c:pt>
                      <c:pt idx="3" formatCode="_(* #,##0_);_(* \(#,##0\);_(* &quot;-&quot;??_);_(@_)">
                        <c:v>1106933163</c:v>
                      </c:pt>
                      <c:pt idx="4" formatCode="_(* #,##0_);_(* \(#,##0\);_(* &quot;-&quot;??_);_(@_)">
                        <c:v>5248312995</c:v>
                      </c:pt>
                      <c:pt idx="5" formatCode="_(* #,##0_);_(* \(#,##0\);_(* &quot;-&quot;??_);_(@_)">
                        <c:v>152800812498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13B-4CE6-99FD-7604373CB25F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KANWIL!$I$3</c15:sqref>
                        </c15:formulaRef>
                      </c:ext>
                    </c:extLst>
                    <c:strCache>
                      <c:ptCount val="1"/>
                      <c:pt idx="0">
                        <c:v>% 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KANWIL!$A$4:$A$12</c15:sqref>
                        </c15:fullRef>
                        <c15:formulaRef>
                          <c15:sqref>(KANWIL!$A$6:$A$9,KANWIL!$A$11:$A$12)</c15:sqref>
                        </c15:formulaRef>
                      </c:ext>
                    </c:extLst>
                    <c:strCache>
                      <c:ptCount val="6"/>
                      <c:pt idx="0">
                        <c:v>FEE BASED ADMIN KARTU ATM</c:v>
                      </c:pt>
                      <c:pt idx="1">
                        <c:v>FEE BASED ATM</c:v>
                      </c:pt>
                      <c:pt idx="2">
                        <c:v>FEE BASED DIGI &amp; QRIS</c:v>
                      </c:pt>
                      <c:pt idx="3">
                        <c:v>FEE BASED LAKU PANDAI</c:v>
                      </c:pt>
                      <c:pt idx="4">
                        <c:v>FEE BASED DIGITAL LAINNYA</c:v>
                      </c:pt>
                      <c:pt idx="5">
                        <c:v>FEE BASED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KANWIL!$I$4:$I$12</c15:sqref>
                        </c15:fullRef>
                        <c15:formulaRef>
                          <c15:sqref>(KANWIL!$I$6:$I$9,KANWIL!$I$11:$I$12)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 formatCode="0.00%">
                        <c:v>0.82868419314409547</c:v>
                      </c:pt>
                      <c:pt idx="1" formatCode="0.00%">
                        <c:v>0.82595197578120261</c:v>
                      </c:pt>
                      <c:pt idx="2" formatCode="0.00%">
                        <c:v>0.95498342543095927</c:v>
                      </c:pt>
                      <c:pt idx="3" formatCode="0.00%">
                        <c:v>1.0593502337191747</c:v>
                      </c:pt>
                      <c:pt idx="4" formatCode="0.00%">
                        <c:v>1.5780332964315311</c:v>
                      </c:pt>
                      <c:pt idx="5" formatCode="0.00%">
                        <c:v>0.93689707166473646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13B-4CE6-99FD-7604373CB25F}"/>
                  </c:ext>
                </c:extLst>
              </c15:ser>
            </c15:filteredBarSeries>
          </c:ext>
        </c:extLst>
      </c:barChart>
      <c:catAx>
        <c:axId val="36020049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normalizeH="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214608"/>
        <c:crosses val="autoZero"/>
        <c:auto val="1"/>
        <c:lblAlgn val="ctr"/>
        <c:lblOffset val="100"/>
        <c:noMultiLvlLbl val="0"/>
      </c:catAx>
      <c:valAx>
        <c:axId val="216214608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6020049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0700140213448904"/>
          <c:y val="6.2831188181469988E-2"/>
          <c:w val="0.15435937527347829"/>
          <c:h val="8.9500816020393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'KONSOL _A'!$A$108</c:f>
              <c:strCache>
                <c:ptCount val="1"/>
                <c:pt idx="0">
                  <c:v>ATM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'KONSOL _A'!$B$107:$I$107</c:f>
              <c:strCache>
                <c:ptCount val="8"/>
                <c:pt idx="0">
                  <c:v> Q1-2023 </c:v>
                </c:pt>
                <c:pt idx="1">
                  <c:v> Q2-2023 </c:v>
                </c:pt>
                <c:pt idx="2">
                  <c:v> Q3-2023 </c:v>
                </c:pt>
                <c:pt idx="3">
                  <c:v> Q4-2024 </c:v>
                </c:pt>
                <c:pt idx="4">
                  <c:v> Q1-2024 </c:v>
                </c:pt>
                <c:pt idx="5">
                  <c:v> Q2-2024 </c:v>
                </c:pt>
                <c:pt idx="6">
                  <c:v> Q3-2024 </c:v>
                </c:pt>
                <c:pt idx="7">
                  <c:v> Q4-2024 </c:v>
                </c:pt>
              </c:strCache>
            </c:strRef>
          </c:cat>
          <c:val>
            <c:numRef>
              <c:f>'KONSOL _A'!$B$108:$I$108</c:f>
              <c:numCache>
                <c:formatCode>_(* #,##0.0_);_(* \(#,##0.0\);_(* "-"??_);_(@_)</c:formatCode>
                <c:ptCount val="8"/>
                <c:pt idx="0">
                  <c:v>3.8604370000000001</c:v>
                </c:pt>
                <c:pt idx="1">
                  <c:v>4.42225</c:v>
                </c:pt>
                <c:pt idx="2">
                  <c:v>4.0935129999999997</c:v>
                </c:pt>
                <c:pt idx="3">
                  <c:v>4.1318840000000003</c:v>
                </c:pt>
                <c:pt idx="4">
                  <c:v>3.7372670000000001</c:v>
                </c:pt>
                <c:pt idx="5">
                  <c:v>3.9965320000000002</c:v>
                </c:pt>
                <c:pt idx="6">
                  <c:v>3.8958710000000001</c:v>
                </c:pt>
                <c:pt idx="7">
                  <c:v>3.90909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37-40EF-90F1-A23EC562C0A4}"/>
            </c:ext>
          </c:extLst>
        </c:ser>
        <c:ser>
          <c:idx val="1"/>
          <c:order val="1"/>
          <c:tx>
            <c:strRef>
              <c:f>'KONSOL _A'!$A$109</c:f>
              <c:strCache>
                <c:ptCount val="1"/>
                <c:pt idx="0">
                  <c:v>DIGI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rgbClr val="FEE6B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'KONSOL _A'!$B$107:$I$107</c:f>
              <c:strCache>
                <c:ptCount val="8"/>
                <c:pt idx="0">
                  <c:v> Q1-2023 </c:v>
                </c:pt>
                <c:pt idx="1">
                  <c:v> Q2-2023 </c:v>
                </c:pt>
                <c:pt idx="2">
                  <c:v> Q3-2023 </c:v>
                </c:pt>
                <c:pt idx="3">
                  <c:v> Q4-2024 </c:v>
                </c:pt>
                <c:pt idx="4">
                  <c:v> Q1-2024 </c:v>
                </c:pt>
                <c:pt idx="5">
                  <c:v> Q2-2024 </c:v>
                </c:pt>
                <c:pt idx="6">
                  <c:v> Q3-2024 </c:v>
                </c:pt>
                <c:pt idx="7">
                  <c:v> Q4-2024 </c:v>
                </c:pt>
              </c:strCache>
            </c:strRef>
          </c:cat>
          <c:val>
            <c:numRef>
              <c:f>'KONSOL _A'!$B$109:$I$109</c:f>
              <c:numCache>
                <c:formatCode>_(* #,##0.0_);_(* \(#,##0.0\);_(* "-"??_);_(@_)</c:formatCode>
                <c:ptCount val="8"/>
                <c:pt idx="0">
                  <c:v>3.9177200000000001</c:v>
                </c:pt>
                <c:pt idx="1">
                  <c:v>4.8793790000000001</c:v>
                </c:pt>
                <c:pt idx="2">
                  <c:v>5.133661</c:v>
                </c:pt>
                <c:pt idx="3">
                  <c:v>5.7086699999999997</c:v>
                </c:pt>
                <c:pt idx="4">
                  <c:v>5.6591529999999999</c:v>
                </c:pt>
                <c:pt idx="5">
                  <c:v>6.4991669999999999</c:v>
                </c:pt>
                <c:pt idx="6">
                  <c:v>6.5144320000000002</c:v>
                </c:pt>
                <c:pt idx="7">
                  <c:v>7.6731949999999998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37-40EF-90F1-A23EC562C0A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66021136"/>
        <c:axId val="966024496"/>
      </c:lineChart>
      <c:catAx>
        <c:axId val="96602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024496"/>
        <c:crosses val="autoZero"/>
        <c:auto val="1"/>
        <c:lblAlgn val="ctr"/>
        <c:lblOffset val="100"/>
        <c:noMultiLvlLbl val="0"/>
      </c:catAx>
      <c:valAx>
        <c:axId val="966024496"/>
        <c:scaling>
          <c:orientation val="minMax"/>
        </c:scaling>
        <c:delete val="1"/>
        <c:axPos val="l"/>
        <c:numFmt formatCode="_(* #,##0.0_);_(* \(#,##0.0\);_(* &quot;-&quot;??_);_(@_)" sourceLinked="1"/>
        <c:majorTickMark val="none"/>
        <c:minorTickMark val="none"/>
        <c:tickLblPos val="nextTo"/>
        <c:crossAx val="96602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'KONSOL _A'!$A$113</c:f>
              <c:strCache>
                <c:ptCount val="1"/>
                <c:pt idx="0">
                  <c:v>ATM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'KONSOL _A'!$B$112:$I$112</c:f>
              <c:strCache>
                <c:ptCount val="8"/>
                <c:pt idx="0">
                  <c:v> Q1-2023 </c:v>
                </c:pt>
                <c:pt idx="1">
                  <c:v> Q2-2023 </c:v>
                </c:pt>
                <c:pt idx="2">
                  <c:v> Q3-2023 </c:v>
                </c:pt>
                <c:pt idx="3">
                  <c:v> Q4-2024 </c:v>
                </c:pt>
                <c:pt idx="4">
                  <c:v> Q1-2024 </c:v>
                </c:pt>
                <c:pt idx="5">
                  <c:v> Q2-2024 </c:v>
                </c:pt>
                <c:pt idx="6">
                  <c:v> Q3-2024 </c:v>
                </c:pt>
                <c:pt idx="7">
                  <c:v> Q4-2024 </c:v>
                </c:pt>
              </c:strCache>
            </c:strRef>
          </c:cat>
          <c:val>
            <c:numRef>
              <c:f>'KONSOL _A'!$B$113:$I$113</c:f>
              <c:numCache>
                <c:formatCode>_(* #,##0.0_);_(* \(#,##0.0\);_(* "-"??_);_(@_)</c:formatCode>
                <c:ptCount val="8"/>
                <c:pt idx="0">
                  <c:v>3.6731180173819999</c:v>
                </c:pt>
                <c:pt idx="1">
                  <c:v>4.62655592648</c:v>
                </c:pt>
                <c:pt idx="2">
                  <c:v>3.8707719100899998</c:v>
                </c:pt>
                <c:pt idx="3">
                  <c:v>3.8141329623760001</c:v>
                </c:pt>
                <c:pt idx="4">
                  <c:v>3.4787633725539999</c:v>
                </c:pt>
                <c:pt idx="5">
                  <c:v>3.995717683983</c:v>
                </c:pt>
                <c:pt idx="6">
                  <c:v>3.5224911440610001</c:v>
                </c:pt>
                <c:pt idx="7">
                  <c:v>3.5048032844799999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DF-4BC9-B512-6DDDCECBD17F}"/>
            </c:ext>
          </c:extLst>
        </c:ser>
        <c:ser>
          <c:idx val="1"/>
          <c:order val="1"/>
          <c:tx>
            <c:strRef>
              <c:f>'KONSOL _A'!$A$114</c:f>
              <c:strCache>
                <c:ptCount val="1"/>
                <c:pt idx="0">
                  <c:v>DIGI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rgbClr val="FEE6B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'KONSOL _A'!$B$112:$I$112</c:f>
              <c:strCache>
                <c:ptCount val="8"/>
                <c:pt idx="0">
                  <c:v> Q1-2023 </c:v>
                </c:pt>
                <c:pt idx="1">
                  <c:v> Q2-2023 </c:v>
                </c:pt>
                <c:pt idx="2">
                  <c:v> Q3-2023 </c:v>
                </c:pt>
                <c:pt idx="3">
                  <c:v> Q4-2024 </c:v>
                </c:pt>
                <c:pt idx="4">
                  <c:v> Q1-2024 </c:v>
                </c:pt>
                <c:pt idx="5">
                  <c:v> Q2-2024 </c:v>
                </c:pt>
                <c:pt idx="6">
                  <c:v> Q3-2024 </c:v>
                </c:pt>
                <c:pt idx="7">
                  <c:v> Q4-2024 </c:v>
                </c:pt>
              </c:strCache>
            </c:strRef>
          </c:cat>
          <c:val>
            <c:numRef>
              <c:f>'KONSOL _A'!$B$114:$I$114</c:f>
              <c:numCache>
                <c:formatCode>_(* #,##0.0_);_(* \(#,##0.0\);_(* "-"??_);_(@_)</c:formatCode>
                <c:ptCount val="8"/>
                <c:pt idx="0">
                  <c:v>5.1369019329770005</c:v>
                </c:pt>
                <c:pt idx="1">
                  <c:v>6.5189211318159996</c:v>
                </c:pt>
                <c:pt idx="2">
                  <c:v>6.663989246461</c:v>
                </c:pt>
                <c:pt idx="3">
                  <c:v>7.4902043623220003</c:v>
                </c:pt>
                <c:pt idx="4">
                  <c:v>6.8636709484210003</c:v>
                </c:pt>
                <c:pt idx="5">
                  <c:v>8.0856771047309994</c:v>
                </c:pt>
                <c:pt idx="6">
                  <c:v>8.2312161724159996</c:v>
                </c:pt>
                <c:pt idx="7">
                  <c:v>9.2022849096720005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DF-4BC9-B512-6DDDCECBD1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66021136"/>
        <c:axId val="966024496"/>
      </c:lineChart>
      <c:catAx>
        <c:axId val="96602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024496"/>
        <c:crosses val="autoZero"/>
        <c:auto val="1"/>
        <c:lblAlgn val="ctr"/>
        <c:lblOffset val="100"/>
        <c:noMultiLvlLbl val="0"/>
      </c:catAx>
      <c:valAx>
        <c:axId val="966024496"/>
        <c:scaling>
          <c:orientation val="minMax"/>
        </c:scaling>
        <c:delete val="1"/>
        <c:axPos val="l"/>
        <c:numFmt formatCode="_(* #,##0.0_);_(* \(#,##0.0\);_(* &quot;-&quot;??_);_(@_)" sourceLinked="1"/>
        <c:majorTickMark val="none"/>
        <c:minorTickMark val="none"/>
        <c:tickLblPos val="nextTo"/>
        <c:crossAx val="96602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KANWIL!$C$25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KANWIL!$A$26:$A$35</c15:sqref>
                  </c15:fullRef>
                </c:ext>
              </c:extLst>
              <c:f>(KANWIL!$A$29:$A$32,KANWIL!$A$34:$A$35)</c:f>
              <c:strCache>
                <c:ptCount val="6"/>
                <c:pt idx="0">
                  <c:v>FEE BASED ADMIN KARTU ATM</c:v>
                </c:pt>
                <c:pt idx="1">
                  <c:v>FEE BASED ATM</c:v>
                </c:pt>
                <c:pt idx="2">
                  <c:v>FEE BASED DIGI &amp; QRIS</c:v>
                </c:pt>
                <c:pt idx="3">
                  <c:v>FEE BASED LAKU PANDAI</c:v>
                </c:pt>
                <c:pt idx="4">
                  <c:v>FEE BASED DIGITAL LAINNYA</c:v>
                </c:pt>
                <c:pt idx="5">
                  <c:v>FEE BASED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KANWIL!$C$26:$C$35</c15:sqref>
                  </c15:fullRef>
                </c:ext>
              </c:extLst>
              <c:f>(KANWIL!$C$29:$C$32,KANWIL!$C$34:$C$35)</c:f>
              <c:numCache>
                <c:formatCode>General</c:formatCode>
                <c:ptCount val="6"/>
                <c:pt idx="0" formatCode="_(* #,##0_);_(* \(#,##0\);_(* &quot;-&quot;??_);_(@_)">
                  <c:v>86090.956043480197</c:v>
                </c:pt>
                <c:pt idx="1" formatCode="_(* #,##0_);_(* \(#,##0\);_(* &quot;-&quot;??_);_(@_)">
                  <c:v>15732.614445403431</c:v>
                </c:pt>
                <c:pt idx="2" formatCode="_(* #,##0_);_(* \(#,##0\);_(* &quot;-&quot;??_);_(@_)">
                  <c:v>11495.686841891424</c:v>
                </c:pt>
                <c:pt idx="3" formatCode="_(* #,##0_);_(* \(#,##0\);_(* &quot;-&quot;??_);_(@_)">
                  <c:v>240.14391023405676</c:v>
                </c:pt>
                <c:pt idx="4" formatCode="_(* #,##0_);_(* \(#,##0\);_(* &quot;-&quot;??_);_(@_)">
                  <c:v>2211.3421973559102</c:v>
                </c:pt>
                <c:pt idx="5" formatCode="_(* #,##0_);_(* \(#,##0\);_(* &quot;-&quot;??_);_(@_)">
                  <c:v>115770.74343836503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4D00-4A56-B27B-B0E089AC7614}"/>
            </c:ext>
          </c:extLst>
        </c:ser>
        <c:ser>
          <c:idx val="6"/>
          <c:order val="6"/>
          <c:tx>
            <c:strRef>
              <c:f>KANWIL!$H$25</c:f>
              <c:strCache>
                <c:ptCount val="1"/>
                <c:pt idx="0">
                  <c:v>REALISASI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KANWIL!$A$26:$A$35</c15:sqref>
                  </c15:fullRef>
                </c:ext>
              </c:extLst>
              <c:f>(KANWIL!$A$29:$A$32,KANWIL!$A$34:$A$35)</c:f>
              <c:strCache>
                <c:ptCount val="6"/>
                <c:pt idx="0">
                  <c:v>FEE BASED ADMIN KARTU ATM</c:v>
                </c:pt>
                <c:pt idx="1">
                  <c:v>FEE BASED ATM</c:v>
                </c:pt>
                <c:pt idx="2">
                  <c:v>FEE BASED DIGI &amp; QRIS</c:v>
                </c:pt>
                <c:pt idx="3">
                  <c:v>FEE BASED LAKU PANDAI</c:v>
                </c:pt>
                <c:pt idx="4">
                  <c:v>FEE BASED DIGITAL LAINNYA</c:v>
                </c:pt>
                <c:pt idx="5">
                  <c:v>FEE BASED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KANWIL!$H$26:$H$35</c15:sqref>
                  </c15:fullRef>
                </c:ext>
              </c:extLst>
              <c:f>(KANWIL!$H$29:$H$32,KANWIL!$H$34:$H$35)</c:f>
              <c:numCache>
                <c:formatCode>General</c:formatCode>
                <c:ptCount val="6"/>
                <c:pt idx="0" formatCode="_(* #,##0_);_(* \(#,##0\);_(* &quot;-&quot;??_);_(@_)">
                  <c:v>71271.474413000004</c:v>
                </c:pt>
                <c:pt idx="1" formatCode="_(* #,##0_);_(* \(#,##0\);_(* &quot;-&quot;??_);_(@_)">
                  <c:v>12105.783162</c:v>
                </c:pt>
                <c:pt idx="2" formatCode="_(* #,##0_);_(* \(#,##0\);_(* &quot;-&quot;??_);_(@_)">
                  <c:v>10908.131413999999</c:v>
                </c:pt>
                <c:pt idx="3" formatCode="_(* #,##0_);_(* \(#,##0\);_(* &quot;-&quot;??_);_(@_)">
                  <c:v>313.96700499999997</c:v>
                </c:pt>
                <c:pt idx="4" formatCode="_(* #,##0_);_(* \(#,##0\);_(* &quot;-&quot;??_);_(@_)">
                  <c:v>3134.6048989999999</c:v>
                </c:pt>
                <c:pt idx="5" formatCode="_(* #,##0_);_(* \(#,##0\);_(* &quot;-&quot;??_);_(@_)">
                  <c:v>97757.202517999991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4D00-4A56-B27B-B0E089AC76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47"/>
        <c:overlap val="-48"/>
        <c:axId val="360200496"/>
        <c:axId val="2162146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KANWIL!$B$25</c15:sqref>
                        </c15:formulaRef>
                      </c:ext>
                    </c:extLst>
                    <c:strCache>
                      <c:ptCount val="1"/>
                      <c:pt idx="0">
                        <c:v>DESEMBER 2023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700" b="1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KANWIL!$A$26:$A$35</c15:sqref>
                        </c15:fullRef>
                        <c15:formulaRef>
                          <c15:sqref>(KANWIL!$A$29:$A$32,KANWIL!$A$34:$A$35)</c15:sqref>
                        </c15:formulaRef>
                      </c:ext>
                    </c:extLst>
                    <c:strCache>
                      <c:ptCount val="6"/>
                      <c:pt idx="0">
                        <c:v>FEE BASED ADMIN KARTU ATM</c:v>
                      </c:pt>
                      <c:pt idx="1">
                        <c:v>FEE BASED ATM</c:v>
                      </c:pt>
                      <c:pt idx="2">
                        <c:v>FEE BASED DIGI &amp; QRIS</c:v>
                      </c:pt>
                      <c:pt idx="3">
                        <c:v>FEE BASED LAKU PANDAI</c:v>
                      </c:pt>
                      <c:pt idx="4">
                        <c:v>FEE BASED DIGITAL LAINNYA</c:v>
                      </c:pt>
                      <c:pt idx="5">
                        <c:v>FEE BASED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KANWIL!$B$26:$B$35</c15:sqref>
                        </c15:fullRef>
                        <c15:formulaRef>
                          <c15:sqref>(KANWIL!$B$29:$B$32,KANWIL!$B$34:$B$35)</c15:sqref>
                        </c15:formulaRef>
                      </c:ext>
                    </c:extLst>
                    <c:numCache>
                      <c:formatCode>d\-mmm\-yy</c:formatCode>
                      <c:ptCount val="6"/>
                      <c:pt idx="0" formatCode="_(* #,##0_);_(* \(#,##0\);_(* &quot;-&quot;??_);_(@_)">
                        <c:v>59520.697825000003</c:v>
                      </c:pt>
                      <c:pt idx="1" formatCode="_(* #,##0_);_(* \(#,##0\);_(* &quot;-&quot;??_);_(@_)">
                        <c:v>7155.0094200000003</c:v>
                      </c:pt>
                      <c:pt idx="2" formatCode="_(* #,##0_);_(* \(#,##0\);_(* &quot;-&quot;??_);_(@_)">
                        <c:v>8790.5326600000008</c:v>
                      </c:pt>
                      <c:pt idx="3" formatCode="_(* #,##0_);_(* \(#,##0\);_(* &quot;-&quot;??_);_(@_)">
                        <c:v>256.07779699999998</c:v>
                      </c:pt>
                      <c:pt idx="4" formatCode="_(* #,##0_);_(* \(#,##0\);_(* &quot;-&quot;??_);_(@_)">
                        <c:v>1749.876129</c:v>
                      </c:pt>
                      <c:pt idx="5" formatCode="_(* #,##0_);_(* \(#,##0\);_(* &quot;-&quot;??_);_(@_)">
                        <c:v>77472.193830999997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D00-4A56-B27B-B0E089AC761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KANWIL!$D$25</c15:sqref>
                        </c15:formulaRef>
                      </c:ext>
                    </c:extLst>
                    <c:strCache>
                      <c:ptCount val="1"/>
                      <c:pt idx="0">
                        <c:v>TARGET
OKTOBER 2024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KANWIL!$A$26:$A$35</c15:sqref>
                        </c15:fullRef>
                        <c15:formulaRef>
                          <c15:sqref>(KANWIL!$A$29:$A$32,KANWIL!$A$34:$A$35)</c15:sqref>
                        </c15:formulaRef>
                      </c:ext>
                    </c:extLst>
                    <c:strCache>
                      <c:ptCount val="6"/>
                      <c:pt idx="0">
                        <c:v>FEE BASED ADMIN KARTU ATM</c:v>
                      </c:pt>
                      <c:pt idx="1">
                        <c:v>FEE BASED ATM</c:v>
                      </c:pt>
                      <c:pt idx="2">
                        <c:v>FEE BASED DIGI &amp; QRIS</c:v>
                      </c:pt>
                      <c:pt idx="3">
                        <c:v>FEE BASED LAKU PANDAI</c:v>
                      </c:pt>
                      <c:pt idx="4">
                        <c:v>FEE BASED DIGITAL LAINNYA</c:v>
                      </c:pt>
                      <c:pt idx="5">
                        <c:v>FEE BASED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KANWIL!$D$26:$D$35</c15:sqref>
                        </c15:fullRef>
                        <c15:formulaRef>
                          <c15:sqref>(KANWIL!$D$29:$D$32,KANWIL!$D$34:$D$35)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 formatCode="_(* #,##0_);_(* \(#,##0\);_(* &quot;-&quot;??_);_(@_)">
                        <c:v>71742.389480249331</c:v>
                      </c:pt>
                      <c:pt idx="1" formatCode="_(* #,##0_);_(* \(#,##0\);_(* &quot;-&quot;??_);_(@_)">
                        <c:v>13110.658542010311</c:v>
                      </c:pt>
                      <c:pt idx="2" formatCode="_(* #,##0_);_(* \(#,##0\);_(* &quot;-&quot;??_);_(@_)">
                        <c:v>9579.6724025172662</c:v>
                      </c:pt>
                      <c:pt idx="3" formatCode="_(* #,##0_);_(* \(#,##0\);_(* &quot;-&quot;??_);_(@_)">
                        <c:v>200.10236311297658</c:v>
                      </c:pt>
                      <c:pt idx="4" formatCode="_(* #,##0_);_(* \(#,##0\);_(* &quot;-&quot;??_);_(@_)">
                        <c:v>1842.7074426089996</c:v>
                      </c:pt>
                      <c:pt idx="5" formatCode="_(* #,##0_);_(* \(#,##0\);_(* &quot;-&quot;??_);_(@_)">
                        <c:v>96475.530230498873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D00-4A56-B27B-B0E089AC761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KANWIL!$E$25</c15:sqref>
                        </c15:formulaRef>
                      </c:ext>
                    </c:extLst>
                    <c:strCache>
                      <c:ptCount val="1"/>
                      <c:pt idx="0">
                        <c:v>TARGET
NOVEMBER 2024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KANWIL!$A$26:$A$35</c15:sqref>
                        </c15:fullRef>
                        <c15:formulaRef>
                          <c15:sqref>(KANWIL!$A$29:$A$32,KANWIL!$A$34:$A$35)</c15:sqref>
                        </c15:formulaRef>
                      </c:ext>
                    </c:extLst>
                    <c:strCache>
                      <c:ptCount val="6"/>
                      <c:pt idx="0">
                        <c:v>FEE BASED ADMIN KARTU ATM</c:v>
                      </c:pt>
                      <c:pt idx="1">
                        <c:v>FEE BASED ATM</c:v>
                      </c:pt>
                      <c:pt idx="2">
                        <c:v>FEE BASED DIGI &amp; QRIS</c:v>
                      </c:pt>
                      <c:pt idx="3">
                        <c:v>FEE BASED LAKU PANDAI</c:v>
                      </c:pt>
                      <c:pt idx="4">
                        <c:v>FEE BASED DIGITAL LAINNYA</c:v>
                      </c:pt>
                      <c:pt idx="5">
                        <c:v>FEE BASED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KANWIL!$E$26:$E$35</c15:sqref>
                        </c15:fullRef>
                        <c15:formulaRef>
                          <c15:sqref>(KANWIL!$E$29:$E$32,KANWIL!$E$34:$E$35)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 formatCode="_(* #,##0_);_(* \(#,##0\);_(* &quot;-&quot;??_);_(@_)">
                        <c:v>78916.672761864771</c:v>
                      </c:pt>
                      <c:pt idx="1" formatCode="_(* #,##0_);_(* \(#,##0\);_(* &quot;-&quot;??_);_(@_)">
                        <c:v>14421.63649370687</c:v>
                      </c:pt>
                      <c:pt idx="2" formatCode="_(* #,##0_);_(* \(#,##0\);_(* &quot;-&quot;??_);_(@_)">
                        <c:v>10537.779570792725</c:v>
                      </c:pt>
                      <c:pt idx="3" formatCode="_(* #,##0_);_(* \(#,##0\);_(* &quot;-&quot;??_);_(@_)">
                        <c:v>220.12313667351668</c:v>
                      </c:pt>
                      <c:pt idx="4" formatCode="_(* #,##0_);_(* \(#,##0\);_(* &quot;-&quot;??_);_(@_)">
                        <c:v>2027.1414027638425</c:v>
                      </c:pt>
                      <c:pt idx="5" formatCode="_(* #,##0_);_(* \(#,##0\);_(* &quot;-&quot;??_);_(@_)">
                        <c:v>106123.35336580173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D00-4A56-B27B-B0E089AC761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KANWIL!$F$25</c15:sqref>
                        </c15:formulaRef>
                      </c:ext>
                    </c:extLst>
                    <c:strCache>
                      <c:ptCount val="1"/>
                      <c:pt idx="0">
                        <c:v>TARGET 
DESEMBER 2024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solidFill>
                      <a:srgbClr val="FEE6B0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1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eparator>,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KANWIL!$A$26:$A$35</c15:sqref>
                        </c15:fullRef>
                        <c15:formulaRef>
                          <c15:sqref>(KANWIL!$A$29:$A$32,KANWIL!$A$34:$A$35)</c15:sqref>
                        </c15:formulaRef>
                      </c:ext>
                    </c:extLst>
                    <c:strCache>
                      <c:ptCount val="6"/>
                      <c:pt idx="0">
                        <c:v>FEE BASED ADMIN KARTU ATM</c:v>
                      </c:pt>
                      <c:pt idx="1">
                        <c:v>FEE BASED ATM</c:v>
                      </c:pt>
                      <c:pt idx="2">
                        <c:v>FEE BASED DIGI &amp; QRIS</c:v>
                      </c:pt>
                      <c:pt idx="3">
                        <c:v>FEE BASED LAKU PANDAI</c:v>
                      </c:pt>
                      <c:pt idx="4">
                        <c:v>FEE BASED DIGITAL LAINNYA</c:v>
                      </c:pt>
                      <c:pt idx="5">
                        <c:v>FEE BASED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KANWIL!$F$26:$F$35</c15:sqref>
                        </c15:fullRef>
                        <c15:formulaRef>
                          <c15:sqref>(KANWIL!$F$29:$F$32,KANWIL!$F$34:$F$35)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 formatCode="_(* #,##0_);_(* \(#,##0\);_(* &quot;-&quot;??_);_(@_)">
                        <c:v>86090.956043480197</c:v>
                      </c:pt>
                      <c:pt idx="1" formatCode="_(* #,##0_);_(* \(#,##0\);_(* &quot;-&quot;??_);_(@_)">
                        <c:v>15732.614445403431</c:v>
                      </c:pt>
                      <c:pt idx="2" formatCode="_(* #,##0_);_(* \(#,##0\);_(* &quot;-&quot;??_);_(@_)">
                        <c:v>11495.686841891424</c:v>
                      </c:pt>
                      <c:pt idx="3" formatCode="_(* #,##0_);_(* \(#,##0\);_(* &quot;-&quot;??_);_(@_)">
                        <c:v>240.14391023405676</c:v>
                      </c:pt>
                      <c:pt idx="4" formatCode="_(* #,##0_);_(* \(#,##0\);_(* &quot;-&quot;??_);_(@_)">
                        <c:v>2211.3421973559102</c:v>
                      </c:pt>
                      <c:pt idx="5" formatCode="_(* #,##0_);_(* \(#,##0\);_(* &quot;-&quot;??_);_(@_)">
                        <c:v>115770.74343836503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D00-4A56-B27B-B0E089AC761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KANWIL!$G$25</c15:sqref>
                        </c15:formulaRef>
                      </c:ext>
                    </c:extLst>
                    <c:strCache>
                      <c:ptCount val="1"/>
                      <c:pt idx="0">
                        <c:v>COPAS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700" b="1" i="0" u="none" strike="noStrike" kern="1200" baseline="0">
                          <a:solidFill>
                            <a:schemeClr val="accent2">
                              <a:lumMod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KANWIL!$A$26:$A$35</c15:sqref>
                        </c15:fullRef>
                        <c15:formulaRef>
                          <c15:sqref>(KANWIL!$A$29:$A$32,KANWIL!$A$34:$A$35)</c15:sqref>
                        </c15:formulaRef>
                      </c:ext>
                    </c:extLst>
                    <c:strCache>
                      <c:ptCount val="6"/>
                      <c:pt idx="0">
                        <c:v>FEE BASED ADMIN KARTU ATM</c:v>
                      </c:pt>
                      <c:pt idx="1">
                        <c:v>FEE BASED ATM</c:v>
                      </c:pt>
                      <c:pt idx="2">
                        <c:v>FEE BASED DIGI &amp; QRIS</c:v>
                      </c:pt>
                      <c:pt idx="3">
                        <c:v>FEE BASED LAKU PANDAI</c:v>
                      </c:pt>
                      <c:pt idx="4">
                        <c:v>FEE BASED DIGITAL LAINNYA</c:v>
                      </c:pt>
                      <c:pt idx="5">
                        <c:v>FEE BASED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KANWIL!$G$26:$G$35</c15:sqref>
                        </c15:fullRef>
                        <c15:formulaRef>
                          <c15:sqref>(KANWIL!$G$29:$G$32,KANWIL!$G$34:$G$35)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 formatCode="_(* #,##0_);_(* \(#,##0\);_(* &quot;-&quot;??_);_(@_)">
                        <c:v>71271474413</c:v>
                      </c:pt>
                      <c:pt idx="1" formatCode="_(* #,##0_);_(* \(#,##0\);_(* &quot;-&quot;??_);_(@_)">
                        <c:v>12105783162</c:v>
                      </c:pt>
                      <c:pt idx="2" formatCode="_(* #,##0_);_(* \(#,##0\);_(* &quot;-&quot;??_);_(@_)">
                        <c:v>10908131414</c:v>
                      </c:pt>
                      <c:pt idx="3" formatCode="_(* #,##0_);_(* \(#,##0\);_(* &quot;-&quot;??_);_(@_)">
                        <c:v>313967005</c:v>
                      </c:pt>
                      <c:pt idx="4" formatCode="_(* #,##0_);_(* \(#,##0\);_(* &quot;-&quot;??_);_(@_)">
                        <c:v>3134604899</c:v>
                      </c:pt>
                      <c:pt idx="5" formatCode="_(* #,##0_);_(* \(#,##0\);_(* &quot;-&quot;??_);_(@_)">
                        <c:v>97757202518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D00-4A56-B27B-B0E089AC7614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KANWIL!$I$25</c15:sqref>
                        </c15:formulaRef>
                      </c:ext>
                    </c:extLst>
                    <c:strCache>
                      <c:ptCount val="1"/>
                      <c:pt idx="0">
                        <c:v>% 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KANWIL!$A$26:$A$35</c15:sqref>
                        </c15:fullRef>
                        <c15:formulaRef>
                          <c15:sqref>(KANWIL!$A$29:$A$32,KANWIL!$A$34:$A$35)</c15:sqref>
                        </c15:formulaRef>
                      </c:ext>
                    </c:extLst>
                    <c:strCache>
                      <c:ptCount val="6"/>
                      <c:pt idx="0">
                        <c:v>FEE BASED ADMIN KARTU ATM</c:v>
                      </c:pt>
                      <c:pt idx="1">
                        <c:v>FEE BASED ATM</c:v>
                      </c:pt>
                      <c:pt idx="2">
                        <c:v>FEE BASED DIGI &amp; QRIS</c:v>
                      </c:pt>
                      <c:pt idx="3">
                        <c:v>FEE BASED LAKU PANDAI</c:v>
                      </c:pt>
                      <c:pt idx="4">
                        <c:v>FEE BASED DIGITAL LAINNYA</c:v>
                      </c:pt>
                      <c:pt idx="5">
                        <c:v>FEE BASED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KANWIL!$I$26:$I$35</c15:sqref>
                        </c15:fullRef>
                        <c15:formulaRef>
                          <c15:sqref>(KANWIL!$I$29:$I$32,KANWIL!$I$34:$I$35)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 formatCode="0.00%">
                        <c:v>0.82786250366419878</c:v>
                      </c:pt>
                      <c:pt idx="1" formatCode="0.00%">
                        <c:v>0.76947052913617442</c:v>
                      </c:pt>
                      <c:pt idx="2" formatCode="0.00%">
                        <c:v>0.9488890541319972</c:v>
                      </c:pt>
                      <c:pt idx="3" formatCode="0.00%">
                        <c:v>1.3074118960334717</c:v>
                      </c:pt>
                      <c:pt idx="4" formatCode="0.00%">
                        <c:v>1.4175123609308544</c:v>
                      </c:pt>
                      <c:pt idx="5" formatCode="0.00%">
                        <c:v>0.84440334072869427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D00-4A56-B27B-B0E089AC7614}"/>
                  </c:ext>
                </c:extLst>
              </c15:ser>
            </c15:filteredBarSeries>
          </c:ext>
        </c:extLst>
      </c:barChart>
      <c:catAx>
        <c:axId val="36020049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normalizeH="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214608"/>
        <c:crosses val="autoZero"/>
        <c:auto val="1"/>
        <c:lblAlgn val="ctr"/>
        <c:lblOffset val="100"/>
        <c:noMultiLvlLbl val="0"/>
      </c:catAx>
      <c:valAx>
        <c:axId val="216214608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6020049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0700140213448904"/>
          <c:y val="6.2831188181469988E-2"/>
          <c:w val="0.15435937527347829"/>
          <c:h val="8.9500816020393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'KONSOL _A'!$A$120</c:f>
              <c:strCache>
                <c:ptCount val="1"/>
                <c:pt idx="0">
                  <c:v>ATM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'KONSOL _A'!$B$119:$H$119</c:f>
              <c:strCache>
                <c:ptCount val="7"/>
                <c:pt idx="0">
                  <c:v> Q1-2023 </c:v>
                </c:pt>
                <c:pt idx="1">
                  <c:v> Q2-2023 </c:v>
                </c:pt>
                <c:pt idx="2">
                  <c:v> Q3-2023 </c:v>
                </c:pt>
                <c:pt idx="3">
                  <c:v> Q4-2024 </c:v>
                </c:pt>
                <c:pt idx="4">
                  <c:v> Q1-2024 </c:v>
                </c:pt>
                <c:pt idx="5">
                  <c:v> Q2-2024 </c:v>
                </c:pt>
                <c:pt idx="6">
                  <c:v> Q3-2024 </c:v>
                </c:pt>
              </c:strCache>
            </c:strRef>
          </c:cat>
          <c:val>
            <c:numRef>
              <c:f>'KONSOL _A'!$B$120:$I$120</c:f>
              <c:numCache>
                <c:formatCode>_(* #,##0.0_);_(* \(#,##0.0\);_(* "-"??_);_(@_)</c:formatCode>
                <c:ptCount val="8"/>
                <c:pt idx="0">
                  <c:v>1.681584</c:v>
                </c:pt>
                <c:pt idx="1">
                  <c:v>2.015698</c:v>
                </c:pt>
                <c:pt idx="2">
                  <c:v>1.8653280000000001</c:v>
                </c:pt>
                <c:pt idx="3">
                  <c:v>1.9365509999999999</c:v>
                </c:pt>
                <c:pt idx="4">
                  <c:v>1.6251629999999999</c:v>
                </c:pt>
                <c:pt idx="5">
                  <c:v>1.8719870000000001</c:v>
                </c:pt>
                <c:pt idx="6">
                  <c:v>1.8089649999999999</c:v>
                </c:pt>
                <c:pt idx="7">
                  <c:v>1.915975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06-46A6-B48F-756399129C4C}"/>
            </c:ext>
          </c:extLst>
        </c:ser>
        <c:ser>
          <c:idx val="1"/>
          <c:order val="1"/>
          <c:tx>
            <c:strRef>
              <c:f>'KONSOL _A'!$A$121</c:f>
              <c:strCache>
                <c:ptCount val="1"/>
                <c:pt idx="0">
                  <c:v>DIGI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rgbClr val="FEE6B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'KONSOL _A'!$B$119:$H$119</c:f>
              <c:strCache>
                <c:ptCount val="7"/>
                <c:pt idx="0">
                  <c:v> Q1-2023 </c:v>
                </c:pt>
                <c:pt idx="1">
                  <c:v> Q2-2023 </c:v>
                </c:pt>
                <c:pt idx="2">
                  <c:v> Q3-2023 </c:v>
                </c:pt>
                <c:pt idx="3">
                  <c:v> Q4-2024 </c:v>
                </c:pt>
                <c:pt idx="4">
                  <c:v> Q1-2024 </c:v>
                </c:pt>
                <c:pt idx="5">
                  <c:v> Q2-2024 </c:v>
                </c:pt>
                <c:pt idx="6">
                  <c:v> Q3-2024 </c:v>
                </c:pt>
              </c:strCache>
            </c:strRef>
          </c:cat>
          <c:val>
            <c:numRef>
              <c:f>'KONSOL _A'!$B$121:$I$121</c:f>
              <c:numCache>
                <c:formatCode>_(* #,##0.0_);_(* \(#,##0.0\);_(* "-"??_);_(@_)</c:formatCode>
                <c:ptCount val="8"/>
                <c:pt idx="0">
                  <c:v>1.9389130000000001</c:v>
                </c:pt>
                <c:pt idx="1">
                  <c:v>2.4239540000000002</c:v>
                </c:pt>
                <c:pt idx="2">
                  <c:v>2.5112350000000001</c:v>
                </c:pt>
                <c:pt idx="3">
                  <c:v>2.8257750000000001</c:v>
                </c:pt>
                <c:pt idx="4">
                  <c:v>2.663341</c:v>
                </c:pt>
                <c:pt idx="5">
                  <c:v>3.1830769999999999</c:v>
                </c:pt>
                <c:pt idx="6">
                  <c:v>3.1459060000000001</c:v>
                </c:pt>
                <c:pt idx="7">
                  <c:v>3.7996189999999999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06-46A6-B48F-756399129C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66021136"/>
        <c:axId val="966024496"/>
      </c:lineChart>
      <c:catAx>
        <c:axId val="96602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024496"/>
        <c:crosses val="autoZero"/>
        <c:auto val="1"/>
        <c:lblAlgn val="ctr"/>
        <c:lblOffset val="100"/>
        <c:noMultiLvlLbl val="0"/>
      </c:catAx>
      <c:valAx>
        <c:axId val="966024496"/>
        <c:scaling>
          <c:orientation val="minMax"/>
        </c:scaling>
        <c:delete val="1"/>
        <c:axPos val="l"/>
        <c:numFmt formatCode="_(* #,##0.0_);_(* \(#,##0.0\);_(* &quot;-&quot;??_);_(@_)" sourceLinked="1"/>
        <c:majorTickMark val="none"/>
        <c:minorTickMark val="none"/>
        <c:tickLblPos val="nextTo"/>
        <c:crossAx val="96602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'KONSOL _A'!$A$125</c:f>
              <c:strCache>
                <c:ptCount val="1"/>
                <c:pt idx="0">
                  <c:v>ATM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'KONSOL _A'!$B$124:$H$124</c:f>
              <c:strCache>
                <c:ptCount val="7"/>
                <c:pt idx="0">
                  <c:v> Q1-2023 </c:v>
                </c:pt>
                <c:pt idx="1">
                  <c:v> Q2-2023 </c:v>
                </c:pt>
                <c:pt idx="2">
                  <c:v> Q3-2023 </c:v>
                </c:pt>
                <c:pt idx="3">
                  <c:v> Q4-2024 </c:v>
                </c:pt>
                <c:pt idx="4">
                  <c:v> Q1-2024 </c:v>
                </c:pt>
                <c:pt idx="5">
                  <c:v> Q2-2024 </c:v>
                </c:pt>
                <c:pt idx="6">
                  <c:v> Q3-2024 </c:v>
                </c:pt>
              </c:strCache>
            </c:strRef>
          </c:cat>
          <c:val>
            <c:numRef>
              <c:f>'KONSOL _A'!$B$125:$I$125</c:f>
              <c:numCache>
                <c:formatCode>_(* #,##0.0_);_(* \(#,##0.0\);_(* "-"??_);_(@_)</c:formatCode>
                <c:ptCount val="8"/>
                <c:pt idx="0">
                  <c:v>1.733903726311</c:v>
                </c:pt>
                <c:pt idx="1">
                  <c:v>2.2514635712520001</c:v>
                </c:pt>
                <c:pt idx="2">
                  <c:v>1.9024344938569999</c:v>
                </c:pt>
                <c:pt idx="3">
                  <c:v>1.9492935203849999</c:v>
                </c:pt>
                <c:pt idx="4">
                  <c:v>1.6043278724450001</c:v>
                </c:pt>
                <c:pt idx="5">
                  <c:v>1.963990584851</c:v>
                </c:pt>
                <c:pt idx="6">
                  <c:v>1.7204551154359999</c:v>
                </c:pt>
                <c:pt idx="7">
                  <c:v>1.83110216594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71-466A-812A-796099C012AA}"/>
            </c:ext>
          </c:extLst>
        </c:ser>
        <c:ser>
          <c:idx val="1"/>
          <c:order val="1"/>
          <c:tx>
            <c:strRef>
              <c:f>'KONSOL _A'!$A$126</c:f>
              <c:strCache>
                <c:ptCount val="1"/>
                <c:pt idx="0">
                  <c:v>DIGI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rgbClr val="FEE6B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'KONSOL _A'!$B$124:$H$124</c:f>
              <c:strCache>
                <c:ptCount val="7"/>
                <c:pt idx="0">
                  <c:v> Q1-2023 </c:v>
                </c:pt>
                <c:pt idx="1">
                  <c:v> Q2-2023 </c:v>
                </c:pt>
                <c:pt idx="2">
                  <c:v> Q3-2023 </c:v>
                </c:pt>
                <c:pt idx="3">
                  <c:v> Q4-2024 </c:v>
                </c:pt>
                <c:pt idx="4">
                  <c:v> Q1-2024 </c:v>
                </c:pt>
                <c:pt idx="5">
                  <c:v> Q2-2024 </c:v>
                </c:pt>
                <c:pt idx="6">
                  <c:v> Q3-2024 </c:v>
                </c:pt>
              </c:strCache>
            </c:strRef>
          </c:cat>
          <c:val>
            <c:numRef>
              <c:f>'KONSOL _A'!$B$126:$I$126</c:f>
              <c:numCache>
                <c:formatCode>_(* #,##0.0_);_(* \(#,##0.0\);_(* "-"??_);_(@_)</c:formatCode>
                <c:ptCount val="8"/>
                <c:pt idx="0">
                  <c:v>2.882014783602</c:v>
                </c:pt>
                <c:pt idx="1">
                  <c:v>3.6477096978670001</c:v>
                </c:pt>
                <c:pt idx="2">
                  <c:v>3.6948271184419998</c:v>
                </c:pt>
                <c:pt idx="3">
                  <c:v>4.2103990909139997</c:v>
                </c:pt>
                <c:pt idx="4">
                  <c:v>3.5620829405790002</c:v>
                </c:pt>
                <c:pt idx="5">
                  <c:v>4.2812778090709998</c:v>
                </c:pt>
                <c:pt idx="6">
                  <c:v>4.3232766313740001</c:v>
                </c:pt>
                <c:pt idx="7">
                  <c:v>5.0398669853509999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71-466A-812A-796099C012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66021136"/>
        <c:axId val="966024496"/>
      </c:lineChart>
      <c:catAx>
        <c:axId val="96602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024496"/>
        <c:crosses val="autoZero"/>
        <c:auto val="1"/>
        <c:lblAlgn val="ctr"/>
        <c:lblOffset val="100"/>
        <c:noMultiLvlLbl val="0"/>
      </c:catAx>
      <c:valAx>
        <c:axId val="966024496"/>
        <c:scaling>
          <c:orientation val="minMax"/>
        </c:scaling>
        <c:delete val="1"/>
        <c:axPos val="l"/>
        <c:numFmt formatCode="_(* #,##0.0_);_(* \(#,##0.0\);_(* &quot;-&quot;??_);_(@_)" sourceLinked="1"/>
        <c:majorTickMark val="none"/>
        <c:minorTickMark val="none"/>
        <c:tickLblPos val="nextTo"/>
        <c:crossAx val="96602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chart" Target="../charts/chart1.xml"/><Relationship Id="rId7" Type="http://schemas.openxmlformats.org/officeDocument/2006/relationships/image" Target="../media/image5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9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hart" Target="../charts/chart10.xml"/><Relationship Id="rId18" Type="http://schemas.openxmlformats.org/officeDocument/2006/relationships/chart" Target="../charts/chart15.xml"/><Relationship Id="rId3" Type="http://schemas.openxmlformats.org/officeDocument/2006/relationships/chart" Target="../charts/chart4.xml"/><Relationship Id="rId21" Type="http://schemas.openxmlformats.org/officeDocument/2006/relationships/chart" Target="../charts/chart17.xml"/><Relationship Id="rId7" Type="http://schemas.openxmlformats.org/officeDocument/2006/relationships/image" Target="../media/image3.png"/><Relationship Id="rId12" Type="http://schemas.openxmlformats.org/officeDocument/2006/relationships/chart" Target="../charts/chart9.xml"/><Relationship Id="rId17" Type="http://schemas.openxmlformats.org/officeDocument/2006/relationships/chart" Target="../charts/chart14.xml"/><Relationship Id="rId2" Type="http://schemas.microsoft.com/office/2007/relationships/hdphoto" Target="../media/hdphoto1.wdp"/><Relationship Id="rId16" Type="http://schemas.openxmlformats.org/officeDocument/2006/relationships/chart" Target="../charts/chart13.xml"/><Relationship Id="rId20" Type="http://schemas.openxmlformats.org/officeDocument/2006/relationships/chart" Target="../charts/chart16.xml"/><Relationship Id="rId1" Type="http://schemas.openxmlformats.org/officeDocument/2006/relationships/image" Target="../media/image1.png"/><Relationship Id="rId6" Type="http://schemas.openxmlformats.org/officeDocument/2006/relationships/chart" Target="../charts/chart6.xml"/><Relationship Id="rId11" Type="http://schemas.openxmlformats.org/officeDocument/2006/relationships/chart" Target="../charts/chart8.xml"/><Relationship Id="rId5" Type="http://schemas.openxmlformats.org/officeDocument/2006/relationships/chart" Target="../charts/chart5.xml"/><Relationship Id="rId15" Type="http://schemas.openxmlformats.org/officeDocument/2006/relationships/chart" Target="../charts/chart12.xml"/><Relationship Id="rId10" Type="http://schemas.openxmlformats.org/officeDocument/2006/relationships/chart" Target="../charts/chart7.xml"/><Relationship Id="rId19" Type="http://schemas.openxmlformats.org/officeDocument/2006/relationships/image" Target="../media/image7.png"/><Relationship Id="rId4" Type="http://schemas.openxmlformats.org/officeDocument/2006/relationships/image" Target="../media/image2.png"/><Relationship Id="rId9" Type="http://schemas.openxmlformats.org/officeDocument/2006/relationships/image" Target="../media/image6.png"/><Relationship Id="rId14" Type="http://schemas.openxmlformats.org/officeDocument/2006/relationships/chart" Target="../charts/chart11.xml"/><Relationship Id="rId2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1086778</xdr:colOff>
      <xdr:row>36</xdr:row>
      <xdr:rowOff>126972</xdr:rowOff>
    </xdr:from>
    <xdr:to>
      <xdr:col>5</xdr:col>
      <xdr:colOff>334393</xdr:colOff>
      <xdr:row>39</xdr:row>
      <xdr:rowOff>131697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2E1914-B81D-44FD-B4E0-95F2341EDC2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235" b="11113" l="741" r="6673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r="92586" b="87652"/>
        <a:stretch/>
      </xdr:blipFill>
      <xdr:spPr>
        <a:xfrm>
          <a:off x="6854166" y="7051647"/>
          <a:ext cx="571590" cy="547650"/>
        </a:xfrm>
        <a:prstGeom prst="rect">
          <a:avLst/>
        </a:prstGeom>
      </xdr:spPr>
    </xdr:pic>
    <xdr:clientData/>
  </xdr:twoCellAnchor>
  <xdr:twoCellAnchor>
    <xdr:from>
      <xdr:col>6</xdr:col>
      <xdr:colOff>947947</xdr:colOff>
      <xdr:row>41</xdr:row>
      <xdr:rowOff>28421</xdr:rowOff>
    </xdr:from>
    <xdr:to>
      <xdr:col>14</xdr:col>
      <xdr:colOff>1790698</xdr:colOff>
      <xdr:row>54</xdr:row>
      <xdr:rowOff>90035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8E7C0F-95EF-4FF2-AE87-2A9CD86FC1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10949</xdr:colOff>
      <xdr:row>60</xdr:row>
      <xdr:rowOff>136853</xdr:rowOff>
    </xdr:from>
    <xdr:to>
      <xdr:col>7</xdr:col>
      <xdr:colOff>1817414</xdr:colOff>
      <xdr:row>60</xdr:row>
      <xdr:rowOff>142326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9B0553F-1B20-4B99-90C2-C65E98231FE3}"/>
            </a:ext>
          </a:extLst>
        </xdr:cNvPr>
        <xdr:cNvCxnSpPr/>
      </xdr:nvCxnSpPr>
      <xdr:spPr>
        <a:xfrm flipV="1">
          <a:off x="7102312" y="11681153"/>
          <a:ext cx="5464065" cy="5473"/>
        </a:xfrm>
        <a:prstGeom prst="line">
          <a:avLst/>
        </a:prstGeom>
        <a:ln w="19050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57149</xdr:colOff>
      <xdr:row>54</xdr:row>
      <xdr:rowOff>171449</xdr:rowOff>
    </xdr:from>
    <xdr:to>
      <xdr:col>15</xdr:col>
      <xdr:colOff>9524</xdr:colOff>
      <xdr:row>55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4C8850EF-4537-4590-94D0-25B4C1A2B6B0}"/>
            </a:ext>
          </a:extLst>
        </xdr:cNvPr>
        <xdr:cNvCxnSpPr/>
      </xdr:nvCxnSpPr>
      <xdr:spPr>
        <a:xfrm>
          <a:off x="7153275" y="10353675"/>
          <a:ext cx="18240375" cy="9525"/>
        </a:xfrm>
        <a:prstGeom prst="line">
          <a:avLst/>
        </a:prstGeom>
        <a:ln w="19050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639738</xdr:colOff>
      <xdr:row>37</xdr:row>
      <xdr:rowOff>1142</xdr:rowOff>
    </xdr:from>
    <xdr:to>
      <xdr:col>15</xdr:col>
      <xdr:colOff>330</xdr:colOff>
      <xdr:row>40</xdr:row>
      <xdr:rowOff>145119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C1341F3-52C7-401A-A9DC-82D20F7F49B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8498" t="2759" r="2209" b="87657"/>
        <a:stretch/>
      </xdr:blipFill>
      <xdr:spPr>
        <a:xfrm>
          <a:off x="24168757" y="7122213"/>
          <a:ext cx="1158436" cy="688263"/>
        </a:xfrm>
        <a:prstGeom prst="rect">
          <a:avLst/>
        </a:prstGeom>
      </xdr:spPr>
    </xdr:pic>
    <xdr:clientData/>
  </xdr:twoCellAnchor>
  <xdr:twoCellAnchor>
    <xdr:from>
      <xdr:col>5</xdr:col>
      <xdr:colOff>73923</xdr:colOff>
      <xdr:row>40</xdr:row>
      <xdr:rowOff>45167</xdr:rowOff>
    </xdr:from>
    <xdr:to>
      <xdr:col>6</xdr:col>
      <xdr:colOff>920225</xdr:colOff>
      <xdr:row>54</xdr:row>
      <xdr:rowOff>61230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DD7E3CCB-EE7E-421D-950C-C54E98163150}"/>
            </a:ext>
          </a:extLst>
        </xdr:cNvPr>
        <xdr:cNvGrpSpPr/>
      </xdr:nvGrpSpPr>
      <xdr:grpSpPr>
        <a:xfrm>
          <a:off x="6888380" y="7676053"/>
          <a:ext cx="2598902" cy="2606863"/>
          <a:chOff x="1102502" y="1226446"/>
          <a:chExt cx="7246705" cy="6927418"/>
        </a:xfrm>
      </xdr:grpSpPr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4030097D-1F74-38BB-CA0C-12112A597CA9}"/>
              </a:ext>
            </a:extLst>
          </xdr:cNvPr>
          <xdr:cNvGrpSpPr/>
        </xdr:nvGrpSpPr>
        <xdr:grpSpPr>
          <a:xfrm>
            <a:off x="1102502" y="1226446"/>
            <a:ext cx="3649696" cy="6927417"/>
            <a:chOff x="1589726" y="1264083"/>
            <a:chExt cx="3649696" cy="6927417"/>
          </a:xfrm>
        </xdr:grpSpPr>
        <xdr:pic>
          <xdr:nvPicPr>
            <xdr:cNvPr id="12" name="Picture 11" descr="A blue background with white text&#10;&#10;Description automatically generated">
              <a:extLst>
                <a:ext uri="{FF2B5EF4-FFF2-40B4-BE49-F238E27FC236}">
                  <a16:creationId xmlns:a16="http://schemas.microsoft.com/office/drawing/2014/main" id="{7DBC5746-D4EB-00DD-87B3-DDEDA4816981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7550" r="8814"/>
            <a:stretch/>
          </xdr:blipFill>
          <xdr:spPr>
            <a:xfrm>
              <a:off x="1828800" y="1333500"/>
              <a:ext cx="3124200" cy="6640859"/>
            </a:xfrm>
            <a:prstGeom prst="roundRect">
              <a:avLst/>
            </a:prstGeom>
          </xdr:spPr>
        </xdr:pic>
        <xdr:pic>
          <xdr:nvPicPr>
            <xdr:cNvPr id="13" name="Picture 12" descr="Mockup of Iphone 16 titanium or pro max set Transparent - PNG isolated ,  iphon 16 Mock up screen template for Infographic Business web site design  app ios 16 : Bangkok, Thailand - May 15 , 2023 Stock Photo | Adobe Stock">
              <a:extLst>
                <a:ext uri="{FF2B5EF4-FFF2-40B4-BE49-F238E27FC236}">
                  <a16:creationId xmlns:a16="http://schemas.microsoft.com/office/drawing/2014/main" id="{62757ABC-3A96-B10C-70EC-BA85D8B2EA6A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34898" t="5682" r="33487" b="4307"/>
            <a:stretch/>
          </xdr:blipFill>
          <xdr:spPr bwMode="auto">
            <a:xfrm>
              <a:off x="1589726" y="1264083"/>
              <a:ext cx="3649696" cy="692741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9" name="Group 8">
            <a:extLst>
              <a:ext uri="{FF2B5EF4-FFF2-40B4-BE49-F238E27FC236}">
                <a16:creationId xmlns:a16="http://schemas.microsoft.com/office/drawing/2014/main" id="{F899BC80-71D2-41BC-5604-4EE3F756E61C}"/>
              </a:ext>
            </a:extLst>
          </xdr:cNvPr>
          <xdr:cNvGrpSpPr/>
        </xdr:nvGrpSpPr>
        <xdr:grpSpPr>
          <a:xfrm>
            <a:off x="4736086" y="1295864"/>
            <a:ext cx="3613121" cy="6858000"/>
            <a:chOff x="5351416" y="1679791"/>
            <a:chExt cx="3649693" cy="6927417"/>
          </a:xfrm>
        </xdr:grpSpPr>
        <xdr:pic>
          <xdr:nvPicPr>
            <xdr:cNvPr id="10" name="Picture 9" descr="A screenshot of a phone&#10;&#10;Description automatically generated">
              <a:extLst>
                <a:ext uri="{FF2B5EF4-FFF2-40B4-BE49-F238E27FC236}">
                  <a16:creationId xmlns:a16="http://schemas.microsoft.com/office/drawing/2014/main" id="{0BBD8F2D-CF38-D136-2B0B-A9235668F8C3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7860" t="1111" r="7860" b="1"/>
            <a:stretch/>
          </xdr:blipFill>
          <xdr:spPr>
            <a:xfrm>
              <a:off x="5638800" y="1790701"/>
              <a:ext cx="3124200" cy="6553200"/>
            </a:xfrm>
            <a:prstGeom prst="roundRect">
              <a:avLst/>
            </a:prstGeom>
          </xdr:spPr>
        </xdr:pic>
        <xdr:pic>
          <xdr:nvPicPr>
            <xdr:cNvPr id="11" name="Picture 10" descr="Mockup of Iphone 16 titanium or pro max set Transparent - PNG isolated ,  iphon 16 Mock up screen template for Infographic Business web site design  app ios 16 : Bangkok, Thailand - May 15 , 2023 Stock Photo | Adobe Stock">
              <a:extLst>
                <a:ext uri="{FF2B5EF4-FFF2-40B4-BE49-F238E27FC236}">
                  <a16:creationId xmlns:a16="http://schemas.microsoft.com/office/drawing/2014/main" id="{B97B35E2-4CBF-5D95-79A0-353D0D7BD8AB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34898" t="5682" r="33487" b="4307"/>
            <a:stretch/>
          </xdr:blipFill>
          <xdr:spPr bwMode="auto">
            <a:xfrm>
              <a:off x="5351416" y="1679791"/>
              <a:ext cx="3649693" cy="692741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</xdr:grpSp>
    <xdr:clientData/>
  </xdr:twoCellAnchor>
  <xdr:twoCellAnchor>
    <xdr:from>
      <xdr:col>6</xdr:col>
      <xdr:colOff>904183</xdr:colOff>
      <xdr:row>40</xdr:row>
      <xdr:rowOff>94378</xdr:rowOff>
    </xdr:from>
    <xdr:to>
      <xdr:col>14</xdr:col>
      <xdr:colOff>1809749</xdr:colOff>
      <xdr:row>42</xdr:row>
      <xdr:rowOff>9523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0CBF598-654B-4E5F-8018-F1A6454924D5}"/>
            </a:ext>
          </a:extLst>
        </xdr:cNvPr>
        <xdr:cNvSpPr txBox="1"/>
      </xdr:nvSpPr>
      <xdr:spPr>
        <a:xfrm>
          <a:off x="9829109" y="7742954"/>
          <a:ext cx="15535966" cy="277095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>
              <a:solidFill>
                <a:schemeClr val="accent1"/>
              </a:solidFill>
              <a:latin typeface="Arial Rounded MT Bold" panose="020F0704030504030204" pitchFamily="34" charset="0"/>
            </a:rPr>
            <a:t>Fee Based E-Channel</a:t>
          </a:r>
          <a:r>
            <a:rPr lang="en-US" sz="1400" b="1" baseline="0">
              <a:solidFill>
                <a:schemeClr val="accent1"/>
              </a:solidFill>
              <a:latin typeface="Arial Rounded MT Bold" panose="020F0704030504030204" pitchFamily="34" charset="0"/>
            </a:rPr>
            <a:t> (dalam Juta IDR)</a:t>
          </a:r>
          <a:endParaRPr lang="en-US" sz="1400" b="1">
            <a:solidFill>
              <a:schemeClr val="accent1"/>
            </a:solidFill>
            <a:latin typeface="Arial Rounded MT Bold" panose="020F0704030504030204" pitchFamily="34" charset="0"/>
          </a:endParaRPr>
        </a:p>
      </xdr:txBody>
    </xdr:sp>
    <xdr:clientData/>
  </xdr:twoCellAnchor>
  <xdr:twoCellAnchor>
    <xdr:from>
      <xdr:col>5</xdr:col>
      <xdr:colOff>334388</xdr:colOff>
      <xdr:row>37</xdr:row>
      <xdr:rowOff>97091</xdr:rowOff>
    </xdr:from>
    <xdr:to>
      <xdr:col>11</xdr:col>
      <xdr:colOff>144946</xdr:colOff>
      <xdr:row>39</xdr:row>
      <xdr:rowOff>129886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4749627E-352D-4A19-BCD3-C06EECAA4A6F}"/>
            </a:ext>
          </a:extLst>
        </xdr:cNvPr>
        <xdr:cNvSpPr txBox="1"/>
      </xdr:nvSpPr>
      <xdr:spPr>
        <a:xfrm>
          <a:off x="7419823" y="7338036"/>
          <a:ext cx="10774027" cy="4021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2400" b="1">
              <a:solidFill>
                <a:schemeClr val="accent1"/>
              </a:solidFill>
              <a:latin typeface="Franklin Gothic Book" panose="020B0503020102020204" pitchFamily="34" charset="0"/>
            </a:rPr>
            <a:t>Update Pencapaian Bisnis Digital - 31 Desember 2024 (Konsolidasi)</a:t>
          </a:r>
          <a:r>
            <a:rPr lang="en-US" sz="2400" b="1" baseline="0">
              <a:solidFill>
                <a:schemeClr val="accent1"/>
              </a:solidFill>
              <a:latin typeface="Franklin Gothic Book" panose="020B0503020102020204" pitchFamily="34" charset="0"/>
            </a:rPr>
            <a:t> </a:t>
          </a:r>
          <a:endParaRPr lang="en-US" sz="2400" b="1">
            <a:solidFill>
              <a:schemeClr val="accent1"/>
            </a:solidFill>
            <a:latin typeface="Franklin Gothic Book" panose="020B0503020102020204" pitchFamily="34" charset="0"/>
          </a:endParaRPr>
        </a:p>
      </xdr:txBody>
    </xdr:sp>
    <xdr:clientData/>
  </xdr:twoCellAnchor>
  <xdr:twoCellAnchor>
    <xdr:from>
      <xdr:col>8</xdr:col>
      <xdr:colOff>49938</xdr:colOff>
      <xdr:row>57</xdr:row>
      <xdr:rowOff>100134</xdr:rowOff>
    </xdr:from>
    <xdr:to>
      <xdr:col>11</xdr:col>
      <xdr:colOff>955546</xdr:colOff>
      <xdr:row>65</xdr:row>
      <xdr:rowOff>62979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982868B-B8A3-487B-B763-DA7BEA8F8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824279</xdr:colOff>
      <xdr:row>57</xdr:row>
      <xdr:rowOff>106613</xdr:rowOff>
    </xdr:from>
    <xdr:to>
      <xdr:col>14</xdr:col>
      <xdr:colOff>1732816</xdr:colOff>
      <xdr:row>65</xdr:row>
      <xdr:rowOff>66272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CCC71FC-78DC-4664-A545-58B64148B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40555</xdr:colOff>
      <xdr:row>65</xdr:row>
      <xdr:rowOff>102054</xdr:rowOff>
    </xdr:from>
    <xdr:to>
      <xdr:col>15</xdr:col>
      <xdr:colOff>34018</xdr:colOff>
      <xdr:row>65</xdr:row>
      <xdr:rowOff>124389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88B8B267-587F-4C5F-A6F8-A82F137F87F3}"/>
            </a:ext>
          </a:extLst>
        </xdr:cNvPr>
        <xdr:cNvCxnSpPr/>
      </xdr:nvCxnSpPr>
      <xdr:spPr>
        <a:xfrm flipV="1">
          <a:off x="7138948" y="12802054"/>
          <a:ext cx="18249713" cy="22335"/>
        </a:xfrm>
        <a:prstGeom prst="line">
          <a:avLst/>
        </a:prstGeom>
        <a:ln w="19050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444090</xdr:colOff>
      <xdr:row>122</xdr:row>
      <xdr:rowOff>126972</xdr:rowOff>
    </xdr:from>
    <xdr:to>
      <xdr:col>13</xdr:col>
      <xdr:colOff>375784</xdr:colOff>
      <xdr:row>125</xdr:row>
      <xdr:rowOff>131697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A9A28A7-E3DA-4D4E-8F63-B185BD4083D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235" b="11113" l="741" r="6673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r="92586" b="87652"/>
        <a:stretch/>
      </xdr:blipFill>
      <xdr:spPr>
        <a:xfrm>
          <a:off x="17284290" y="23710872"/>
          <a:ext cx="541294" cy="538125"/>
        </a:xfrm>
        <a:prstGeom prst="rect">
          <a:avLst/>
        </a:prstGeom>
      </xdr:spPr>
    </xdr:pic>
    <xdr:clientData/>
  </xdr:twoCellAnchor>
  <xdr:twoCellAnchor>
    <xdr:from>
      <xdr:col>14</xdr:col>
      <xdr:colOff>947948</xdr:colOff>
      <xdr:row>127</xdr:row>
      <xdr:rowOff>28421</xdr:rowOff>
    </xdr:from>
    <xdr:to>
      <xdr:col>21</xdr:col>
      <xdr:colOff>1805318</xdr:colOff>
      <xdr:row>140</xdr:row>
      <xdr:rowOff>42899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E3F7336-40E9-4D1F-8311-D6FAFD0065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10949</xdr:colOff>
      <xdr:row>146</xdr:row>
      <xdr:rowOff>136853</xdr:rowOff>
    </xdr:from>
    <xdr:to>
      <xdr:col>15</xdr:col>
      <xdr:colOff>1817414</xdr:colOff>
      <xdr:row>146</xdr:row>
      <xdr:rowOff>142326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F64C3D48-A76E-483D-830E-496514174BBA}"/>
            </a:ext>
          </a:extLst>
        </xdr:cNvPr>
        <xdr:cNvCxnSpPr/>
      </xdr:nvCxnSpPr>
      <xdr:spPr>
        <a:xfrm flipV="1">
          <a:off x="7445212" y="9871403"/>
          <a:ext cx="5464065" cy="5473"/>
        </a:xfrm>
        <a:prstGeom prst="line">
          <a:avLst/>
        </a:prstGeom>
        <a:ln w="19050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29513</xdr:colOff>
      <xdr:row>141</xdr:row>
      <xdr:rowOff>82658</xdr:rowOff>
    </xdr:from>
    <xdr:to>
      <xdr:col>22</xdr:col>
      <xdr:colOff>5807</xdr:colOff>
      <xdr:row>141</xdr:row>
      <xdr:rowOff>87119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105CD5B5-E6F7-4ADF-A28F-C7242720F6F4}"/>
            </a:ext>
          </a:extLst>
        </xdr:cNvPr>
        <xdr:cNvCxnSpPr/>
      </xdr:nvCxnSpPr>
      <xdr:spPr>
        <a:xfrm>
          <a:off x="18209442" y="27934125"/>
          <a:ext cx="16461871" cy="4461"/>
        </a:xfrm>
        <a:prstGeom prst="line">
          <a:avLst/>
        </a:prstGeom>
        <a:ln w="19050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 editAs="oneCell">
    <xdr:from>
      <xdr:col>21</xdr:col>
      <xdr:colOff>560505</xdr:colOff>
      <xdr:row>122</xdr:row>
      <xdr:rowOff>109301</xdr:rowOff>
    </xdr:from>
    <xdr:to>
      <xdr:col>22</xdr:col>
      <xdr:colOff>300</xdr:colOff>
      <xdr:row>126</xdr:row>
      <xdr:rowOff>71850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2F9F32CE-5130-4B43-810E-6DBB9ABF6EB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8498" t="2759" r="2209" b="87657"/>
        <a:stretch/>
      </xdr:blipFill>
      <xdr:spPr>
        <a:xfrm>
          <a:off x="33355303" y="23733517"/>
          <a:ext cx="1162139" cy="671387"/>
        </a:xfrm>
        <a:prstGeom prst="rect">
          <a:avLst/>
        </a:prstGeom>
      </xdr:spPr>
    </xdr:pic>
    <xdr:clientData/>
  </xdr:twoCellAnchor>
  <xdr:twoCellAnchor>
    <xdr:from>
      <xdr:col>14</xdr:col>
      <xdr:colOff>904183</xdr:colOff>
      <xdr:row>126</xdr:row>
      <xdr:rowOff>69696</xdr:rowOff>
    </xdr:from>
    <xdr:to>
      <xdr:col>22</xdr:col>
      <xdr:colOff>0</xdr:colOff>
      <xdr:row>127</xdr:row>
      <xdr:rowOff>143982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25FDABF9-3056-443D-AC88-599D461BB972}"/>
            </a:ext>
          </a:extLst>
        </xdr:cNvPr>
        <xdr:cNvSpPr txBox="1"/>
      </xdr:nvSpPr>
      <xdr:spPr>
        <a:xfrm>
          <a:off x="20906683" y="24402749"/>
          <a:ext cx="13715584" cy="251496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>
              <a:solidFill>
                <a:schemeClr val="accent1"/>
              </a:solidFill>
              <a:latin typeface="Arial Rounded MT Bold" panose="020F0704030504030204" pitchFamily="34" charset="0"/>
            </a:rPr>
            <a:t>Fee Based E-Channel</a:t>
          </a:r>
        </a:p>
      </xdr:txBody>
    </xdr:sp>
    <xdr:clientData/>
  </xdr:twoCellAnchor>
  <xdr:twoCellAnchor>
    <xdr:from>
      <xdr:col>13</xdr:col>
      <xdr:colOff>334388</xdr:colOff>
      <xdr:row>123</xdr:row>
      <xdr:rowOff>97091</xdr:rowOff>
    </xdr:from>
    <xdr:to>
      <xdr:col>19</xdr:col>
      <xdr:colOff>144946</xdr:colOff>
      <xdr:row>125</xdr:row>
      <xdr:rowOff>129886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56D6C395-E38C-4029-9D78-948967CD395B}"/>
            </a:ext>
          </a:extLst>
        </xdr:cNvPr>
        <xdr:cNvSpPr txBox="1"/>
      </xdr:nvSpPr>
      <xdr:spPr>
        <a:xfrm>
          <a:off x="7768651" y="5392991"/>
          <a:ext cx="8254470" cy="3947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2000" b="1">
              <a:solidFill>
                <a:schemeClr val="accent1"/>
              </a:solidFill>
              <a:latin typeface="Franklin Gothic Book" panose="020B0503020102020204" pitchFamily="34" charset="0"/>
            </a:rPr>
            <a:t>Update Pencapaian Bisnis Digital - 31 Desember 2024 (Kanwil 1)</a:t>
          </a:r>
          <a:r>
            <a:rPr lang="en-US" sz="2000" b="1" baseline="0">
              <a:solidFill>
                <a:schemeClr val="accent1"/>
              </a:solidFill>
              <a:latin typeface="Franklin Gothic Book" panose="020B0503020102020204" pitchFamily="34" charset="0"/>
            </a:rPr>
            <a:t> </a:t>
          </a:r>
          <a:endParaRPr lang="en-US" sz="2000" b="1">
            <a:solidFill>
              <a:schemeClr val="accent1"/>
            </a:solidFill>
            <a:latin typeface="Franklin Gothic Book" panose="020B0503020102020204" pitchFamily="34" charset="0"/>
          </a:endParaRPr>
        </a:p>
      </xdr:txBody>
    </xdr:sp>
    <xdr:clientData/>
  </xdr:twoCellAnchor>
  <xdr:twoCellAnchor>
    <xdr:from>
      <xdr:col>16</xdr:col>
      <xdr:colOff>27958</xdr:colOff>
      <xdr:row>143</xdr:row>
      <xdr:rowOff>141325</xdr:rowOff>
    </xdr:from>
    <xdr:to>
      <xdr:col>19</xdr:col>
      <xdr:colOff>19166</xdr:colOff>
      <xdr:row>151</xdr:row>
      <xdr:rowOff>104170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B6A994E8-E536-4A4E-A1E5-8A123F7FEC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143</xdr:row>
      <xdr:rowOff>137707</xdr:rowOff>
    </xdr:from>
    <xdr:to>
      <xdr:col>21</xdr:col>
      <xdr:colOff>1822938</xdr:colOff>
      <xdr:row>151</xdr:row>
      <xdr:rowOff>97366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D5474089-43FA-470C-9843-C284F9834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29039</xdr:colOff>
      <xdr:row>126</xdr:row>
      <xdr:rowOff>104542</xdr:rowOff>
    </xdr:from>
    <xdr:to>
      <xdr:col>14</xdr:col>
      <xdr:colOff>929643</xdr:colOff>
      <xdr:row>140</xdr:row>
      <xdr:rowOff>118727</xdr:rowOff>
    </xdr:to>
    <xdr:grpSp>
      <xdr:nvGrpSpPr>
        <xdr:cNvPr id="34" name="Group 33">
          <a:extLst>
            <a:ext uri="{FF2B5EF4-FFF2-40B4-BE49-F238E27FC236}">
              <a16:creationId xmlns:a16="http://schemas.microsoft.com/office/drawing/2014/main" id="{91C1EFF5-4E59-4662-9F42-86232B8B523E}"/>
            </a:ext>
          </a:extLst>
        </xdr:cNvPr>
        <xdr:cNvGrpSpPr/>
      </xdr:nvGrpSpPr>
      <xdr:grpSpPr>
        <a:xfrm>
          <a:off x="17467953" y="25261428"/>
          <a:ext cx="2653204" cy="2604985"/>
          <a:chOff x="1102502" y="1226446"/>
          <a:chExt cx="7246705" cy="6927418"/>
        </a:xfrm>
      </xdr:grpSpPr>
      <xdr:grpSp>
        <xdr:nvGrpSpPr>
          <xdr:cNvPr id="35" name="Group 34">
            <a:extLst>
              <a:ext uri="{FF2B5EF4-FFF2-40B4-BE49-F238E27FC236}">
                <a16:creationId xmlns:a16="http://schemas.microsoft.com/office/drawing/2014/main" id="{67582732-9A27-5C91-6FAE-1912BB26CA5B}"/>
              </a:ext>
            </a:extLst>
          </xdr:cNvPr>
          <xdr:cNvGrpSpPr/>
        </xdr:nvGrpSpPr>
        <xdr:grpSpPr>
          <a:xfrm>
            <a:off x="1102502" y="1226446"/>
            <a:ext cx="3649696" cy="6927417"/>
            <a:chOff x="1589726" y="1264083"/>
            <a:chExt cx="3649696" cy="6927417"/>
          </a:xfrm>
        </xdr:grpSpPr>
        <xdr:pic>
          <xdr:nvPicPr>
            <xdr:cNvPr id="39" name="Picture 38" descr="A blue background with white text&#10;&#10;Description automatically generated">
              <a:extLst>
                <a:ext uri="{FF2B5EF4-FFF2-40B4-BE49-F238E27FC236}">
                  <a16:creationId xmlns:a16="http://schemas.microsoft.com/office/drawing/2014/main" id="{FC4584E7-C091-64AC-5B20-1E09276D38F1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7550" r="8814"/>
            <a:stretch/>
          </xdr:blipFill>
          <xdr:spPr>
            <a:xfrm>
              <a:off x="1828800" y="1333500"/>
              <a:ext cx="3124200" cy="6640859"/>
            </a:xfrm>
            <a:prstGeom prst="roundRect">
              <a:avLst/>
            </a:prstGeom>
          </xdr:spPr>
        </xdr:pic>
        <xdr:pic>
          <xdr:nvPicPr>
            <xdr:cNvPr id="40" name="Picture 39" descr="Mockup of Iphone 16 titanium or pro max set Transparent - PNG isolated ,  iphon 16 Mock up screen template for Infographic Business web site design  app ios 16 : Bangkok, Thailand - May 15 , 2023 Stock Photo | Adobe Stock">
              <a:extLst>
                <a:ext uri="{FF2B5EF4-FFF2-40B4-BE49-F238E27FC236}">
                  <a16:creationId xmlns:a16="http://schemas.microsoft.com/office/drawing/2014/main" id="{026EF057-279D-A0CB-6C90-7BC5E0A8316B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34898" t="5682" r="33487" b="4307"/>
            <a:stretch/>
          </xdr:blipFill>
          <xdr:spPr bwMode="auto">
            <a:xfrm>
              <a:off x="1589726" y="1264083"/>
              <a:ext cx="3649696" cy="692741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36" name="Group 35">
            <a:extLst>
              <a:ext uri="{FF2B5EF4-FFF2-40B4-BE49-F238E27FC236}">
                <a16:creationId xmlns:a16="http://schemas.microsoft.com/office/drawing/2014/main" id="{8021DD59-3421-C7AD-1D5C-63C64E4684FD}"/>
              </a:ext>
            </a:extLst>
          </xdr:cNvPr>
          <xdr:cNvGrpSpPr/>
        </xdr:nvGrpSpPr>
        <xdr:grpSpPr>
          <a:xfrm>
            <a:off x="4736086" y="1295864"/>
            <a:ext cx="3613121" cy="6858000"/>
            <a:chOff x="5351416" y="1679791"/>
            <a:chExt cx="3649693" cy="6927417"/>
          </a:xfrm>
        </xdr:grpSpPr>
        <xdr:pic>
          <xdr:nvPicPr>
            <xdr:cNvPr id="37" name="Picture 36" descr="A screenshot of a phone&#10;&#10;Description automatically generated">
              <a:extLst>
                <a:ext uri="{FF2B5EF4-FFF2-40B4-BE49-F238E27FC236}">
                  <a16:creationId xmlns:a16="http://schemas.microsoft.com/office/drawing/2014/main" id="{699412CC-D2FE-8172-7AFF-47902D119427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9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7860" t="1111" r="7860" b="1"/>
            <a:stretch/>
          </xdr:blipFill>
          <xdr:spPr>
            <a:xfrm>
              <a:off x="5638800" y="1790701"/>
              <a:ext cx="3124200" cy="6553200"/>
            </a:xfrm>
            <a:prstGeom prst="roundRect">
              <a:avLst/>
            </a:prstGeom>
          </xdr:spPr>
        </xdr:pic>
        <xdr:pic>
          <xdr:nvPicPr>
            <xdr:cNvPr id="38" name="Picture 37" descr="Mockup of Iphone 16 titanium or pro max set Transparent - PNG isolated ,  iphon 16 Mock up screen template for Infographic Business web site design  app ios 16 : Bangkok, Thailand - May 15 , 2023 Stock Photo | Adobe Stock">
              <a:extLst>
                <a:ext uri="{FF2B5EF4-FFF2-40B4-BE49-F238E27FC236}">
                  <a16:creationId xmlns:a16="http://schemas.microsoft.com/office/drawing/2014/main" id="{35B6868C-DEF4-7649-125C-D9A4A5716928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34898" t="5682" r="33487" b="4307"/>
            <a:stretch/>
          </xdr:blipFill>
          <xdr:spPr bwMode="auto">
            <a:xfrm>
              <a:off x="5351416" y="1679791"/>
              <a:ext cx="3649693" cy="692741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</xdr:grpSp>
    <xdr:clientData/>
  </xdr:twoCellAnchor>
  <xdr:oneCellAnchor>
    <xdr:from>
      <xdr:col>12</xdr:col>
      <xdr:colOff>470038</xdr:colOff>
      <xdr:row>153</xdr:row>
      <xdr:rowOff>0</xdr:rowOff>
    </xdr:from>
    <xdr:ext cx="574632" cy="540506"/>
    <xdr:pic>
      <xdr:nvPicPr>
        <xdr:cNvPr id="42" name="Picture 41">
          <a:extLst>
            <a:ext uri="{FF2B5EF4-FFF2-40B4-BE49-F238E27FC236}">
              <a16:creationId xmlns:a16="http://schemas.microsoft.com/office/drawing/2014/main" id="{65C315BD-8B88-419D-8862-8AB654A153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235" b="11113" l="741" r="6673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r="92586" b="87652"/>
        <a:stretch/>
      </xdr:blipFill>
      <xdr:spPr>
        <a:xfrm>
          <a:off x="18031758" y="30499817"/>
          <a:ext cx="574632" cy="540506"/>
        </a:xfrm>
        <a:prstGeom prst="rect">
          <a:avLst/>
        </a:prstGeom>
      </xdr:spPr>
    </xdr:pic>
    <xdr:clientData/>
  </xdr:oneCellAnchor>
  <xdr:twoCellAnchor>
    <xdr:from>
      <xdr:col>14</xdr:col>
      <xdr:colOff>947948</xdr:colOff>
      <xdr:row>157</xdr:row>
      <xdr:rowOff>28421</xdr:rowOff>
    </xdr:from>
    <xdr:to>
      <xdr:col>21</xdr:col>
      <xdr:colOff>1749940</xdr:colOff>
      <xdr:row>169</xdr:row>
      <xdr:rowOff>226072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B309941D-4950-434A-B986-3C226F4414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10949</xdr:colOff>
      <xdr:row>176</xdr:row>
      <xdr:rowOff>136853</xdr:rowOff>
    </xdr:from>
    <xdr:to>
      <xdr:col>15</xdr:col>
      <xdr:colOff>1817414</xdr:colOff>
      <xdr:row>176</xdr:row>
      <xdr:rowOff>142326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8C2AFEE5-2EEC-45B9-8738-76ECEE2D2596}"/>
            </a:ext>
          </a:extLst>
        </xdr:cNvPr>
        <xdr:cNvCxnSpPr/>
      </xdr:nvCxnSpPr>
      <xdr:spPr>
        <a:xfrm flipV="1">
          <a:off x="18215607" y="26473478"/>
          <a:ext cx="5473590" cy="5473"/>
        </a:xfrm>
        <a:prstGeom prst="line">
          <a:avLst/>
        </a:prstGeom>
        <a:ln w="19050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29513</xdr:colOff>
      <xdr:row>171</xdr:row>
      <xdr:rowOff>82658</xdr:rowOff>
    </xdr:from>
    <xdr:to>
      <xdr:col>22</xdr:col>
      <xdr:colOff>5807</xdr:colOff>
      <xdr:row>171</xdr:row>
      <xdr:rowOff>87119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988DF543-553E-46A5-8549-6D8F9A6347EF}"/>
            </a:ext>
          </a:extLst>
        </xdr:cNvPr>
        <xdr:cNvCxnSpPr/>
      </xdr:nvCxnSpPr>
      <xdr:spPr>
        <a:xfrm>
          <a:off x="18234171" y="25169128"/>
          <a:ext cx="11406294" cy="4461"/>
        </a:xfrm>
        <a:prstGeom prst="line">
          <a:avLst/>
        </a:prstGeom>
        <a:ln w="19050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21</xdr:col>
      <xdr:colOff>509422</xdr:colOff>
      <xdr:row>153</xdr:row>
      <xdr:rowOff>0</xdr:rowOff>
    </xdr:from>
    <xdr:ext cx="1164786" cy="676925"/>
    <xdr:pic>
      <xdr:nvPicPr>
        <xdr:cNvPr id="46" name="Picture 45">
          <a:extLst>
            <a:ext uri="{FF2B5EF4-FFF2-40B4-BE49-F238E27FC236}">
              <a16:creationId xmlns:a16="http://schemas.microsoft.com/office/drawing/2014/main" id="{68C7965A-93CD-4EF4-B7B0-7764F38C933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8498" t="2759" r="2209" b="87657"/>
        <a:stretch/>
      </xdr:blipFill>
      <xdr:spPr>
        <a:xfrm>
          <a:off x="33304220" y="29837616"/>
          <a:ext cx="1164786" cy="676925"/>
        </a:xfrm>
        <a:prstGeom prst="rect">
          <a:avLst/>
        </a:prstGeom>
      </xdr:spPr>
    </xdr:pic>
    <xdr:clientData/>
  </xdr:oneCellAnchor>
  <xdr:twoCellAnchor>
    <xdr:from>
      <xdr:col>14</xdr:col>
      <xdr:colOff>904183</xdr:colOff>
      <xdr:row>156</xdr:row>
      <xdr:rowOff>69695</xdr:rowOff>
    </xdr:from>
    <xdr:to>
      <xdr:col>21</xdr:col>
      <xdr:colOff>1794243</xdr:colOff>
      <xdr:row>158</xdr:row>
      <xdr:rowOff>44302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D43B690B-28CB-45EE-BB55-7DDFA42DCDD9}"/>
            </a:ext>
          </a:extLst>
        </xdr:cNvPr>
        <xdr:cNvSpPr txBox="1"/>
      </xdr:nvSpPr>
      <xdr:spPr>
        <a:xfrm>
          <a:off x="20906683" y="30438939"/>
          <a:ext cx="13682358" cy="329026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>
              <a:solidFill>
                <a:schemeClr val="accent1"/>
              </a:solidFill>
              <a:latin typeface="Arial Rounded MT Bold" panose="020F0704030504030204" pitchFamily="34" charset="0"/>
            </a:rPr>
            <a:t>Fee Based E-Channel</a:t>
          </a:r>
        </a:p>
      </xdr:txBody>
    </xdr:sp>
    <xdr:clientData/>
  </xdr:twoCellAnchor>
  <xdr:twoCellAnchor>
    <xdr:from>
      <xdr:col>13</xdr:col>
      <xdr:colOff>334388</xdr:colOff>
      <xdr:row>153</xdr:row>
      <xdr:rowOff>97091</xdr:rowOff>
    </xdr:from>
    <xdr:to>
      <xdr:col>19</xdr:col>
      <xdr:colOff>144946</xdr:colOff>
      <xdr:row>155</xdr:row>
      <xdr:rowOff>129886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6D40C6D2-0E7D-4EE6-A313-0D1069EA4B79}"/>
            </a:ext>
          </a:extLst>
        </xdr:cNvPr>
        <xdr:cNvSpPr txBox="1"/>
      </xdr:nvSpPr>
      <xdr:spPr>
        <a:xfrm>
          <a:off x="18539046" y="21885529"/>
          <a:ext cx="8275900" cy="3899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2000" b="1">
              <a:solidFill>
                <a:schemeClr val="accent1"/>
              </a:solidFill>
              <a:latin typeface="Franklin Gothic Book" panose="020B0503020102020204" pitchFamily="34" charset="0"/>
            </a:rPr>
            <a:t>Update Pencapaian Bisnis Digital - 31 Desember 2024 (Kanwil 2)</a:t>
          </a:r>
          <a:r>
            <a:rPr lang="en-US" sz="2000" b="1" baseline="0">
              <a:solidFill>
                <a:schemeClr val="accent1"/>
              </a:solidFill>
              <a:latin typeface="Franklin Gothic Book" panose="020B0503020102020204" pitchFamily="34" charset="0"/>
            </a:rPr>
            <a:t> </a:t>
          </a:r>
          <a:endParaRPr lang="en-US" sz="2000" b="1">
            <a:solidFill>
              <a:schemeClr val="accent1"/>
            </a:solidFill>
            <a:latin typeface="Franklin Gothic Book" panose="020B0503020102020204" pitchFamily="34" charset="0"/>
          </a:endParaRPr>
        </a:p>
      </xdr:txBody>
    </xdr:sp>
    <xdr:clientData/>
  </xdr:twoCellAnchor>
  <xdr:twoCellAnchor>
    <xdr:from>
      <xdr:col>16</xdr:col>
      <xdr:colOff>27958</xdr:colOff>
      <xdr:row>173</xdr:row>
      <xdr:rowOff>141325</xdr:rowOff>
    </xdr:from>
    <xdr:to>
      <xdr:col>19</xdr:col>
      <xdr:colOff>19166</xdr:colOff>
      <xdr:row>181</xdr:row>
      <xdr:rowOff>104170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56F415FD-1871-4088-9CE2-F6DEA4937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0</xdr:colOff>
      <xdr:row>173</xdr:row>
      <xdr:rowOff>137707</xdr:rowOff>
    </xdr:from>
    <xdr:to>
      <xdr:col>21</xdr:col>
      <xdr:colOff>1822938</xdr:colOff>
      <xdr:row>181</xdr:row>
      <xdr:rowOff>97366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EA62F08-B3F2-40B7-BA57-0E8690BFE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29039</xdr:colOff>
      <xdr:row>156</xdr:row>
      <xdr:rowOff>104542</xdr:rowOff>
    </xdr:from>
    <xdr:to>
      <xdr:col>14</xdr:col>
      <xdr:colOff>929643</xdr:colOff>
      <xdr:row>170</xdr:row>
      <xdr:rowOff>8823</xdr:rowOff>
    </xdr:to>
    <xdr:grpSp>
      <xdr:nvGrpSpPr>
        <xdr:cNvPr id="51" name="Group 50">
          <a:extLst>
            <a:ext uri="{FF2B5EF4-FFF2-40B4-BE49-F238E27FC236}">
              <a16:creationId xmlns:a16="http://schemas.microsoft.com/office/drawing/2014/main" id="{67C6657E-98C2-4237-A5EE-CE8EEC4591FA}"/>
            </a:ext>
          </a:extLst>
        </xdr:cNvPr>
        <xdr:cNvGrpSpPr/>
      </xdr:nvGrpSpPr>
      <xdr:grpSpPr>
        <a:xfrm>
          <a:off x="17467953" y="31346542"/>
          <a:ext cx="2653204" cy="2495081"/>
          <a:chOff x="1102502" y="1226446"/>
          <a:chExt cx="7246705" cy="6927418"/>
        </a:xfrm>
      </xdr:grpSpPr>
      <xdr:grpSp>
        <xdr:nvGrpSpPr>
          <xdr:cNvPr id="52" name="Group 51">
            <a:extLst>
              <a:ext uri="{FF2B5EF4-FFF2-40B4-BE49-F238E27FC236}">
                <a16:creationId xmlns:a16="http://schemas.microsoft.com/office/drawing/2014/main" id="{173BDA5F-52BF-299D-A306-04E2C57B610B}"/>
              </a:ext>
            </a:extLst>
          </xdr:cNvPr>
          <xdr:cNvGrpSpPr/>
        </xdr:nvGrpSpPr>
        <xdr:grpSpPr>
          <a:xfrm>
            <a:off x="1102502" y="1226446"/>
            <a:ext cx="3649696" cy="6927417"/>
            <a:chOff x="1589726" y="1264083"/>
            <a:chExt cx="3649696" cy="6927417"/>
          </a:xfrm>
        </xdr:grpSpPr>
        <xdr:pic>
          <xdr:nvPicPr>
            <xdr:cNvPr id="56" name="Picture 55" descr="A blue background with white text&#10;&#10;Description automatically generated">
              <a:extLst>
                <a:ext uri="{FF2B5EF4-FFF2-40B4-BE49-F238E27FC236}">
                  <a16:creationId xmlns:a16="http://schemas.microsoft.com/office/drawing/2014/main" id="{09617A4E-D704-C0F3-E331-A5845485C637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7550" r="8814"/>
            <a:stretch/>
          </xdr:blipFill>
          <xdr:spPr>
            <a:xfrm>
              <a:off x="1828800" y="1333500"/>
              <a:ext cx="3124200" cy="6640859"/>
            </a:xfrm>
            <a:prstGeom prst="roundRect">
              <a:avLst/>
            </a:prstGeom>
          </xdr:spPr>
        </xdr:pic>
        <xdr:pic>
          <xdr:nvPicPr>
            <xdr:cNvPr id="57" name="Picture 56" descr="Mockup of Iphone 16 titanium or pro max set Transparent - PNG isolated ,  iphon 16 Mock up screen template for Infographic Business web site design  app ios 16 : Bangkok, Thailand - May 15 , 2023 Stock Photo | Adobe Stock">
              <a:extLst>
                <a:ext uri="{FF2B5EF4-FFF2-40B4-BE49-F238E27FC236}">
                  <a16:creationId xmlns:a16="http://schemas.microsoft.com/office/drawing/2014/main" id="{BE26130C-2B7A-2274-B3F9-587886F0B571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34898" t="5682" r="33487" b="4307"/>
            <a:stretch/>
          </xdr:blipFill>
          <xdr:spPr bwMode="auto">
            <a:xfrm>
              <a:off x="1589726" y="1264083"/>
              <a:ext cx="3649696" cy="692741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53" name="Group 52">
            <a:extLst>
              <a:ext uri="{FF2B5EF4-FFF2-40B4-BE49-F238E27FC236}">
                <a16:creationId xmlns:a16="http://schemas.microsoft.com/office/drawing/2014/main" id="{C8823D72-B7BA-89F9-0A39-9B4F8AFA2DE5}"/>
              </a:ext>
            </a:extLst>
          </xdr:cNvPr>
          <xdr:cNvGrpSpPr/>
        </xdr:nvGrpSpPr>
        <xdr:grpSpPr>
          <a:xfrm>
            <a:off x="4736086" y="1295864"/>
            <a:ext cx="3613121" cy="6858000"/>
            <a:chOff x="5351416" y="1679791"/>
            <a:chExt cx="3649693" cy="6927417"/>
          </a:xfrm>
        </xdr:grpSpPr>
        <xdr:pic>
          <xdr:nvPicPr>
            <xdr:cNvPr id="54" name="Picture 53" descr="A screenshot of a phone&#10;&#10;Description automatically generated">
              <a:extLst>
                <a:ext uri="{FF2B5EF4-FFF2-40B4-BE49-F238E27FC236}">
                  <a16:creationId xmlns:a16="http://schemas.microsoft.com/office/drawing/2014/main" id="{8DECE8E6-89E2-600E-82DC-85214F44FD93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9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7860" t="1111" r="7860" b="1"/>
            <a:stretch/>
          </xdr:blipFill>
          <xdr:spPr>
            <a:xfrm>
              <a:off x="5638800" y="1790701"/>
              <a:ext cx="3124200" cy="6553200"/>
            </a:xfrm>
            <a:prstGeom prst="roundRect">
              <a:avLst/>
            </a:prstGeom>
          </xdr:spPr>
        </xdr:pic>
        <xdr:pic>
          <xdr:nvPicPr>
            <xdr:cNvPr id="55" name="Picture 54" descr="Mockup of Iphone 16 titanium or pro max set Transparent - PNG isolated ,  iphon 16 Mock up screen template for Infographic Business web site design  app ios 16 : Bangkok, Thailand - May 15 , 2023 Stock Photo | Adobe Stock">
              <a:extLst>
                <a:ext uri="{FF2B5EF4-FFF2-40B4-BE49-F238E27FC236}">
                  <a16:creationId xmlns:a16="http://schemas.microsoft.com/office/drawing/2014/main" id="{E308BCE0-F7C6-0306-A8D9-F223712D057F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34898" t="5682" r="33487" b="4307"/>
            <a:stretch/>
          </xdr:blipFill>
          <xdr:spPr bwMode="auto">
            <a:xfrm>
              <a:off x="5351416" y="1679791"/>
              <a:ext cx="3649693" cy="692741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</xdr:grpSp>
    <xdr:clientData/>
  </xdr:twoCellAnchor>
  <xdr:oneCellAnchor>
    <xdr:from>
      <xdr:col>12</xdr:col>
      <xdr:colOff>481944</xdr:colOff>
      <xdr:row>183</xdr:row>
      <xdr:rowOff>0</xdr:rowOff>
    </xdr:from>
    <xdr:ext cx="574632" cy="540506"/>
    <xdr:pic>
      <xdr:nvPicPr>
        <xdr:cNvPr id="74" name="Picture 73">
          <a:extLst>
            <a:ext uri="{FF2B5EF4-FFF2-40B4-BE49-F238E27FC236}">
              <a16:creationId xmlns:a16="http://schemas.microsoft.com/office/drawing/2014/main" id="{FC4A0C45-8F7D-44D0-984F-D43503B4049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235" b="11113" l="741" r="6673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r="92586" b="87652"/>
        <a:stretch/>
      </xdr:blipFill>
      <xdr:spPr>
        <a:xfrm>
          <a:off x="18010591" y="37300931"/>
          <a:ext cx="574632" cy="540506"/>
        </a:xfrm>
        <a:prstGeom prst="rect">
          <a:avLst/>
        </a:prstGeom>
      </xdr:spPr>
    </xdr:pic>
    <xdr:clientData/>
  </xdr:oneCellAnchor>
  <xdr:twoCellAnchor>
    <xdr:from>
      <xdr:col>14</xdr:col>
      <xdr:colOff>947947</xdr:colOff>
      <xdr:row>187</xdr:row>
      <xdr:rowOff>28421</xdr:rowOff>
    </xdr:from>
    <xdr:to>
      <xdr:col>21</xdr:col>
      <xdr:colOff>1738864</xdr:colOff>
      <xdr:row>199</xdr:row>
      <xdr:rowOff>116168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4186A58E-4C94-4605-9FAA-80A8001351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10949</xdr:colOff>
      <xdr:row>206</xdr:row>
      <xdr:rowOff>136853</xdr:rowOff>
    </xdr:from>
    <xdr:to>
      <xdr:col>15</xdr:col>
      <xdr:colOff>1817414</xdr:colOff>
      <xdr:row>206</xdr:row>
      <xdr:rowOff>142326</xdr:rowOff>
    </xdr:to>
    <xdr:cxnSp macro="">
      <xdr:nvCxnSpPr>
        <xdr:cNvPr id="76" name="Straight Connector 75">
          <a:extLst>
            <a:ext uri="{FF2B5EF4-FFF2-40B4-BE49-F238E27FC236}">
              <a16:creationId xmlns:a16="http://schemas.microsoft.com/office/drawing/2014/main" id="{CB60A3D4-D31A-462D-B269-E9C75D3113AA}"/>
            </a:ext>
          </a:extLst>
        </xdr:cNvPr>
        <xdr:cNvCxnSpPr/>
      </xdr:nvCxnSpPr>
      <xdr:spPr>
        <a:xfrm flipV="1">
          <a:off x="18215607" y="26473478"/>
          <a:ext cx="5473590" cy="5473"/>
        </a:xfrm>
        <a:prstGeom prst="line">
          <a:avLst/>
        </a:prstGeom>
        <a:ln w="19050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29513</xdr:colOff>
      <xdr:row>201</xdr:row>
      <xdr:rowOff>82658</xdr:rowOff>
    </xdr:from>
    <xdr:to>
      <xdr:col>22</xdr:col>
      <xdr:colOff>5807</xdr:colOff>
      <xdr:row>201</xdr:row>
      <xdr:rowOff>87119</xdr:rowOff>
    </xdr:to>
    <xdr:cxnSp macro="">
      <xdr:nvCxnSpPr>
        <xdr:cNvPr id="77" name="Straight Connector 76">
          <a:extLst>
            <a:ext uri="{FF2B5EF4-FFF2-40B4-BE49-F238E27FC236}">
              <a16:creationId xmlns:a16="http://schemas.microsoft.com/office/drawing/2014/main" id="{47E8CA91-40AD-4C23-878E-00375E10973B}"/>
            </a:ext>
          </a:extLst>
        </xdr:cNvPr>
        <xdr:cNvCxnSpPr/>
      </xdr:nvCxnSpPr>
      <xdr:spPr>
        <a:xfrm>
          <a:off x="18234171" y="25169128"/>
          <a:ext cx="11406294" cy="4461"/>
        </a:xfrm>
        <a:prstGeom prst="line">
          <a:avLst/>
        </a:prstGeom>
        <a:ln w="19050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21</xdr:col>
      <xdr:colOff>496196</xdr:colOff>
      <xdr:row>183</xdr:row>
      <xdr:rowOff>0</xdr:rowOff>
    </xdr:from>
    <xdr:ext cx="1164786" cy="676925"/>
    <xdr:pic>
      <xdr:nvPicPr>
        <xdr:cNvPr id="78" name="Picture 77">
          <a:extLst>
            <a:ext uri="{FF2B5EF4-FFF2-40B4-BE49-F238E27FC236}">
              <a16:creationId xmlns:a16="http://schemas.microsoft.com/office/drawing/2014/main" id="{BC10E7C7-C626-4EC8-8199-311CF2BD241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8498" t="2759" r="2209" b="87657"/>
        <a:stretch/>
      </xdr:blipFill>
      <xdr:spPr>
        <a:xfrm>
          <a:off x="33290994" y="35785205"/>
          <a:ext cx="1164786" cy="676925"/>
        </a:xfrm>
        <a:prstGeom prst="rect">
          <a:avLst/>
        </a:prstGeom>
      </xdr:spPr>
    </xdr:pic>
    <xdr:clientData/>
  </xdr:oneCellAnchor>
  <xdr:twoCellAnchor>
    <xdr:from>
      <xdr:col>14</xdr:col>
      <xdr:colOff>904184</xdr:colOff>
      <xdr:row>186</xdr:row>
      <xdr:rowOff>69695</xdr:rowOff>
    </xdr:from>
    <xdr:to>
      <xdr:col>21</xdr:col>
      <xdr:colOff>1716714</xdr:colOff>
      <xdr:row>188</xdr:row>
      <xdr:rowOff>-1</xdr:rowOff>
    </xdr:to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235D56FF-55F4-45D0-8866-B98E69C1F1C6}"/>
            </a:ext>
          </a:extLst>
        </xdr:cNvPr>
        <xdr:cNvSpPr txBox="1"/>
      </xdr:nvSpPr>
      <xdr:spPr>
        <a:xfrm>
          <a:off x="20906684" y="36386528"/>
          <a:ext cx="13604828" cy="284722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>
              <a:solidFill>
                <a:schemeClr val="accent1"/>
              </a:solidFill>
              <a:latin typeface="Arial Rounded MT Bold" panose="020F0704030504030204" pitchFamily="34" charset="0"/>
            </a:rPr>
            <a:t>Fee Based E-Channel</a:t>
          </a:r>
        </a:p>
      </xdr:txBody>
    </xdr:sp>
    <xdr:clientData/>
  </xdr:twoCellAnchor>
  <xdr:twoCellAnchor>
    <xdr:from>
      <xdr:col>13</xdr:col>
      <xdr:colOff>479907</xdr:colOff>
      <xdr:row>183</xdr:row>
      <xdr:rowOff>97091</xdr:rowOff>
    </xdr:from>
    <xdr:to>
      <xdr:col>19</xdr:col>
      <xdr:colOff>290465</xdr:colOff>
      <xdr:row>185</xdr:row>
      <xdr:rowOff>129886</xdr:rowOff>
    </xdr:to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0E2A2591-9EC7-47A3-A516-04169488FC1C}"/>
            </a:ext>
          </a:extLst>
        </xdr:cNvPr>
        <xdr:cNvSpPr txBox="1"/>
      </xdr:nvSpPr>
      <xdr:spPr>
        <a:xfrm>
          <a:off x="18656782" y="37112299"/>
          <a:ext cx="8250766" cy="4032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2000" b="1">
              <a:solidFill>
                <a:schemeClr val="accent1"/>
              </a:solidFill>
              <a:latin typeface="Franklin Gothic Book" panose="020B0503020102020204" pitchFamily="34" charset="0"/>
            </a:rPr>
            <a:t>Update Pencapaian Bisnis Digital - 31 Desember 2024 (Kanwil 3)</a:t>
          </a:r>
          <a:r>
            <a:rPr lang="en-US" sz="2000" b="1" baseline="0">
              <a:solidFill>
                <a:schemeClr val="accent1"/>
              </a:solidFill>
              <a:latin typeface="Franklin Gothic Book" panose="020B0503020102020204" pitchFamily="34" charset="0"/>
            </a:rPr>
            <a:t> </a:t>
          </a:r>
          <a:endParaRPr lang="en-US" sz="2000" b="1">
            <a:solidFill>
              <a:schemeClr val="accent1"/>
            </a:solidFill>
            <a:latin typeface="Franklin Gothic Book" panose="020B0503020102020204" pitchFamily="34" charset="0"/>
          </a:endParaRPr>
        </a:p>
      </xdr:txBody>
    </xdr:sp>
    <xdr:clientData/>
  </xdr:twoCellAnchor>
  <xdr:twoCellAnchor>
    <xdr:from>
      <xdr:col>16</xdr:col>
      <xdr:colOff>27958</xdr:colOff>
      <xdr:row>203</xdr:row>
      <xdr:rowOff>141325</xdr:rowOff>
    </xdr:from>
    <xdr:to>
      <xdr:col>19</xdr:col>
      <xdr:colOff>19166</xdr:colOff>
      <xdr:row>211</xdr:row>
      <xdr:rowOff>104170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A4C4A93E-A349-4B34-824D-3575568CEC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0</xdr:colOff>
      <xdr:row>203</xdr:row>
      <xdr:rowOff>137707</xdr:rowOff>
    </xdr:from>
    <xdr:to>
      <xdr:col>21</xdr:col>
      <xdr:colOff>1822938</xdr:colOff>
      <xdr:row>211</xdr:row>
      <xdr:rowOff>97366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366A8C5E-0726-49CC-8E3B-F397A9C93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29039</xdr:colOff>
      <xdr:row>186</xdr:row>
      <xdr:rowOff>104542</xdr:rowOff>
    </xdr:from>
    <xdr:to>
      <xdr:col>14</xdr:col>
      <xdr:colOff>929643</xdr:colOff>
      <xdr:row>200</xdr:row>
      <xdr:rowOff>8823</xdr:rowOff>
    </xdr:to>
    <xdr:grpSp>
      <xdr:nvGrpSpPr>
        <xdr:cNvPr id="83" name="Group 82">
          <a:extLst>
            <a:ext uri="{FF2B5EF4-FFF2-40B4-BE49-F238E27FC236}">
              <a16:creationId xmlns:a16="http://schemas.microsoft.com/office/drawing/2014/main" id="{0D874F62-97B7-4E48-AF11-476E1B27A436}"/>
            </a:ext>
          </a:extLst>
        </xdr:cNvPr>
        <xdr:cNvGrpSpPr/>
      </xdr:nvGrpSpPr>
      <xdr:grpSpPr>
        <a:xfrm>
          <a:off x="17467953" y="37355456"/>
          <a:ext cx="2653204" cy="2495081"/>
          <a:chOff x="1102502" y="1226446"/>
          <a:chExt cx="7246705" cy="6927418"/>
        </a:xfrm>
      </xdr:grpSpPr>
      <xdr:grpSp>
        <xdr:nvGrpSpPr>
          <xdr:cNvPr id="84" name="Group 83">
            <a:extLst>
              <a:ext uri="{FF2B5EF4-FFF2-40B4-BE49-F238E27FC236}">
                <a16:creationId xmlns:a16="http://schemas.microsoft.com/office/drawing/2014/main" id="{E49B098B-464D-D27C-C1C8-84F058D669AC}"/>
              </a:ext>
            </a:extLst>
          </xdr:cNvPr>
          <xdr:cNvGrpSpPr/>
        </xdr:nvGrpSpPr>
        <xdr:grpSpPr>
          <a:xfrm>
            <a:off x="1102502" y="1226446"/>
            <a:ext cx="3649696" cy="6927417"/>
            <a:chOff x="1589726" y="1264083"/>
            <a:chExt cx="3649696" cy="6927417"/>
          </a:xfrm>
        </xdr:grpSpPr>
        <xdr:pic>
          <xdr:nvPicPr>
            <xdr:cNvPr id="88" name="Picture 87" descr="A blue background with white text&#10;&#10;Description automatically generated">
              <a:extLst>
                <a:ext uri="{FF2B5EF4-FFF2-40B4-BE49-F238E27FC236}">
                  <a16:creationId xmlns:a16="http://schemas.microsoft.com/office/drawing/2014/main" id="{D958C9E2-E0A8-7838-30E5-616C26B9124C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7550" r="8814"/>
            <a:stretch/>
          </xdr:blipFill>
          <xdr:spPr>
            <a:xfrm>
              <a:off x="1828800" y="1333500"/>
              <a:ext cx="3124200" cy="6640859"/>
            </a:xfrm>
            <a:prstGeom prst="roundRect">
              <a:avLst/>
            </a:prstGeom>
          </xdr:spPr>
        </xdr:pic>
        <xdr:pic>
          <xdr:nvPicPr>
            <xdr:cNvPr id="89" name="Picture 88" descr="Mockup of Iphone 16 titanium or pro max set Transparent - PNG isolated ,  iphon 16 Mock up screen template for Infographic Business web site design  app ios 16 : Bangkok, Thailand - May 15 , 2023 Stock Photo | Adobe Stock">
              <a:extLst>
                <a:ext uri="{FF2B5EF4-FFF2-40B4-BE49-F238E27FC236}">
                  <a16:creationId xmlns:a16="http://schemas.microsoft.com/office/drawing/2014/main" id="{DEA01025-B016-B2D6-EDBB-0670C2276063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34898" t="5682" r="33487" b="4307"/>
            <a:stretch/>
          </xdr:blipFill>
          <xdr:spPr bwMode="auto">
            <a:xfrm>
              <a:off x="1589726" y="1264083"/>
              <a:ext cx="3649696" cy="692741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85" name="Group 84">
            <a:extLst>
              <a:ext uri="{FF2B5EF4-FFF2-40B4-BE49-F238E27FC236}">
                <a16:creationId xmlns:a16="http://schemas.microsoft.com/office/drawing/2014/main" id="{126E336C-D6B7-872E-4351-20F3001FAFB5}"/>
              </a:ext>
            </a:extLst>
          </xdr:cNvPr>
          <xdr:cNvGrpSpPr/>
        </xdr:nvGrpSpPr>
        <xdr:grpSpPr>
          <a:xfrm>
            <a:off x="4736086" y="1295864"/>
            <a:ext cx="3613121" cy="6858000"/>
            <a:chOff x="5351416" y="1679791"/>
            <a:chExt cx="3649693" cy="6927417"/>
          </a:xfrm>
        </xdr:grpSpPr>
        <xdr:pic>
          <xdr:nvPicPr>
            <xdr:cNvPr id="86" name="Picture 85" descr="A screenshot of a phone&#10;&#10;Description automatically generated">
              <a:extLst>
                <a:ext uri="{FF2B5EF4-FFF2-40B4-BE49-F238E27FC236}">
                  <a16:creationId xmlns:a16="http://schemas.microsoft.com/office/drawing/2014/main" id="{062407C5-43B9-B137-F957-D04225164451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9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7860" t="1111" r="7860" b="1"/>
            <a:stretch/>
          </xdr:blipFill>
          <xdr:spPr>
            <a:xfrm>
              <a:off x="5638800" y="1790701"/>
              <a:ext cx="3124200" cy="6553200"/>
            </a:xfrm>
            <a:prstGeom prst="roundRect">
              <a:avLst/>
            </a:prstGeom>
          </xdr:spPr>
        </xdr:pic>
        <xdr:pic>
          <xdr:nvPicPr>
            <xdr:cNvPr id="87" name="Picture 86" descr="Mockup of Iphone 16 titanium or pro max set Transparent - PNG isolated ,  iphon 16 Mock up screen template for Infographic Business web site design  app ios 16 : Bangkok, Thailand - May 15 , 2023 Stock Photo | Adobe Stock">
              <a:extLst>
                <a:ext uri="{FF2B5EF4-FFF2-40B4-BE49-F238E27FC236}">
                  <a16:creationId xmlns:a16="http://schemas.microsoft.com/office/drawing/2014/main" id="{627B3252-FF32-6BC6-5A1E-ED5165F04203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34898" t="5682" r="33487" b="4307"/>
            <a:stretch/>
          </xdr:blipFill>
          <xdr:spPr bwMode="auto">
            <a:xfrm>
              <a:off x="5351416" y="1679791"/>
              <a:ext cx="3649693" cy="692741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</xdr:grpSp>
    <xdr:clientData/>
  </xdr:twoCellAnchor>
  <xdr:oneCellAnchor>
    <xdr:from>
      <xdr:col>12</xdr:col>
      <xdr:colOff>529568</xdr:colOff>
      <xdr:row>213</xdr:row>
      <xdr:rowOff>0</xdr:rowOff>
    </xdr:from>
    <xdr:ext cx="574632" cy="540506"/>
    <xdr:pic>
      <xdr:nvPicPr>
        <xdr:cNvPr id="90" name="Picture 89">
          <a:extLst>
            <a:ext uri="{FF2B5EF4-FFF2-40B4-BE49-F238E27FC236}">
              <a16:creationId xmlns:a16="http://schemas.microsoft.com/office/drawing/2014/main" id="{82410C33-95C7-4BEE-99DD-180E80C9B28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235" b="11113" l="741" r="6673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r="92586" b="87652"/>
        <a:stretch/>
      </xdr:blipFill>
      <xdr:spPr>
        <a:xfrm>
          <a:off x="18091288" y="43418097"/>
          <a:ext cx="574632" cy="540506"/>
        </a:xfrm>
        <a:prstGeom prst="rect">
          <a:avLst/>
        </a:prstGeom>
      </xdr:spPr>
    </xdr:pic>
    <xdr:clientData/>
  </xdr:oneCellAnchor>
  <xdr:twoCellAnchor>
    <xdr:from>
      <xdr:col>14</xdr:col>
      <xdr:colOff>947948</xdr:colOff>
      <xdr:row>217</xdr:row>
      <xdr:rowOff>28421</xdr:rowOff>
    </xdr:from>
    <xdr:to>
      <xdr:col>21</xdr:col>
      <xdr:colOff>1716714</xdr:colOff>
      <xdr:row>229</xdr:row>
      <xdr:rowOff>116168</xdr:rowOff>
    </xdr:to>
    <xdr:graphicFrame macro="">
      <xdr:nvGraphicFramePr>
        <xdr:cNvPr id="91" name="Chart 90">
          <a:extLst>
            <a:ext uri="{FF2B5EF4-FFF2-40B4-BE49-F238E27FC236}">
              <a16:creationId xmlns:a16="http://schemas.microsoft.com/office/drawing/2014/main" id="{ABA562AA-F47C-4D22-AD5C-7A0126C45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10949</xdr:colOff>
      <xdr:row>236</xdr:row>
      <xdr:rowOff>136853</xdr:rowOff>
    </xdr:from>
    <xdr:to>
      <xdr:col>15</xdr:col>
      <xdr:colOff>1817414</xdr:colOff>
      <xdr:row>236</xdr:row>
      <xdr:rowOff>142326</xdr:rowOff>
    </xdr:to>
    <xdr:cxnSp macro="">
      <xdr:nvCxnSpPr>
        <xdr:cNvPr id="92" name="Straight Connector 91">
          <a:extLst>
            <a:ext uri="{FF2B5EF4-FFF2-40B4-BE49-F238E27FC236}">
              <a16:creationId xmlns:a16="http://schemas.microsoft.com/office/drawing/2014/main" id="{AEC0C13D-54D8-4511-938C-D7F9C86A16F8}"/>
            </a:ext>
          </a:extLst>
        </xdr:cNvPr>
        <xdr:cNvCxnSpPr/>
      </xdr:nvCxnSpPr>
      <xdr:spPr>
        <a:xfrm flipV="1">
          <a:off x="18215607" y="26473478"/>
          <a:ext cx="5473590" cy="5473"/>
        </a:xfrm>
        <a:prstGeom prst="line">
          <a:avLst/>
        </a:prstGeom>
        <a:ln w="19050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29513</xdr:colOff>
      <xdr:row>231</xdr:row>
      <xdr:rowOff>82658</xdr:rowOff>
    </xdr:from>
    <xdr:to>
      <xdr:col>22</xdr:col>
      <xdr:colOff>5807</xdr:colOff>
      <xdr:row>231</xdr:row>
      <xdr:rowOff>87119</xdr:rowOff>
    </xdr:to>
    <xdr:cxnSp macro="">
      <xdr:nvCxnSpPr>
        <xdr:cNvPr id="93" name="Straight Connector 92">
          <a:extLst>
            <a:ext uri="{FF2B5EF4-FFF2-40B4-BE49-F238E27FC236}">
              <a16:creationId xmlns:a16="http://schemas.microsoft.com/office/drawing/2014/main" id="{71CE902D-5D73-45AA-821F-7C514BE1E6BE}"/>
            </a:ext>
          </a:extLst>
        </xdr:cNvPr>
        <xdr:cNvCxnSpPr/>
      </xdr:nvCxnSpPr>
      <xdr:spPr>
        <a:xfrm>
          <a:off x="18234171" y="25169128"/>
          <a:ext cx="11406294" cy="4461"/>
        </a:xfrm>
        <a:prstGeom prst="line">
          <a:avLst/>
        </a:prstGeom>
        <a:ln w="19050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21</xdr:col>
      <xdr:colOff>573731</xdr:colOff>
      <xdr:row>213</xdr:row>
      <xdr:rowOff>0</xdr:rowOff>
    </xdr:from>
    <xdr:ext cx="1164786" cy="676925"/>
    <xdr:pic>
      <xdr:nvPicPr>
        <xdr:cNvPr id="94" name="Picture 93">
          <a:extLst>
            <a:ext uri="{FF2B5EF4-FFF2-40B4-BE49-F238E27FC236}">
              <a16:creationId xmlns:a16="http://schemas.microsoft.com/office/drawing/2014/main" id="{3EEC8B05-4E34-4559-92EB-C0833EA7CFD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8498" t="2759" r="2209" b="87657"/>
        <a:stretch/>
      </xdr:blipFill>
      <xdr:spPr>
        <a:xfrm>
          <a:off x="33368529" y="41732791"/>
          <a:ext cx="1164786" cy="676925"/>
        </a:xfrm>
        <a:prstGeom prst="rect">
          <a:avLst/>
        </a:prstGeom>
      </xdr:spPr>
    </xdr:pic>
    <xdr:clientData/>
  </xdr:oneCellAnchor>
  <xdr:twoCellAnchor>
    <xdr:from>
      <xdr:col>14</xdr:col>
      <xdr:colOff>904184</xdr:colOff>
      <xdr:row>216</xdr:row>
      <xdr:rowOff>69695</xdr:rowOff>
    </xdr:from>
    <xdr:to>
      <xdr:col>21</xdr:col>
      <xdr:colOff>1341630</xdr:colOff>
      <xdr:row>217</xdr:row>
      <xdr:rowOff>144946</xdr:rowOff>
    </xdr:to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F5F69269-F558-4197-8973-CAE60B43676A}"/>
            </a:ext>
          </a:extLst>
        </xdr:cNvPr>
        <xdr:cNvSpPr txBox="1"/>
      </xdr:nvSpPr>
      <xdr:spPr>
        <a:xfrm>
          <a:off x="20942404" y="22393915"/>
          <a:ext cx="8688476" cy="253844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>
              <a:solidFill>
                <a:schemeClr val="accent1"/>
              </a:solidFill>
              <a:latin typeface="Arial Rounded MT Bold" panose="020F0704030504030204" pitchFamily="34" charset="0"/>
            </a:rPr>
            <a:t>Fee Based E-Channel</a:t>
          </a:r>
        </a:p>
      </xdr:txBody>
    </xdr:sp>
    <xdr:clientData/>
  </xdr:twoCellAnchor>
  <xdr:twoCellAnchor>
    <xdr:from>
      <xdr:col>13</xdr:col>
      <xdr:colOff>477262</xdr:colOff>
      <xdr:row>213</xdr:row>
      <xdr:rowOff>85185</xdr:rowOff>
    </xdr:from>
    <xdr:to>
      <xdr:col>19</xdr:col>
      <xdr:colOff>287820</xdr:colOff>
      <xdr:row>215</xdr:row>
      <xdr:rowOff>117980</xdr:rowOff>
    </xdr:to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50B0DDF4-7580-4085-8E9E-A495E300055E}"/>
            </a:ext>
          </a:extLst>
        </xdr:cNvPr>
        <xdr:cNvSpPr txBox="1"/>
      </xdr:nvSpPr>
      <xdr:spPr>
        <a:xfrm>
          <a:off x="18681920" y="43554905"/>
          <a:ext cx="8275900" cy="3899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2000" b="1">
              <a:solidFill>
                <a:schemeClr val="accent1"/>
              </a:solidFill>
              <a:latin typeface="Franklin Gothic Book" panose="020B0503020102020204" pitchFamily="34" charset="0"/>
            </a:rPr>
            <a:t>Update Pencapaian Bisnis Digital - 31 Desember 2024 (Kanwil 4)</a:t>
          </a:r>
          <a:r>
            <a:rPr lang="en-US" sz="2000" b="1" baseline="0">
              <a:solidFill>
                <a:schemeClr val="accent1"/>
              </a:solidFill>
              <a:latin typeface="Franklin Gothic Book" panose="020B0503020102020204" pitchFamily="34" charset="0"/>
            </a:rPr>
            <a:t> </a:t>
          </a:r>
          <a:endParaRPr lang="en-US" sz="2000" b="1">
            <a:solidFill>
              <a:schemeClr val="accent1"/>
            </a:solidFill>
            <a:latin typeface="Franklin Gothic Book" panose="020B0503020102020204" pitchFamily="34" charset="0"/>
          </a:endParaRPr>
        </a:p>
      </xdr:txBody>
    </xdr:sp>
    <xdr:clientData/>
  </xdr:twoCellAnchor>
  <xdr:twoCellAnchor>
    <xdr:from>
      <xdr:col>16</xdr:col>
      <xdr:colOff>27958</xdr:colOff>
      <xdr:row>233</xdr:row>
      <xdr:rowOff>141325</xdr:rowOff>
    </xdr:from>
    <xdr:to>
      <xdr:col>19</xdr:col>
      <xdr:colOff>19166</xdr:colOff>
      <xdr:row>241</xdr:row>
      <xdr:rowOff>104170</xdr:rowOff>
    </xdr:to>
    <xdr:graphicFrame macro="">
      <xdr:nvGraphicFramePr>
        <xdr:cNvPr id="97" name="Chart 96">
          <a:extLst>
            <a:ext uri="{FF2B5EF4-FFF2-40B4-BE49-F238E27FC236}">
              <a16:creationId xmlns:a16="http://schemas.microsoft.com/office/drawing/2014/main" id="{83927AA7-5F8A-43AA-897E-AD9508DF57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19</xdr:col>
      <xdr:colOff>0</xdr:colOff>
      <xdr:row>233</xdr:row>
      <xdr:rowOff>137707</xdr:rowOff>
    </xdr:from>
    <xdr:to>
      <xdr:col>21</xdr:col>
      <xdr:colOff>1822938</xdr:colOff>
      <xdr:row>241</xdr:row>
      <xdr:rowOff>97366</xdr:rowOff>
    </xdr:to>
    <xdr:graphicFrame macro="">
      <xdr:nvGraphicFramePr>
        <xdr:cNvPr id="98" name="Chart 97">
          <a:extLst>
            <a:ext uri="{FF2B5EF4-FFF2-40B4-BE49-F238E27FC236}">
              <a16:creationId xmlns:a16="http://schemas.microsoft.com/office/drawing/2014/main" id="{5796DF75-3612-42FE-A543-A953BDD06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29039</xdr:colOff>
      <xdr:row>216</xdr:row>
      <xdr:rowOff>104542</xdr:rowOff>
    </xdr:from>
    <xdr:to>
      <xdr:col>14</xdr:col>
      <xdr:colOff>929643</xdr:colOff>
      <xdr:row>230</xdr:row>
      <xdr:rowOff>8823</xdr:rowOff>
    </xdr:to>
    <xdr:grpSp>
      <xdr:nvGrpSpPr>
        <xdr:cNvPr id="99" name="Group 98">
          <a:extLst>
            <a:ext uri="{FF2B5EF4-FFF2-40B4-BE49-F238E27FC236}">
              <a16:creationId xmlns:a16="http://schemas.microsoft.com/office/drawing/2014/main" id="{AD8DF510-FC54-4A0C-8938-8EE56403C2A4}"/>
            </a:ext>
          </a:extLst>
        </xdr:cNvPr>
        <xdr:cNvGrpSpPr/>
      </xdr:nvGrpSpPr>
      <xdr:grpSpPr>
        <a:xfrm>
          <a:off x="17467953" y="43364371"/>
          <a:ext cx="2653204" cy="2495081"/>
          <a:chOff x="1102502" y="1226446"/>
          <a:chExt cx="7246705" cy="6927418"/>
        </a:xfrm>
      </xdr:grpSpPr>
      <xdr:grpSp>
        <xdr:nvGrpSpPr>
          <xdr:cNvPr id="100" name="Group 99">
            <a:extLst>
              <a:ext uri="{FF2B5EF4-FFF2-40B4-BE49-F238E27FC236}">
                <a16:creationId xmlns:a16="http://schemas.microsoft.com/office/drawing/2014/main" id="{5EF081AC-A423-023F-55ED-A1AC8EDE04F0}"/>
              </a:ext>
            </a:extLst>
          </xdr:cNvPr>
          <xdr:cNvGrpSpPr/>
        </xdr:nvGrpSpPr>
        <xdr:grpSpPr>
          <a:xfrm>
            <a:off x="1102502" y="1226446"/>
            <a:ext cx="3649696" cy="6927417"/>
            <a:chOff x="1589726" y="1264083"/>
            <a:chExt cx="3649696" cy="6927417"/>
          </a:xfrm>
        </xdr:grpSpPr>
        <xdr:pic>
          <xdr:nvPicPr>
            <xdr:cNvPr id="104" name="Picture 103" descr="A blue background with white text&#10;&#10;Description automatically generated">
              <a:extLst>
                <a:ext uri="{FF2B5EF4-FFF2-40B4-BE49-F238E27FC236}">
                  <a16:creationId xmlns:a16="http://schemas.microsoft.com/office/drawing/2014/main" id="{FAE56C1C-50F9-DBF3-456D-42C25ACBD8CC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7550" r="8814"/>
            <a:stretch/>
          </xdr:blipFill>
          <xdr:spPr>
            <a:xfrm>
              <a:off x="1828800" y="1333500"/>
              <a:ext cx="3124200" cy="6640859"/>
            </a:xfrm>
            <a:prstGeom prst="roundRect">
              <a:avLst/>
            </a:prstGeom>
          </xdr:spPr>
        </xdr:pic>
        <xdr:pic>
          <xdr:nvPicPr>
            <xdr:cNvPr id="105" name="Picture 104" descr="Mockup of Iphone 16 titanium or pro max set Transparent - PNG isolated ,  iphon 16 Mock up screen template for Infographic Business web site design  app ios 16 : Bangkok, Thailand - May 15 , 2023 Stock Photo | Adobe Stock">
              <a:extLst>
                <a:ext uri="{FF2B5EF4-FFF2-40B4-BE49-F238E27FC236}">
                  <a16:creationId xmlns:a16="http://schemas.microsoft.com/office/drawing/2014/main" id="{FC7417F7-DA71-E4ED-EBA9-01A49BB94AAA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34898" t="5682" r="33487" b="4307"/>
            <a:stretch/>
          </xdr:blipFill>
          <xdr:spPr bwMode="auto">
            <a:xfrm>
              <a:off x="1589726" y="1264083"/>
              <a:ext cx="3649696" cy="692741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101" name="Group 100">
            <a:extLst>
              <a:ext uri="{FF2B5EF4-FFF2-40B4-BE49-F238E27FC236}">
                <a16:creationId xmlns:a16="http://schemas.microsoft.com/office/drawing/2014/main" id="{3AFDD8AD-9683-9F49-ADE5-CDDDA0DC7D39}"/>
              </a:ext>
            </a:extLst>
          </xdr:cNvPr>
          <xdr:cNvGrpSpPr/>
        </xdr:nvGrpSpPr>
        <xdr:grpSpPr>
          <a:xfrm>
            <a:off x="4736086" y="1295864"/>
            <a:ext cx="3613121" cy="6858000"/>
            <a:chOff x="5351416" y="1679791"/>
            <a:chExt cx="3649693" cy="6927417"/>
          </a:xfrm>
        </xdr:grpSpPr>
        <xdr:pic>
          <xdr:nvPicPr>
            <xdr:cNvPr id="102" name="Picture 101" descr="A screenshot of a phone&#10;&#10;Description automatically generated">
              <a:extLst>
                <a:ext uri="{FF2B5EF4-FFF2-40B4-BE49-F238E27FC236}">
                  <a16:creationId xmlns:a16="http://schemas.microsoft.com/office/drawing/2014/main" id="{A2A84418-228A-8B5D-9305-B64492B8CB8A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9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7860" t="1111" r="7860" b="1"/>
            <a:stretch/>
          </xdr:blipFill>
          <xdr:spPr>
            <a:xfrm>
              <a:off x="5638800" y="1790701"/>
              <a:ext cx="3124200" cy="6553200"/>
            </a:xfrm>
            <a:prstGeom prst="roundRect">
              <a:avLst/>
            </a:prstGeom>
          </xdr:spPr>
        </xdr:pic>
        <xdr:pic>
          <xdr:nvPicPr>
            <xdr:cNvPr id="103" name="Picture 102" descr="Mockup of Iphone 16 titanium or pro max set Transparent - PNG isolated ,  iphon 16 Mock up screen template for Infographic Business web site design  app ios 16 : Bangkok, Thailand - May 15 , 2023 Stock Photo | Adobe Stock">
              <a:extLst>
                <a:ext uri="{FF2B5EF4-FFF2-40B4-BE49-F238E27FC236}">
                  <a16:creationId xmlns:a16="http://schemas.microsoft.com/office/drawing/2014/main" id="{E0B42122-2BDB-7AFD-4A9E-10DFECD350BB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34898" t="5682" r="33487" b="4307"/>
            <a:stretch/>
          </xdr:blipFill>
          <xdr:spPr bwMode="auto">
            <a:xfrm>
              <a:off x="5351416" y="1679791"/>
              <a:ext cx="3649693" cy="692741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</xdr:grpSp>
    <xdr:clientData/>
  </xdr:twoCellAnchor>
  <xdr:oneCellAnchor>
    <xdr:from>
      <xdr:col>12</xdr:col>
      <xdr:colOff>517662</xdr:colOff>
      <xdr:row>243</xdr:row>
      <xdr:rowOff>0</xdr:rowOff>
    </xdr:from>
    <xdr:ext cx="574632" cy="540506"/>
    <xdr:pic>
      <xdr:nvPicPr>
        <xdr:cNvPr id="106" name="Picture 105">
          <a:extLst>
            <a:ext uri="{FF2B5EF4-FFF2-40B4-BE49-F238E27FC236}">
              <a16:creationId xmlns:a16="http://schemas.microsoft.com/office/drawing/2014/main" id="{86A3D4E2-0884-4B1E-8030-A18D09B7842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235" b="11113" l="741" r="6673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r="92586" b="87652"/>
        <a:stretch/>
      </xdr:blipFill>
      <xdr:spPr>
        <a:xfrm>
          <a:off x="18079382" y="49609347"/>
          <a:ext cx="574632" cy="540506"/>
        </a:xfrm>
        <a:prstGeom prst="rect">
          <a:avLst/>
        </a:prstGeom>
      </xdr:spPr>
    </xdr:pic>
    <xdr:clientData/>
  </xdr:oneCellAnchor>
  <xdr:twoCellAnchor>
    <xdr:from>
      <xdr:col>14</xdr:col>
      <xdr:colOff>947948</xdr:colOff>
      <xdr:row>247</xdr:row>
      <xdr:rowOff>28421</xdr:rowOff>
    </xdr:from>
    <xdr:to>
      <xdr:col>21</xdr:col>
      <xdr:colOff>1772092</xdr:colOff>
      <xdr:row>260</xdr:row>
      <xdr:rowOff>42899</xdr:rowOff>
    </xdr:to>
    <xdr:graphicFrame macro="">
      <xdr:nvGraphicFramePr>
        <xdr:cNvPr id="107" name="Chart 106">
          <a:extLst>
            <a:ext uri="{FF2B5EF4-FFF2-40B4-BE49-F238E27FC236}">
              <a16:creationId xmlns:a16="http://schemas.microsoft.com/office/drawing/2014/main" id="{4CA8A48E-E0AF-4DBB-8B4B-4EF0A5B717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</xdr:col>
      <xdr:colOff>10949</xdr:colOff>
      <xdr:row>266</xdr:row>
      <xdr:rowOff>136853</xdr:rowOff>
    </xdr:from>
    <xdr:to>
      <xdr:col>15</xdr:col>
      <xdr:colOff>1817414</xdr:colOff>
      <xdr:row>266</xdr:row>
      <xdr:rowOff>142326</xdr:rowOff>
    </xdr:to>
    <xdr:cxnSp macro="">
      <xdr:nvCxnSpPr>
        <xdr:cNvPr id="108" name="Straight Connector 107">
          <a:extLst>
            <a:ext uri="{FF2B5EF4-FFF2-40B4-BE49-F238E27FC236}">
              <a16:creationId xmlns:a16="http://schemas.microsoft.com/office/drawing/2014/main" id="{9A231364-F9E8-4DB6-BFD3-E4568E88BD36}"/>
            </a:ext>
          </a:extLst>
        </xdr:cNvPr>
        <xdr:cNvCxnSpPr/>
      </xdr:nvCxnSpPr>
      <xdr:spPr>
        <a:xfrm flipV="1">
          <a:off x="18215607" y="26473478"/>
          <a:ext cx="5473590" cy="5473"/>
        </a:xfrm>
        <a:prstGeom prst="line">
          <a:avLst/>
        </a:prstGeom>
        <a:ln w="19050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29513</xdr:colOff>
      <xdr:row>261</xdr:row>
      <xdr:rowOff>82658</xdr:rowOff>
    </xdr:from>
    <xdr:to>
      <xdr:col>22</xdr:col>
      <xdr:colOff>5807</xdr:colOff>
      <xdr:row>261</xdr:row>
      <xdr:rowOff>87119</xdr:rowOff>
    </xdr:to>
    <xdr:cxnSp macro="">
      <xdr:nvCxnSpPr>
        <xdr:cNvPr id="109" name="Straight Connector 108">
          <a:extLst>
            <a:ext uri="{FF2B5EF4-FFF2-40B4-BE49-F238E27FC236}">
              <a16:creationId xmlns:a16="http://schemas.microsoft.com/office/drawing/2014/main" id="{85DCA07A-400E-4E89-B9FE-8C2843D4EC65}"/>
            </a:ext>
          </a:extLst>
        </xdr:cNvPr>
        <xdr:cNvCxnSpPr/>
      </xdr:nvCxnSpPr>
      <xdr:spPr>
        <a:xfrm>
          <a:off x="18234171" y="25169128"/>
          <a:ext cx="11406294" cy="4461"/>
        </a:xfrm>
        <a:prstGeom prst="line">
          <a:avLst/>
        </a:prstGeom>
        <a:ln w="19050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21</xdr:col>
      <xdr:colOff>507277</xdr:colOff>
      <xdr:row>243</xdr:row>
      <xdr:rowOff>0</xdr:rowOff>
    </xdr:from>
    <xdr:ext cx="1164786" cy="676925"/>
    <xdr:pic>
      <xdr:nvPicPr>
        <xdr:cNvPr id="110" name="Picture 109">
          <a:extLst>
            <a:ext uri="{FF2B5EF4-FFF2-40B4-BE49-F238E27FC236}">
              <a16:creationId xmlns:a16="http://schemas.microsoft.com/office/drawing/2014/main" id="{3FD291BB-CA12-4D1F-8862-5309AB3CEF4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8498" t="2759" r="2209" b="87657"/>
        <a:stretch/>
      </xdr:blipFill>
      <xdr:spPr>
        <a:xfrm>
          <a:off x="33302075" y="47680379"/>
          <a:ext cx="1164786" cy="676925"/>
        </a:xfrm>
        <a:prstGeom prst="rect">
          <a:avLst/>
        </a:prstGeom>
      </xdr:spPr>
    </xdr:pic>
    <xdr:clientData/>
  </xdr:oneCellAnchor>
  <xdr:twoCellAnchor>
    <xdr:from>
      <xdr:col>14</xdr:col>
      <xdr:colOff>904184</xdr:colOff>
      <xdr:row>246</xdr:row>
      <xdr:rowOff>69695</xdr:rowOff>
    </xdr:from>
    <xdr:to>
      <xdr:col>21</xdr:col>
      <xdr:colOff>1341630</xdr:colOff>
      <xdr:row>247</xdr:row>
      <xdr:rowOff>144946</xdr:rowOff>
    </xdr:to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98D9DBC1-5C58-4486-9108-C31C5BB2D570}"/>
            </a:ext>
          </a:extLst>
        </xdr:cNvPr>
        <xdr:cNvSpPr txBox="1"/>
      </xdr:nvSpPr>
      <xdr:spPr>
        <a:xfrm>
          <a:off x="20942404" y="22393915"/>
          <a:ext cx="8688476" cy="253844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>
              <a:solidFill>
                <a:schemeClr val="accent1"/>
              </a:solidFill>
              <a:latin typeface="Arial Rounded MT Bold" panose="020F0704030504030204" pitchFamily="34" charset="0"/>
            </a:rPr>
            <a:t>Fee Based E-Channel</a:t>
          </a:r>
        </a:p>
      </xdr:txBody>
    </xdr:sp>
    <xdr:clientData/>
  </xdr:twoCellAnchor>
  <xdr:twoCellAnchor>
    <xdr:from>
      <xdr:col>13</xdr:col>
      <xdr:colOff>477260</xdr:colOff>
      <xdr:row>243</xdr:row>
      <xdr:rowOff>95250</xdr:rowOff>
    </xdr:from>
    <xdr:to>
      <xdr:col>19</xdr:col>
      <xdr:colOff>642934</xdr:colOff>
      <xdr:row>245</xdr:row>
      <xdr:rowOff>82262</xdr:rowOff>
    </xdr:to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6471C5E2-D363-4B59-942F-5AD59AB8FDF9}"/>
            </a:ext>
          </a:extLst>
        </xdr:cNvPr>
        <xdr:cNvSpPr txBox="1"/>
      </xdr:nvSpPr>
      <xdr:spPr>
        <a:xfrm>
          <a:off x="18681918" y="47565470"/>
          <a:ext cx="8631016" cy="344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2000" b="1">
              <a:solidFill>
                <a:schemeClr val="accent1"/>
              </a:solidFill>
              <a:latin typeface="Franklin Gothic Book" panose="020B0503020102020204" pitchFamily="34" charset="0"/>
            </a:rPr>
            <a:t>Update Pencapaian Bisnis Digital - 31 Desember 2024 (Kanwil 5)</a:t>
          </a:r>
        </a:p>
        <a:p>
          <a:pPr algn="l"/>
          <a:endParaRPr lang="en-US" sz="2000" b="1">
            <a:solidFill>
              <a:schemeClr val="accent1"/>
            </a:solidFill>
            <a:latin typeface="Franklin Gothic Book" panose="020B0503020102020204" pitchFamily="34" charset="0"/>
          </a:endParaRPr>
        </a:p>
      </xdr:txBody>
    </xdr:sp>
    <xdr:clientData/>
  </xdr:twoCellAnchor>
  <xdr:twoCellAnchor>
    <xdr:from>
      <xdr:col>16</xdr:col>
      <xdr:colOff>27958</xdr:colOff>
      <xdr:row>263</xdr:row>
      <xdr:rowOff>141325</xdr:rowOff>
    </xdr:from>
    <xdr:to>
      <xdr:col>19</xdr:col>
      <xdr:colOff>19166</xdr:colOff>
      <xdr:row>271</xdr:row>
      <xdr:rowOff>104170</xdr:rowOff>
    </xdr:to>
    <xdr:graphicFrame macro="">
      <xdr:nvGraphicFramePr>
        <xdr:cNvPr id="113" name="Chart 112">
          <a:extLst>
            <a:ext uri="{FF2B5EF4-FFF2-40B4-BE49-F238E27FC236}">
              <a16:creationId xmlns:a16="http://schemas.microsoft.com/office/drawing/2014/main" id="{3CDDD8EE-154F-414E-BBF8-A5471A7D1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19</xdr:col>
      <xdr:colOff>0</xdr:colOff>
      <xdr:row>263</xdr:row>
      <xdr:rowOff>137707</xdr:rowOff>
    </xdr:from>
    <xdr:to>
      <xdr:col>21</xdr:col>
      <xdr:colOff>1822938</xdr:colOff>
      <xdr:row>271</xdr:row>
      <xdr:rowOff>97366</xdr:rowOff>
    </xdr:to>
    <xdr:graphicFrame macro="">
      <xdr:nvGraphicFramePr>
        <xdr:cNvPr id="114" name="Chart 113">
          <a:extLst>
            <a:ext uri="{FF2B5EF4-FFF2-40B4-BE49-F238E27FC236}">
              <a16:creationId xmlns:a16="http://schemas.microsoft.com/office/drawing/2014/main" id="{78469E28-97DB-4CF8-958C-40EADA8244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29039</xdr:colOff>
      <xdr:row>246</xdr:row>
      <xdr:rowOff>104542</xdr:rowOff>
    </xdr:from>
    <xdr:to>
      <xdr:col>14</xdr:col>
      <xdr:colOff>929643</xdr:colOff>
      <xdr:row>260</xdr:row>
      <xdr:rowOff>118727</xdr:rowOff>
    </xdr:to>
    <xdr:grpSp>
      <xdr:nvGrpSpPr>
        <xdr:cNvPr id="115" name="Group 114">
          <a:extLst>
            <a:ext uri="{FF2B5EF4-FFF2-40B4-BE49-F238E27FC236}">
              <a16:creationId xmlns:a16="http://schemas.microsoft.com/office/drawing/2014/main" id="{3E981708-BD57-4E13-BD60-B4F8FB7EEC31}"/>
            </a:ext>
          </a:extLst>
        </xdr:cNvPr>
        <xdr:cNvGrpSpPr/>
      </xdr:nvGrpSpPr>
      <xdr:grpSpPr>
        <a:xfrm>
          <a:off x="17467953" y="49373285"/>
          <a:ext cx="2653204" cy="2604985"/>
          <a:chOff x="1102502" y="1226446"/>
          <a:chExt cx="7246705" cy="6927418"/>
        </a:xfrm>
      </xdr:grpSpPr>
      <xdr:grpSp>
        <xdr:nvGrpSpPr>
          <xdr:cNvPr id="116" name="Group 115">
            <a:extLst>
              <a:ext uri="{FF2B5EF4-FFF2-40B4-BE49-F238E27FC236}">
                <a16:creationId xmlns:a16="http://schemas.microsoft.com/office/drawing/2014/main" id="{969DAAFD-42A5-07E8-CE7B-78DC9640B23E}"/>
              </a:ext>
            </a:extLst>
          </xdr:cNvPr>
          <xdr:cNvGrpSpPr/>
        </xdr:nvGrpSpPr>
        <xdr:grpSpPr>
          <a:xfrm>
            <a:off x="1102502" y="1226446"/>
            <a:ext cx="3649696" cy="6927417"/>
            <a:chOff x="1589726" y="1264083"/>
            <a:chExt cx="3649696" cy="6927417"/>
          </a:xfrm>
        </xdr:grpSpPr>
        <xdr:pic>
          <xdr:nvPicPr>
            <xdr:cNvPr id="120" name="Picture 119" descr="A blue background with white text&#10;&#10;Description automatically generated">
              <a:extLst>
                <a:ext uri="{FF2B5EF4-FFF2-40B4-BE49-F238E27FC236}">
                  <a16:creationId xmlns:a16="http://schemas.microsoft.com/office/drawing/2014/main" id="{B47C101D-0E0E-26D4-8D30-1F5C9B4422C7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7550" r="8814"/>
            <a:stretch/>
          </xdr:blipFill>
          <xdr:spPr>
            <a:xfrm>
              <a:off x="1828800" y="1333500"/>
              <a:ext cx="3124200" cy="6640859"/>
            </a:xfrm>
            <a:prstGeom prst="roundRect">
              <a:avLst/>
            </a:prstGeom>
          </xdr:spPr>
        </xdr:pic>
        <xdr:pic>
          <xdr:nvPicPr>
            <xdr:cNvPr id="121" name="Picture 120" descr="Mockup of Iphone 16 titanium or pro max set Transparent - PNG isolated ,  iphon 16 Mock up screen template for Infographic Business web site design  app ios 16 : Bangkok, Thailand - May 15 , 2023 Stock Photo | Adobe Stock">
              <a:extLst>
                <a:ext uri="{FF2B5EF4-FFF2-40B4-BE49-F238E27FC236}">
                  <a16:creationId xmlns:a16="http://schemas.microsoft.com/office/drawing/2014/main" id="{AC8D9E43-FE41-3D36-E369-8B0ACF35B727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34898" t="5682" r="33487" b="4307"/>
            <a:stretch/>
          </xdr:blipFill>
          <xdr:spPr bwMode="auto">
            <a:xfrm>
              <a:off x="1589726" y="1264083"/>
              <a:ext cx="3649696" cy="692741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117" name="Group 116">
            <a:extLst>
              <a:ext uri="{FF2B5EF4-FFF2-40B4-BE49-F238E27FC236}">
                <a16:creationId xmlns:a16="http://schemas.microsoft.com/office/drawing/2014/main" id="{8C0F63DB-F181-8A11-33D4-C8DB1885D7E3}"/>
              </a:ext>
            </a:extLst>
          </xdr:cNvPr>
          <xdr:cNvGrpSpPr/>
        </xdr:nvGrpSpPr>
        <xdr:grpSpPr>
          <a:xfrm>
            <a:off x="4736086" y="1295864"/>
            <a:ext cx="3613121" cy="6858000"/>
            <a:chOff x="5351416" y="1679791"/>
            <a:chExt cx="3649693" cy="6927417"/>
          </a:xfrm>
        </xdr:grpSpPr>
        <xdr:pic>
          <xdr:nvPicPr>
            <xdr:cNvPr id="118" name="Picture 117" descr="A screenshot of a phone&#10;&#10;Description automatically generated">
              <a:extLst>
                <a:ext uri="{FF2B5EF4-FFF2-40B4-BE49-F238E27FC236}">
                  <a16:creationId xmlns:a16="http://schemas.microsoft.com/office/drawing/2014/main" id="{BAFE6507-C88C-F8CC-1787-84BD240D1EB3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9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7860" t="1111" r="7860" b="1"/>
            <a:stretch/>
          </xdr:blipFill>
          <xdr:spPr>
            <a:xfrm>
              <a:off x="5638800" y="1790701"/>
              <a:ext cx="3124200" cy="6553200"/>
            </a:xfrm>
            <a:prstGeom prst="roundRect">
              <a:avLst/>
            </a:prstGeom>
          </xdr:spPr>
        </xdr:pic>
        <xdr:pic>
          <xdr:nvPicPr>
            <xdr:cNvPr id="119" name="Picture 118" descr="Mockup of Iphone 16 titanium or pro max set Transparent - PNG isolated ,  iphon 16 Mock up screen template for Infographic Business web site design  app ios 16 : Bangkok, Thailand - May 15 , 2023 Stock Photo | Adobe Stock">
              <a:extLst>
                <a:ext uri="{FF2B5EF4-FFF2-40B4-BE49-F238E27FC236}">
                  <a16:creationId xmlns:a16="http://schemas.microsoft.com/office/drawing/2014/main" id="{A3E2328C-5CA2-412B-EBE5-EEBB0E72DB1A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34898" t="5682" r="33487" b="4307"/>
            <a:stretch/>
          </xdr:blipFill>
          <xdr:spPr bwMode="auto">
            <a:xfrm>
              <a:off x="5351416" y="1679791"/>
              <a:ext cx="3649693" cy="692741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</xdr:grpSp>
    <xdr:clientData/>
  </xdr:twoCellAnchor>
  <xdr:twoCellAnchor>
    <xdr:from>
      <xdr:col>13</xdr:col>
      <xdr:colOff>28395</xdr:colOff>
      <xdr:row>45</xdr:row>
      <xdr:rowOff>145874</xdr:rowOff>
    </xdr:from>
    <xdr:to>
      <xdr:col>22</xdr:col>
      <xdr:colOff>4689</xdr:colOff>
      <xdr:row>45</xdr:row>
      <xdr:rowOff>150335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6F677A4-5FF9-4876-8392-3308A5158A80}"/>
            </a:ext>
          </a:extLst>
        </xdr:cNvPr>
        <xdr:cNvCxnSpPr/>
      </xdr:nvCxnSpPr>
      <xdr:spPr>
        <a:xfrm>
          <a:off x="18208324" y="9148832"/>
          <a:ext cx="16461871" cy="4461"/>
        </a:xfrm>
        <a:prstGeom prst="line">
          <a:avLst/>
        </a:prstGeom>
        <a:ln w="19050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625993</xdr:colOff>
      <xdr:row>151</xdr:row>
      <xdr:rowOff>148167</xdr:rowOff>
    </xdr:from>
    <xdr:to>
      <xdr:col>21</xdr:col>
      <xdr:colOff>1783752</xdr:colOff>
      <xdr:row>151</xdr:row>
      <xdr:rowOff>152628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A425C00-FAD3-4889-AF10-550307365548}"/>
            </a:ext>
          </a:extLst>
        </xdr:cNvPr>
        <xdr:cNvCxnSpPr/>
      </xdr:nvCxnSpPr>
      <xdr:spPr>
        <a:xfrm>
          <a:off x="19357338" y="29672203"/>
          <a:ext cx="17450705" cy="4461"/>
        </a:xfrm>
        <a:prstGeom prst="line">
          <a:avLst/>
        </a:prstGeom>
        <a:ln w="19050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13761</xdr:colOff>
      <xdr:row>181</xdr:row>
      <xdr:rowOff>167651</xdr:rowOff>
    </xdr:from>
    <xdr:to>
      <xdr:col>21</xdr:col>
      <xdr:colOff>1821786</xdr:colOff>
      <xdr:row>181</xdr:row>
      <xdr:rowOff>172112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ED111BBD-E101-47E7-BA5F-33913A2EBD97}"/>
            </a:ext>
          </a:extLst>
        </xdr:cNvPr>
        <xdr:cNvCxnSpPr/>
      </xdr:nvCxnSpPr>
      <xdr:spPr>
        <a:xfrm>
          <a:off x="18193690" y="36481714"/>
          <a:ext cx="16461871" cy="4461"/>
        </a:xfrm>
        <a:prstGeom prst="line">
          <a:avLst/>
        </a:prstGeom>
        <a:ln w="19050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10464</xdr:colOff>
      <xdr:row>211</xdr:row>
      <xdr:rowOff>118560</xdr:rowOff>
    </xdr:from>
    <xdr:to>
      <xdr:col>21</xdr:col>
      <xdr:colOff>1818489</xdr:colOff>
      <xdr:row>211</xdr:row>
      <xdr:rowOff>123021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D0BE4733-85BB-4A1F-9FFA-17E07FE82637}"/>
            </a:ext>
          </a:extLst>
        </xdr:cNvPr>
        <xdr:cNvCxnSpPr/>
      </xdr:nvCxnSpPr>
      <xdr:spPr>
        <a:xfrm>
          <a:off x="18190393" y="42495652"/>
          <a:ext cx="16461871" cy="4461"/>
        </a:xfrm>
        <a:prstGeom prst="line">
          <a:avLst/>
        </a:prstGeom>
        <a:ln w="19050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7361</xdr:colOff>
      <xdr:row>241</xdr:row>
      <xdr:rowOff>126961</xdr:rowOff>
    </xdr:from>
    <xdr:to>
      <xdr:col>21</xdr:col>
      <xdr:colOff>1811124</xdr:colOff>
      <xdr:row>241</xdr:row>
      <xdr:rowOff>131422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F36ACDE5-D3E4-BC92-2E5D-55A94537C0C1}"/>
            </a:ext>
          </a:extLst>
        </xdr:cNvPr>
        <xdr:cNvCxnSpPr/>
      </xdr:nvCxnSpPr>
      <xdr:spPr>
        <a:xfrm>
          <a:off x="18182391" y="47452921"/>
          <a:ext cx="16423531" cy="4461"/>
        </a:xfrm>
        <a:prstGeom prst="line">
          <a:avLst/>
        </a:prstGeom>
        <a:ln w="19050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18436</xdr:colOff>
      <xdr:row>271</xdr:row>
      <xdr:rowOff>115886</xdr:rowOff>
    </xdr:from>
    <xdr:to>
      <xdr:col>21</xdr:col>
      <xdr:colOff>1822199</xdr:colOff>
      <xdr:row>271</xdr:row>
      <xdr:rowOff>120347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3BDAAECB-788D-D57E-5E99-2EA02BFFF54F}"/>
            </a:ext>
          </a:extLst>
        </xdr:cNvPr>
        <xdr:cNvCxnSpPr/>
      </xdr:nvCxnSpPr>
      <xdr:spPr>
        <a:xfrm>
          <a:off x="18193466" y="53267602"/>
          <a:ext cx="16423531" cy="4461"/>
        </a:xfrm>
        <a:prstGeom prst="line">
          <a:avLst/>
        </a:prstGeom>
        <a:ln w="19050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0D6CF-03D0-4323-A7A6-E0D379F44544}">
  <dimension ref="A1:C17"/>
  <sheetViews>
    <sheetView workbookViewId="0"/>
  </sheetViews>
  <sheetFormatPr defaultRowHeight="14.4" x14ac:dyDescent="0.3"/>
  <cols>
    <col min="2" max="2" width="40.109375" bestFit="1" customWidth="1"/>
    <col min="3" max="3" width="18.109375" bestFit="1" customWidth="1"/>
  </cols>
  <sheetData>
    <row r="1" spans="1:3" x14ac:dyDescent="0.3">
      <c r="A1" t="s">
        <v>85</v>
      </c>
      <c r="B1" t="s">
        <v>86</v>
      </c>
      <c r="C1" t="s">
        <v>117</v>
      </c>
    </row>
    <row r="2" spans="1:3" x14ac:dyDescent="0.3">
      <c r="A2" t="s">
        <v>87</v>
      </c>
      <c r="B2" t="s">
        <v>88</v>
      </c>
      <c r="C2" s="33">
        <v>42342</v>
      </c>
    </row>
    <row r="3" spans="1:3" x14ac:dyDescent="0.3">
      <c r="A3" t="s">
        <v>89</v>
      </c>
      <c r="B3" t="s">
        <v>90</v>
      </c>
      <c r="C3" s="33">
        <v>211736823763</v>
      </c>
    </row>
    <row r="4" spans="1:3" x14ac:dyDescent="0.3">
      <c r="A4" t="s">
        <v>91</v>
      </c>
      <c r="B4" t="s">
        <v>92</v>
      </c>
      <c r="C4" s="33">
        <v>0</v>
      </c>
    </row>
    <row r="5" spans="1:3" x14ac:dyDescent="0.3">
      <c r="A5" t="s">
        <v>93</v>
      </c>
      <c r="B5" t="s">
        <v>94</v>
      </c>
      <c r="C5" s="33">
        <v>245564800</v>
      </c>
    </row>
    <row r="6" spans="1:3" x14ac:dyDescent="0.3">
      <c r="A6" t="s">
        <v>95</v>
      </c>
      <c r="B6" t="s">
        <v>96</v>
      </c>
      <c r="C6" s="33">
        <v>40000</v>
      </c>
    </row>
    <row r="7" spans="1:3" x14ac:dyDescent="0.3">
      <c r="A7" t="s">
        <v>97</v>
      </c>
      <c r="B7" t="s">
        <v>98</v>
      </c>
      <c r="C7" s="33">
        <v>4968578366</v>
      </c>
    </row>
    <row r="8" spans="1:3" x14ac:dyDescent="0.3">
      <c r="A8" t="s">
        <v>99</v>
      </c>
      <c r="B8" t="s">
        <v>100</v>
      </c>
      <c r="C8" s="33">
        <v>51449245754</v>
      </c>
    </row>
    <row r="9" spans="1:3" x14ac:dyDescent="0.3">
      <c r="A9" t="s">
        <v>101</v>
      </c>
      <c r="B9" t="s">
        <v>102</v>
      </c>
      <c r="C9" s="33">
        <v>52267137101</v>
      </c>
    </row>
    <row r="10" spans="1:3" x14ac:dyDescent="0.3">
      <c r="A10" t="s">
        <v>103</v>
      </c>
      <c r="B10" t="s">
        <v>104</v>
      </c>
      <c r="C10" s="33">
        <v>1799940182</v>
      </c>
    </row>
    <row r="11" spans="1:3" x14ac:dyDescent="0.3">
      <c r="A11" t="s">
        <v>105</v>
      </c>
      <c r="B11" t="s">
        <v>106</v>
      </c>
      <c r="C11" s="33">
        <v>4601768080</v>
      </c>
    </row>
    <row r="12" spans="1:3" x14ac:dyDescent="0.3">
      <c r="A12" t="s">
        <v>107</v>
      </c>
      <c r="B12" t="s">
        <v>108</v>
      </c>
      <c r="C12" s="33">
        <v>4835645123</v>
      </c>
    </row>
    <row r="13" spans="1:3" x14ac:dyDescent="0.3">
      <c r="A13" t="s">
        <v>109</v>
      </c>
      <c r="B13" t="s">
        <v>110</v>
      </c>
      <c r="C13" s="33">
        <v>390000</v>
      </c>
    </row>
    <row r="14" spans="1:3" x14ac:dyDescent="0.3">
      <c r="A14" t="s">
        <v>111</v>
      </c>
      <c r="B14" t="s">
        <v>112</v>
      </c>
      <c r="C14" s="33">
        <v>6463507369</v>
      </c>
    </row>
    <row r="15" spans="1:3" x14ac:dyDescent="0.3">
      <c r="A15" t="s">
        <v>113</v>
      </c>
      <c r="B15" t="s">
        <v>114</v>
      </c>
      <c r="C15" s="33"/>
    </row>
    <row r="16" spans="1:3" x14ac:dyDescent="0.3">
      <c r="A16" t="s">
        <v>115</v>
      </c>
      <c r="B16" t="s">
        <v>116</v>
      </c>
      <c r="C16" s="33">
        <v>12260000</v>
      </c>
    </row>
    <row r="17" spans="3:3" x14ac:dyDescent="0.3">
      <c r="C17" s="33">
        <f>SUM(C2:C16)</f>
        <v>338380942880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DCCCE-D9FB-4C7B-A4B6-4C05E3769357}">
  <sheetPr>
    <tabColor theme="7"/>
  </sheetPr>
  <dimension ref="A1:O226"/>
  <sheetViews>
    <sheetView tabSelected="1" topLeftCell="C31" zoomScale="70" zoomScaleNormal="70" zoomScaleSheetLayoutView="80" workbookViewId="0">
      <selection activeCell="G64" sqref="G64"/>
    </sheetView>
  </sheetViews>
  <sheetFormatPr defaultRowHeight="14.4" x14ac:dyDescent="0.3"/>
  <cols>
    <col min="1" max="1" width="25.109375" bestFit="1" customWidth="1"/>
    <col min="2" max="5" width="18.5546875" bestFit="1" customWidth="1"/>
    <col min="6" max="15" width="25.5546875" customWidth="1"/>
  </cols>
  <sheetData>
    <row r="1" spans="1:14" ht="18" x14ac:dyDescent="0.35">
      <c r="A1" s="70" t="s">
        <v>129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</row>
    <row r="3" spans="1:14" ht="28.8" x14ac:dyDescent="0.3">
      <c r="A3" s="4" t="s">
        <v>127</v>
      </c>
      <c r="B3" s="4" t="s">
        <v>126</v>
      </c>
      <c r="C3" s="5" t="s">
        <v>22</v>
      </c>
      <c r="D3" s="5" t="s">
        <v>13</v>
      </c>
      <c r="E3" s="5" t="s">
        <v>14</v>
      </c>
      <c r="F3" s="5" t="s">
        <v>9</v>
      </c>
      <c r="G3" s="5" t="s">
        <v>23</v>
      </c>
      <c r="H3" s="5" t="s">
        <v>10</v>
      </c>
      <c r="I3" s="5" t="s">
        <v>11</v>
      </c>
      <c r="J3" s="5" t="s">
        <v>128</v>
      </c>
      <c r="K3" s="5" t="s">
        <v>123</v>
      </c>
      <c r="L3" s="5" t="s">
        <v>12</v>
      </c>
    </row>
    <row r="4" spans="1:14" x14ac:dyDescent="0.3">
      <c r="A4" s="12" t="s">
        <v>16</v>
      </c>
      <c r="B4" s="12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4" x14ac:dyDescent="0.3">
      <c r="A5" s="19" t="s">
        <v>15</v>
      </c>
      <c r="B5" s="60">
        <f>N5/1000000</f>
        <v>294223.597182</v>
      </c>
      <c r="C5" s="20">
        <v>388378.00606659224</v>
      </c>
      <c r="D5" s="20">
        <v>323647.97779519047</v>
      </c>
      <c r="E5" s="20">
        <v>356013.00693089137</v>
      </c>
      <c r="F5" s="20">
        <v>388378.00606659224</v>
      </c>
      <c r="G5" s="62">
        <v>320113835067</v>
      </c>
      <c r="H5" s="20">
        <f>G5/1000000</f>
        <v>320113.83506700001</v>
      </c>
      <c r="I5" s="21">
        <f>H5/C5</f>
        <v>0.82423265495655418</v>
      </c>
      <c r="J5" s="21">
        <f t="shared" ref="J5:J11" si="0">(H5-B5)/B5</f>
        <v>8.7995110293566631E-2</v>
      </c>
      <c r="K5" s="22">
        <f>H5-C5</f>
        <v>-68264.170999592228</v>
      </c>
      <c r="L5" s="23">
        <f>H5-D5</f>
        <v>-3534.1427281904616</v>
      </c>
      <c r="N5">
        <v>294223597182</v>
      </c>
    </row>
    <row r="6" spans="1:14" x14ac:dyDescent="0.3">
      <c r="A6" s="19" t="s">
        <v>17</v>
      </c>
      <c r="B6" s="60">
        <f t="shared" ref="B6:B10" si="1">N6/1000000</f>
        <v>82239.860918000006</v>
      </c>
      <c r="C6" s="20">
        <v>89489.000193780827</v>
      </c>
      <c r="D6" s="20">
        <v>74574.96601103156</v>
      </c>
      <c r="E6" s="20">
        <v>82031.9981024062</v>
      </c>
      <c r="F6" s="20">
        <v>89489.000193780827</v>
      </c>
      <c r="G6" s="62">
        <v>72326768819</v>
      </c>
      <c r="H6" s="20">
        <f>G6/1000000</f>
        <v>72326.768819000004</v>
      </c>
      <c r="I6" s="21">
        <f t="shared" ref="I6:I11" si="2">H6/C6</f>
        <v>0.80821965450929756</v>
      </c>
      <c r="J6" s="21">
        <f t="shared" si="0"/>
        <v>-0.12053877509452722</v>
      </c>
      <c r="K6" s="22">
        <f t="shared" ref="K6:K11" si="3">H6-C6</f>
        <v>-17162.231374780822</v>
      </c>
      <c r="L6" s="23">
        <f t="shared" ref="L6:L9" si="4">H6-D6</f>
        <v>-2248.1971920315555</v>
      </c>
      <c r="N6">
        <v>82239860918</v>
      </c>
    </row>
    <row r="7" spans="1:14" x14ac:dyDescent="0.3">
      <c r="A7" s="19" t="s">
        <v>18</v>
      </c>
      <c r="B7" s="60">
        <f t="shared" si="1"/>
        <v>64597.808303999998</v>
      </c>
      <c r="C7" s="20">
        <v>57508.009110797881</v>
      </c>
      <c r="D7" s="20">
        <v>47922.994796319937</v>
      </c>
      <c r="E7" s="20">
        <v>52715.993294071595</v>
      </c>
      <c r="F7" s="20">
        <v>57508.009110797881</v>
      </c>
      <c r="G7" s="62">
        <v>74094213501</v>
      </c>
      <c r="H7" s="20">
        <f>G7/1000000</f>
        <v>74094.213501000006</v>
      </c>
      <c r="I7" s="21">
        <f t="shared" si="2"/>
        <v>1.2884155554445693</v>
      </c>
      <c r="J7" s="21">
        <f t="shared" si="0"/>
        <v>0.14700816399698152</v>
      </c>
      <c r="K7" s="22">
        <f t="shared" si="3"/>
        <v>16586.204390202125</v>
      </c>
      <c r="L7" s="23">
        <f t="shared" si="4"/>
        <v>26171.218704680068</v>
      </c>
      <c r="N7">
        <v>64597808304</v>
      </c>
    </row>
    <row r="8" spans="1:14" x14ac:dyDescent="0.3">
      <c r="A8" s="19" t="s">
        <v>19</v>
      </c>
      <c r="B8" s="60">
        <f t="shared" si="1"/>
        <v>2836.2730700000002</v>
      </c>
      <c r="C8" s="20">
        <v>2279.0138493807381</v>
      </c>
      <c r="D8" s="20">
        <v>1899.0082930996148</v>
      </c>
      <c r="E8" s="20">
        <v>2089.0610712401763</v>
      </c>
      <c r="F8" s="20">
        <v>2279.0138493807381</v>
      </c>
      <c r="G8" s="62">
        <v>2599331847</v>
      </c>
      <c r="H8" s="20">
        <f t="shared" ref="H8:H10" si="5">G8/1000000</f>
        <v>2599.3318469999999</v>
      </c>
      <c r="I8" s="21">
        <f t="shared" si="2"/>
        <v>1.1405511413220677</v>
      </c>
      <c r="J8" s="21">
        <f t="shared" si="0"/>
        <v>-8.3539637105534498E-2</v>
      </c>
      <c r="K8" s="22">
        <f t="shared" si="3"/>
        <v>320.31799761926186</v>
      </c>
      <c r="L8" s="23">
        <f t="shared" si="4"/>
        <v>700.32355390038515</v>
      </c>
      <c r="N8">
        <v>2836273070</v>
      </c>
    </row>
    <row r="9" spans="1:14" x14ac:dyDescent="0.3">
      <c r="A9" s="19" t="s">
        <v>21</v>
      </c>
      <c r="B9" s="60">
        <f t="shared" si="1"/>
        <v>6746.3373849999998</v>
      </c>
      <c r="C9" s="20">
        <v>7861.1704312114971</v>
      </c>
      <c r="D9" s="20">
        <v>6550.975359342915</v>
      </c>
      <c r="E9" s="20">
        <v>7206.072895277206</v>
      </c>
      <c r="F9" s="20">
        <v>7861.1704312114971</v>
      </c>
      <c r="G9" s="62">
        <v>6768615400</v>
      </c>
      <c r="H9" s="20">
        <f t="shared" si="5"/>
        <v>6768.6153999999997</v>
      </c>
      <c r="I9" s="21">
        <f t="shared" si="2"/>
        <v>0.86101878330055215</v>
      </c>
      <c r="J9" s="21">
        <f t="shared" si="0"/>
        <v>3.302238493072322E-3</v>
      </c>
      <c r="K9" s="22">
        <f t="shared" si="3"/>
        <v>-1092.5550312114974</v>
      </c>
      <c r="L9" s="23">
        <f t="shared" si="4"/>
        <v>217.64004065708468</v>
      </c>
      <c r="N9">
        <v>6746337385</v>
      </c>
    </row>
    <row r="10" spans="1:14" x14ac:dyDescent="0.3">
      <c r="A10" s="19" t="s">
        <v>20</v>
      </c>
      <c r="B10" s="60">
        <f t="shared" si="1"/>
        <v>10933.525488499999</v>
      </c>
      <c r="C10" s="20">
        <v>9484.0040151481717</v>
      </c>
      <c r="D10" s="20">
        <v>7902.9995849155648</v>
      </c>
      <c r="E10" s="20">
        <v>8693.9973042792517</v>
      </c>
      <c r="F10" s="20">
        <v>9484.0040151481717</v>
      </c>
      <c r="G10" s="62">
        <v>22304719380</v>
      </c>
      <c r="H10" s="20">
        <f t="shared" si="5"/>
        <v>22304.719379999999</v>
      </c>
      <c r="I10" s="21">
        <f t="shared" si="2"/>
        <v>2.3518251726142405</v>
      </c>
      <c r="J10" s="21">
        <f t="shared" si="0"/>
        <v>1.0400299430828917</v>
      </c>
      <c r="K10" s="22">
        <f t="shared" si="3"/>
        <v>12820.715364851827</v>
      </c>
      <c r="L10" s="23">
        <f>H10-D10</f>
        <v>14401.719795084435</v>
      </c>
      <c r="N10">
        <v>10933525488.5</v>
      </c>
    </row>
    <row r="11" spans="1:14" x14ac:dyDescent="0.3">
      <c r="A11" s="14" t="s">
        <v>47</v>
      </c>
      <c r="B11" s="61">
        <f>SUM(B5:B10)</f>
        <v>461577.40234750003</v>
      </c>
      <c r="C11" s="15">
        <f>SUM(C5:C10)</f>
        <v>554999.20366691134</v>
      </c>
      <c r="D11" s="15">
        <f t="shared" ref="D11:E11" si="6">SUM(D5:D10)</f>
        <v>462498.92183990014</v>
      </c>
      <c r="E11" s="15">
        <f t="shared" si="6"/>
        <v>508750.1295981658</v>
      </c>
      <c r="F11" s="15">
        <f>SUM(F5:F10)</f>
        <v>554999.20366691134</v>
      </c>
      <c r="G11" s="15">
        <f>SUM(G5:G10)</f>
        <v>498207484014</v>
      </c>
      <c r="H11" s="15">
        <f>SUM(H5:H10)</f>
        <v>498207.48401400005</v>
      </c>
      <c r="I11" s="16">
        <f t="shared" si="2"/>
        <v>0.89767243037884525</v>
      </c>
      <c r="J11" s="16">
        <f t="shared" si="0"/>
        <v>7.9358481329904751E-2</v>
      </c>
      <c r="K11" s="17">
        <f t="shared" si="3"/>
        <v>-56791.719652911299</v>
      </c>
      <c r="L11" s="18">
        <f>H11-D11</f>
        <v>35708.562174099905</v>
      </c>
    </row>
    <row r="12" spans="1:14" x14ac:dyDescent="0.3">
      <c r="A12" s="7"/>
      <c r="B12" s="7"/>
      <c r="C12" s="8"/>
      <c r="D12" s="8"/>
      <c r="E12" s="8"/>
      <c r="F12" s="8"/>
      <c r="G12" s="8"/>
      <c r="H12" s="8"/>
      <c r="I12" s="10"/>
      <c r="J12" s="10"/>
      <c r="K12" s="9"/>
      <c r="L12" s="8"/>
    </row>
    <row r="13" spans="1:14" x14ac:dyDescent="0.3">
      <c r="A13" s="13" t="s">
        <v>0</v>
      </c>
      <c r="B13" s="13"/>
      <c r="C13" s="1"/>
      <c r="D13" s="1"/>
      <c r="E13" s="1"/>
      <c r="F13" s="1"/>
      <c r="G13" s="1"/>
      <c r="H13" s="1"/>
      <c r="I13" s="11"/>
      <c r="J13" s="11"/>
      <c r="K13" s="1"/>
      <c r="L13" s="1"/>
    </row>
    <row r="14" spans="1:14" x14ac:dyDescent="0.3">
      <c r="A14" s="45" t="s">
        <v>1</v>
      </c>
      <c r="B14" s="28">
        <v>1838144</v>
      </c>
      <c r="C14" s="25">
        <v>2500000</v>
      </c>
      <c r="D14" s="25"/>
      <c r="E14" s="25">
        <v>2407503</v>
      </c>
      <c r="F14" s="25">
        <v>2500000</v>
      </c>
      <c r="G14" s="63">
        <v>2586317</v>
      </c>
      <c r="H14" s="25">
        <f>G14</f>
        <v>2586317</v>
      </c>
      <c r="I14" s="21">
        <f>H14/C14</f>
        <v>1.0345268000000001</v>
      </c>
      <c r="J14" s="21">
        <f>(H14-B14)/B14</f>
        <v>0.40702632655548204</v>
      </c>
      <c r="K14" s="26">
        <f>H14-C14</f>
        <v>86317</v>
      </c>
      <c r="L14" s="26">
        <f>H14-F14</f>
        <v>86317</v>
      </c>
    </row>
    <row r="15" spans="1:14" x14ac:dyDescent="0.3">
      <c r="A15" s="45" t="s">
        <v>2</v>
      </c>
      <c r="B15" s="28">
        <v>39283011</v>
      </c>
      <c r="C15" s="25">
        <v>42999999</v>
      </c>
      <c r="D15" s="25"/>
      <c r="E15" s="25">
        <v>38580803</v>
      </c>
      <c r="F15" s="25">
        <v>42999999</v>
      </c>
      <c r="G15" s="63">
        <v>51208432</v>
      </c>
      <c r="H15" s="25">
        <f>G15</f>
        <v>51208432</v>
      </c>
      <c r="I15" s="21">
        <f>H15/C15</f>
        <v>1.1908937951370651</v>
      </c>
      <c r="J15" s="21">
        <f>(H15-B15)/B15</f>
        <v>0.30357706032259085</v>
      </c>
      <c r="K15" s="26">
        <f>H15-C15</f>
        <v>8208433</v>
      </c>
      <c r="L15" s="26">
        <f t="shared" ref="L15:L23" si="7">H15-F15</f>
        <v>8208433</v>
      </c>
    </row>
    <row r="16" spans="1:14" x14ac:dyDescent="0.3">
      <c r="A16" s="1"/>
      <c r="B16" s="1"/>
      <c r="C16" s="2"/>
      <c r="D16" s="2"/>
      <c r="E16" s="2"/>
      <c r="F16" s="2"/>
      <c r="G16" s="57"/>
      <c r="H16" s="2"/>
      <c r="I16" s="11"/>
      <c r="J16" s="11"/>
      <c r="K16" s="1"/>
      <c r="L16" s="3">
        <f t="shared" si="7"/>
        <v>0</v>
      </c>
    </row>
    <row r="17" spans="1:14" x14ac:dyDescent="0.3">
      <c r="A17" s="13" t="s">
        <v>3</v>
      </c>
      <c r="B17" s="13"/>
      <c r="C17" s="2"/>
      <c r="D17" s="2"/>
      <c r="E17" s="2"/>
      <c r="F17" s="2"/>
      <c r="G17" s="57"/>
      <c r="H17" s="2"/>
      <c r="I17" s="11"/>
      <c r="J17" s="11"/>
      <c r="K17" s="1"/>
      <c r="L17" s="3">
        <f t="shared" si="7"/>
        <v>0</v>
      </c>
    </row>
    <row r="18" spans="1:14" x14ac:dyDescent="0.3">
      <c r="A18" s="45" t="s">
        <v>4</v>
      </c>
      <c r="B18" s="28">
        <v>1016918</v>
      </c>
      <c r="C18" s="25">
        <v>1301654</v>
      </c>
      <c r="D18" s="25"/>
      <c r="E18" s="25">
        <v>1280242</v>
      </c>
      <c r="F18" s="25">
        <v>1301654</v>
      </c>
      <c r="G18" s="63">
        <v>1270266</v>
      </c>
      <c r="H18" s="25">
        <f t="shared" ref="H18:H19" si="8">G18</f>
        <v>1270266</v>
      </c>
      <c r="I18" s="21">
        <f t="shared" ref="I18:I19" si="9">H18/C18</f>
        <v>0.97588606496042729</v>
      </c>
      <c r="J18" s="21">
        <f t="shared" ref="J18:J19" si="10">(H18-B18)/B18</f>
        <v>0.24913316511262462</v>
      </c>
      <c r="K18" s="26">
        <f t="shared" ref="K18:K19" si="11">H18-C18</f>
        <v>-31388</v>
      </c>
      <c r="L18" s="26">
        <f t="shared" si="7"/>
        <v>-31388</v>
      </c>
    </row>
    <row r="19" spans="1:14" x14ac:dyDescent="0.3">
      <c r="A19" s="45" t="s">
        <v>5</v>
      </c>
      <c r="B19" s="28">
        <v>4976334</v>
      </c>
      <c r="C19" s="25">
        <v>6000002</v>
      </c>
      <c r="D19" s="25"/>
      <c r="E19" s="25">
        <v>5500042</v>
      </c>
      <c r="F19" s="25">
        <v>6000002</v>
      </c>
      <c r="G19" s="63">
        <v>8215955</v>
      </c>
      <c r="H19" s="25">
        <f t="shared" si="8"/>
        <v>8215955</v>
      </c>
      <c r="I19" s="21">
        <f t="shared" si="9"/>
        <v>1.369325376891541</v>
      </c>
      <c r="J19" s="21">
        <f t="shared" si="10"/>
        <v>0.65100553941917882</v>
      </c>
      <c r="K19" s="26">
        <f t="shared" si="11"/>
        <v>2215953</v>
      </c>
      <c r="L19" s="26">
        <f t="shared" si="7"/>
        <v>2215953</v>
      </c>
    </row>
    <row r="20" spans="1:14" x14ac:dyDescent="0.3">
      <c r="A20" s="1"/>
      <c r="B20" s="1"/>
      <c r="C20" s="2"/>
      <c r="D20" s="2"/>
      <c r="E20" s="2"/>
      <c r="F20" s="2"/>
      <c r="G20" s="57"/>
      <c r="H20" s="2"/>
      <c r="I20" s="11"/>
      <c r="J20" s="11"/>
      <c r="K20" s="1"/>
      <c r="L20" s="3">
        <f t="shared" si="7"/>
        <v>0</v>
      </c>
    </row>
    <row r="21" spans="1:14" x14ac:dyDescent="0.3">
      <c r="A21" s="13" t="s">
        <v>6</v>
      </c>
      <c r="B21" s="13"/>
      <c r="C21" s="2"/>
      <c r="D21" s="2"/>
      <c r="E21" s="2"/>
      <c r="F21" s="2"/>
      <c r="G21" s="57"/>
      <c r="H21" s="2"/>
      <c r="I21" s="11"/>
      <c r="J21" s="11"/>
      <c r="K21" s="1"/>
      <c r="L21" s="3">
        <f t="shared" si="7"/>
        <v>0</v>
      </c>
    </row>
    <row r="22" spans="1:14" x14ac:dyDescent="0.3">
      <c r="A22" s="45" t="s">
        <v>7</v>
      </c>
      <c r="B22" s="28">
        <v>17966</v>
      </c>
      <c r="C22" s="25">
        <v>25041</v>
      </c>
      <c r="D22" s="25"/>
      <c r="E22" s="25">
        <v>24540</v>
      </c>
      <c r="F22" s="25">
        <v>25041</v>
      </c>
      <c r="G22" s="63">
        <v>26462</v>
      </c>
      <c r="H22" s="25">
        <f t="shared" ref="H22:H23" si="12">G22</f>
        <v>26462</v>
      </c>
      <c r="I22" s="21">
        <f t="shared" ref="I22:I23" si="13">H22/C22</f>
        <v>1.0567469350265564</v>
      </c>
      <c r="J22" s="21">
        <f t="shared" ref="J22:J23" si="14">(H22-B22)/B22</f>
        <v>0.47289324279194034</v>
      </c>
      <c r="K22" s="26">
        <f>H22-C22</f>
        <v>1421</v>
      </c>
      <c r="L22" s="26">
        <f t="shared" si="7"/>
        <v>1421</v>
      </c>
    </row>
    <row r="23" spans="1:14" x14ac:dyDescent="0.3">
      <c r="A23" s="45" t="s">
        <v>8</v>
      </c>
      <c r="B23" s="28">
        <v>1694906</v>
      </c>
      <c r="C23" s="25">
        <v>2001768</v>
      </c>
      <c r="D23" s="25"/>
      <c r="E23" s="25">
        <v>1835083</v>
      </c>
      <c r="F23" s="25">
        <v>2001768</v>
      </c>
      <c r="G23" s="63">
        <v>2401750</v>
      </c>
      <c r="H23" s="25">
        <f t="shared" si="12"/>
        <v>2401750</v>
      </c>
      <c r="I23" s="21">
        <f t="shared" si="13"/>
        <v>1.1998143641021337</v>
      </c>
      <c r="J23" s="21">
        <f t="shared" si="14"/>
        <v>0.41704023703969423</v>
      </c>
      <c r="K23" s="26">
        <f>H23-C23</f>
        <v>399982</v>
      </c>
      <c r="L23" s="26">
        <f t="shared" si="7"/>
        <v>399982</v>
      </c>
    </row>
    <row r="25" spans="1:14" x14ac:dyDescent="0.3">
      <c r="A25" s="44" t="s">
        <v>59</v>
      </c>
      <c r="B25" s="40"/>
      <c r="C25" s="41"/>
      <c r="D25" s="41"/>
      <c r="E25" s="41"/>
      <c r="F25" s="41"/>
      <c r="G25" s="41"/>
      <c r="H25" s="41"/>
      <c r="J25" s="42"/>
      <c r="K25" s="43"/>
      <c r="L25" s="43"/>
    </row>
    <row r="26" spans="1:14" x14ac:dyDescent="0.3">
      <c r="A26" s="45" t="s">
        <v>60</v>
      </c>
      <c r="B26" s="66">
        <f>N26/1000000</f>
        <v>131640.24638900001</v>
      </c>
      <c r="C26" s="46">
        <v>177918.70844606386</v>
      </c>
      <c r="D26" s="46">
        <v>148265.41832952102</v>
      </c>
      <c r="E26" s="46">
        <v>163092.42190979858</v>
      </c>
      <c r="F26" s="46">
        <v>177918.70844606386</v>
      </c>
      <c r="G26" s="67">
        <v>152800812498</v>
      </c>
      <c r="H26" s="20">
        <f t="shared" ref="H26:H30" si="15">G26/1000000</f>
        <v>152800.81249800001</v>
      </c>
      <c r="I26" s="21">
        <f t="shared" ref="I26:I30" si="16">H26/C26</f>
        <v>0.85882375064745742</v>
      </c>
      <c r="J26" s="21">
        <f t="shared" ref="J26:J30" si="17">(H26-B26)/B26</f>
        <v>0.16074541555072785</v>
      </c>
      <c r="K26" s="26">
        <f>H26-C26</f>
        <v>-25117.895948063844</v>
      </c>
      <c r="L26" s="26">
        <f t="shared" ref="L26:L30" si="18">H26-F26</f>
        <v>-25117.895948063844</v>
      </c>
      <c r="N26" s="66">
        <v>131640246389</v>
      </c>
    </row>
    <row r="27" spans="1:14" x14ac:dyDescent="0.3">
      <c r="A27" s="45" t="s">
        <v>61</v>
      </c>
      <c r="B27" s="66">
        <f t="shared" ref="B27:B30" si="19">N27/1000000</f>
        <v>85339.656893000007</v>
      </c>
      <c r="C27" s="46">
        <v>115770.74343836503</v>
      </c>
      <c r="D27" s="46">
        <v>96475.530230498873</v>
      </c>
      <c r="E27" s="46">
        <v>106123.35336580173</v>
      </c>
      <c r="F27" s="46">
        <v>115770.74343836503</v>
      </c>
      <c r="G27" s="67">
        <v>97757202518</v>
      </c>
      <c r="H27" s="20">
        <f t="shared" si="15"/>
        <v>97757.202518000006</v>
      </c>
      <c r="I27" s="21">
        <f t="shared" si="16"/>
        <v>0.84440334072869438</v>
      </c>
      <c r="J27" s="21">
        <f t="shared" si="17"/>
        <v>0.14550733008651864</v>
      </c>
      <c r="K27" s="26">
        <f>H27-C27</f>
        <v>-18013.54092036502</v>
      </c>
      <c r="L27" s="26">
        <f t="shared" si="18"/>
        <v>-18013.54092036502</v>
      </c>
      <c r="N27" s="66">
        <v>85339656893</v>
      </c>
    </row>
    <row r="28" spans="1:14" x14ac:dyDescent="0.3">
      <c r="A28" s="45" t="s">
        <v>62</v>
      </c>
      <c r="B28" s="66">
        <f t="shared" si="19"/>
        <v>90591.129048000003</v>
      </c>
      <c r="C28" s="46">
        <v>124348.80272586968</v>
      </c>
      <c r="D28" s="46">
        <v>103623.93562092441</v>
      </c>
      <c r="E28" s="46">
        <v>113986.59072504613</v>
      </c>
      <c r="F28" s="46">
        <v>124348.80272586968</v>
      </c>
      <c r="G28" s="67">
        <v>103325974826</v>
      </c>
      <c r="H28" s="20">
        <f t="shared" si="15"/>
        <v>103325.97482600001</v>
      </c>
      <c r="I28" s="21">
        <f t="shared" si="16"/>
        <v>0.83093662794474132</v>
      </c>
      <c r="J28" s="21">
        <f t="shared" si="17"/>
        <v>0.14057497584837919</v>
      </c>
      <c r="K28" s="26">
        <f t="shared" ref="K28:K30" si="20">H28-C28</f>
        <v>-21022.827899869677</v>
      </c>
      <c r="L28" s="26">
        <f t="shared" si="18"/>
        <v>-21022.827899869677</v>
      </c>
      <c r="N28" s="66">
        <v>90591129048</v>
      </c>
    </row>
    <row r="29" spans="1:14" x14ac:dyDescent="0.3">
      <c r="A29" s="45" t="s">
        <v>63</v>
      </c>
      <c r="B29" s="66">
        <f t="shared" si="19"/>
        <v>88082.142961000005</v>
      </c>
      <c r="C29" s="46">
        <v>120666.12424091414</v>
      </c>
      <c r="D29" s="46">
        <v>100555.09114806606</v>
      </c>
      <c r="E29" s="46">
        <v>110610.79620992564</v>
      </c>
      <c r="F29" s="46">
        <v>120666.12424091414</v>
      </c>
      <c r="G29" s="67">
        <v>96786573352</v>
      </c>
      <c r="H29" s="20">
        <f t="shared" si="15"/>
        <v>96786.573352000007</v>
      </c>
      <c r="I29" s="21">
        <f t="shared" si="16"/>
        <v>0.80210227983093441</v>
      </c>
      <c r="J29" s="21">
        <f t="shared" si="17"/>
        <v>9.8821737282823022E-2</v>
      </c>
      <c r="K29" s="26">
        <f t="shared" si="20"/>
        <v>-23879.550888914135</v>
      </c>
      <c r="L29" s="26">
        <f t="shared" si="18"/>
        <v>-23879.550888914135</v>
      </c>
      <c r="N29" s="66">
        <v>88082142961</v>
      </c>
    </row>
    <row r="30" spans="1:14" x14ac:dyDescent="0.3">
      <c r="A30" s="45" t="s">
        <v>64</v>
      </c>
      <c r="B30" s="66">
        <f t="shared" si="19"/>
        <v>5915.2312355000004</v>
      </c>
      <c r="C30" s="46">
        <v>8433.6211487871933</v>
      </c>
      <c r="D30" s="46">
        <v>7028.02467098957</v>
      </c>
      <c r="E30" s="46">
        <v>7730.8377894278474</v>
      </c>
      <c r="F30" s="46">
        <v>8433.6211487871933</v>
      </c>
      <c r="G30" s="67">
        <v>7140319223</v>
      </c>
      <c r="H30" s="20">
        <f t="shared" si="15"/>
        <v>7140.3192230000004</v>
      </c>
      <c r="I30" s="21">
        <f t="shared" si="16"/>
        <v>0.84664927402232459</v>
      </c>
      <c r="J30" s="21">
        <f t="shared" si="17"/>
        <v>0.20710737057034867</v>
      </c>
      <c r="K30" s="26">
        <f t="shared" si="20"/>
        <v>-1293.3019257871929</v>
      </c>
      <c r="L30" s="26">
        <f t="shared" si="18"/>
        <v>-1293.3019257871929</v>
      </c>
      <c r="N30" s="66">
        <v>5915231235.5</v>
      </c>
    </row>
    <row r="31" spans="1:14" x14ac:dyDescent="0.3">
      <c r="A31" s="39"/>
      <c r="B31" s="40"/>
      <c r="C31" s="41"/>
      <c r="D31" s="41"/>
      <c r="E31" s="41"/>
      <c r="F31" s="41"/>
      <c r="G31" s="41"/>
      <c r="K31" s="43"/>
      <c r="L31" s="43"/>
    </row>
    <row r="32" spans="1:14" x14ac:dyDescent="0.3">
      <c r="A32" s="39"/>
      <c r="B32" s="40"/>
      <c r="C32" s="41"/>
      <c r="D32" s="41"/>
      <c r="E32" s="41"/>
      <c r="F32" s="41"/>
      <c r="G32" s="41"/>
      <c r="K32" s="43"/>
      <c r="L32" s="43"/>
    </row>
    <row r="33" spans="1:12" x14ac:dyDescent="0.3">
      <c r="A33" s="39"/>
      <c r="B33" s="40"/>
      <c r="C33" s="41"/>
      <c r="D33" s="41"/>
      <c r="E33" s="41"/>
      <c r="F33" s="41"/>
      <c r="G33" s="41"/>
      <c r="K33" s="43"/>
      <c r="L33" s="43"/>
    </row>
    <row r="34" spans="1:12" x14ac:dyDescent="0.3">
      <c r="B34" s="40"/>
    </row>
    <row r="35" spans="1:12" x14ac:dyDescent="0.3">
      <c r="B35" s="40"/>
    </row>
    <row r="36" spans="1:12" x14ac:dyDescent="0.3">
      <c r="B36" s="40"/>
    </row>
    <row r="37" spans="1:12" x14ac:dyDescent="0.3">
      <c r="B37" s="40"/>
    </row>
    <row r="38" spans="1:12" x14ac:dyDescent="0.3">
      <c r="B38" s="40"/>
    </row>
    <row r="57" spans="6:15" ht="20.85" customHeight="1" x14ac:dyDescent="0.3">
      <c r="F57" s="71" t="s">
        <v>30</v>
      </c>
      <c r="G57" s="71"/>
      <c r="H57" s="71"/>
      <c r="I57" s="68" t="s">
        <v>43</v>
      </c>
      <c r="J57" s="68"/>
      <c r="K57" s="68"/>
      <c r="L57" s="49"/>
      <c r="M57" s="68" t="s">
        <v>44</v>
      </c>
      <c r="N57" s="68"/>
      <c r="O57" s="68"/>
    </row>
    <row r="58" spans="6:15" ht="15" x14ac:dyDescent="0.35">
      <c r="F58" s="27" t="s">
        <v>24</v>
      </c>
      <c r="G58" s="27" t="s">
        <v>25</v>
      </c>
      <c r="H58" s="27" t="s">
        <v>26</v>
      </c>
      <c r="I58" s="69" t="s">
        <v>45</v>
      </c>
      <c r="J58" s="69"/>
      <c r="K58" s="69"/>
      <c r="L58" s="50"/>
      <c r="M58" s="69" t="s">
        <v>46</v>
      </c>
      <c r="N58" s="69"/>
      <c r="O58" s="69"/>
    </row>
    <row r="59" spans="6:15" ht="28.8" x14ac:dyDescent="0.55000000000000004">
      <c r="F59" s="32">
        <f>H14</f>
        <v>2586317</v>
      </c>
      <c r="G59" s="32">
        <f>H18</f>
        <v>1270266</v>
      </c>
      <c r="H59" s="32">
        <f>H22</f>
        <v>26462</v>
      </c>
    </row>
    <row r="60" spans="6:15" x14ac:dyDescent="0.3">
      <c r="F60" s="29" t="str">
        <f>"+ "&amp;TRUNC(J14*100,2)&amp;"% YtD from "&amp;TEXT(B14,"#,##")</f>
        <v>+ 40,7% YtD from 1838144,</v>
      </c>
      <c r="G60" s="29" t="str">
        <f>"+ "&amp;TRUNC(J18*100,2)&amp;"% YtD from "&amp;TEXT(B18,"#,##")</f>
        <v>+ 24,91% YtD from 1016918,</v>
      </c>
      <c r="H60" s="29" t="str">
        <f>"+ "&amp;TRUNC(J22*100,2)&amp;"% YtD from "&amp;TEXT(B22,"#,##")</f>
        <v>+ 47,28% YtD from 17966,</v>
      </c>
    </row>
    <row r="61" spans="6:15" x14ac:dyDescent="0.3">
      <c r="F61" s="30"/>
      <c r="G61" s="30"/>
      <c r="H61" s="30"/>
    </row>
    <row r="62" spans="6:15" ht="17.399999999999999" x14ac:dyDescent="0.3">
      <c r="F62" s="71" t="s">
        <v>31</v>
      </c>
      <c r="G62" s="71"/>
      <c r="H62" s="71"/>
    </row>
    <row r="63" spans="6:15" ht="15" x14ac:dyDescent="0.35">
      <c r="F63" s="27" t="s">
        <v>27</v>
      </c>
      <c r="G63" s="27" t="s">
        <v>28</v>
      </c>
      <c r="H63" s="27" t="s">
        <v>29</v>
      </c>
    </row>
    <row r="64" spans="6:15" ht="28.8" x14ac:dyDescent="0.55000000000000004">
      <c r="F64" s="31">
        <f>H15</f>
        <v>51208432</v>
      </c>
      <c r="G64" s="31">
        <f>H19</f>
        <v>8215955</v>
      </c>
      <c r="H64" s="31">
        <f>H23</f>
        <v>2401750</v>
      </c>
    </row>
    <row r="65" spans="6:15" x14ac:dyDescent="0.3">
      <c r="F65" s="29" t="str">
        <f>"+ "&amp;TRUNC(J15*100,2)&amp;"% YtD from "&amp;TEXT(B15,"#,##")</f>
        <v>+ 30,35% YtD from 39283011,</v>
      </c>
      <c r="G65" s="29" t="str">
        <f>"+ "&amp;TRUNC(J19*100,2)&amp;"% YtD from "&amp;TEXT(B19,"#,##")</f>
        <v>+ 65,1% YtD from 4976334,</v>
      </c>
      <c r="H65" s="29" t="str">
        <f>"+ "&amp;TRUNC(J23*100,2)&amp;"% YtD from "&amp;TEXT(B23,"#,##")</f>
        <v>+ 41,7% YtD from 1694906,</v>
      </c>
    </row>
    <row r="68" spans="6:15" ht="17.399999999999999" x14ac:dyDescent="0.3">
      <c r="F68" s="71" t="s">
        <v>65</v>
      </c>
      <c r="G68" s="71"/>
      <c r="H68" s="71"/>
      <c r="I68" s="71"/>
      <c r="J68" s="71"/>
      <c r="K68" s="71"/>
      <c r="L68" s="71"/>
      <c r="M68" s="71"/>
      <c r="N68" s="71"/>
      <c r="O68" s="71"/>
    </row>
    <row r="69" spans="6:15" ht="18.600000000000001" x14ac:dyDescent="0.4">
      <c r="F69" s="72" t="s">
        <v>54</v>
      </c>
      <c r="G69" s="72"/>
      <c r="H69" s="75" t="s">
        <v>55</v>
      </c>
      <c r="I69" s="75"/>
      <c r="J69" s="72" t="s">
        <v>56</v>
      </c>
      <c r="K69" s="72"/>
      <c r="L69" s="75" t="s">
        <v>57</v>
      </c>
      <c r="M69" s="75"/>
      <c r="N69" s="72" t="s">
        <v>58</v>
      </c>
      <c r="O69" s="72"/>
    </row>
    <row r="70" spans="6:15" ht="28.8" x14ac:dyDescent="0.55000000000000004">
      <c r="F70" s="73" t="str">
        <f>TEXT(H26,"#,##")</f>
        <v>152800,81</v>
      </c>
      <c r="G70" s="73"/>
      <c r="H70" s="76" t="str">
        <f>TEXT(H27,"#,##")</f>
        <v>97757,2</v>
      </c>
      <c r="I70" s="76"/>
      <c r="J70" s="73" t="str">
        <f>TEXT(H28,"#,##")</f>
        <v>103325,97</v>
      </c>
      <c r="K70" s="73"/>
      <c r="L70" s="76" t="str">
        <f>TEXT(H29,"#,##")</f>
        <v>96786,57</v>
      </c>
      <c r="M70" s="76"/>
      <c r="N70" s="73" t="str">
        <f>TEXT(H30,"#,##")</f>
        <v>7140,32</v>
      </c>
      <c r="O70" s="73"/>
    </row>
    <row r="71" spans="6:15" x14ac:dyDescent="0.3">
      <c r="F71" s="74" t="str">
        <f>TRUNC(KANWIL!J12*100,2)&amp;"% YtD from "&amp;TEXT(KANWIL!B12,"#,##")</f>
        <v>-6,31% YtD from 163092,42</v>
      </c>
      <c r="G71" s="74"/>
      <c r="H71" s="77" t="str">
        <f>TRUNC(KANWIL!J35*100,2)&amp;"% YtD from "&amp;TEXT(KANWIL!B35,"#,##")</f>
        <v>26,18% YtD from 77472,19</v>
      </c>
      <c r="I71" s="77"/>
      <c r="J71" s="74" t="str">
        <f>TRUNC(KANWIL!J58*100,2)&amp;"% YtD from "&amp;TEXT(KANWIL!B58,"#,##")</f>
        <v>25,47% YtD from 82346,4</v>
      </c>
      <c r="K71" s="74"/>
      <c r="L71" s="77" t="str">
        <f>TRUNC(KANWIL!J81*100,2)&amp;"% YtD from "&amp;TEXT(KANWIL!B81,"#,##")</f>
        <v>20,78% YtD from 80131,73</v>
      </c>
      <c r="M71" s="77"/>
      <c r="N71" s="74" t="str">
        <f>TRUNC(KANWIL!J104*100,2)&amp;"% YtD from "&amp;TEXT(KANWIL!B104,"#,##")</f>
        <v>33,19% YtD from 5360,82</v>
      </c>
      <c r="O71" s="74"/>
    </row>
    <row r="72" spans="6:15" x14ac:dyDescent="0.3">
      <c r="F72" s="29"/>
      <c r="H72" s="29"/>
      <c r="J72" s="29"/>
      <c r="L72" s="29"/>
      <c r="N72" s="29"/>
    </row>
    <row r="73" spans="6:15" ht="17.399999999999999" x14ac:dyDescent="0.3">
      <c r="F73" s="78" t="s">
        <v>80</v>
      </c>
      <c r="G73" s="78"/>
      <c r="H73" s="78" t="s">
        <v>81</v>
      </c>
      <c r="I73" s="78"/>
      <c r="J73" s="78" t="s">
        <v>82</v>
      </c>
      <c r="K73" s="78"/>
      <c r="L73" s="78" t="s">
        <v>83</v>
      </c>
      <c r="M73" s="78"/>
      <c r="N73" s="78" t="s">
        <v>84</v>
      </c>
      <c r="O73" s="78"/>
    </row>
    <row r="74" spans="6:15" ht="15" x14ac:dyDescent="0.35">
      <c r="F74" s="51" t="s">
        <v>24</v>
      </c>
      <c r="G74" s="52" t="s">
        <v>27</v>
      </c>
      <c r="H74" s="51" t="s">
        <v>24</v>
      </c>
      <c r="I74" s="52" t="s">
        <v>27</v>
      </c>
      <c r="J74" s="51" t="s">
        <v>24</v>
      </c>
      <c r="K74" s="52" t="s">
        <v>27</v>
      </c>
      <c r="L74" s="51" t="s">
        <v>24</v>
      </c>
      <c r="M74" s="52" t="s">
        <v>27</v>
      </c>
      <c r="N74" s="51" t="s">
        <v>24</v>
      </c>
      <c r="O74" s="52" t="s">
        <v>27</v>
      </c>
    </row>
    <row r="75" spans="6:15" ht="28.8" x14ac:dyDescent="0.55000000000000004">
      <c r="F75" s="32">
        <f>KANWIL!N145</f>
        <v>835904</v>
      </c>
      <c r="G75" s="53">
        <f>KANWIL!N150</f>
        <v>20124629</v>
      </c>
      <c r="H75" s="32">
        <f>KANWIL!N175</f>
        <v>498256</v>
      </c>
      <c r="I75" s="53">
        <f>KANWIL!N180</f>
        <v>9628140</v>
      </c>
      <c r="J75" s="32">
        <f>KANWIL!N205</f>
        <v>643394</v>
      </c>
      <c r="K75" s="53">
        <f>KANWIL!N210</f>
        <v>12118028</v>
      </c>
      <c r="L75" s="32">
        <f>KANWIL!N235</f>
        <v>548772</v>
      </c>
      <c r="M75" s="53">
        <f>KANWIL!N240</f>
        <v>8967449</v>
      </c>
      <c r="N75" s="32">
        <f>KANWIL!N265</f>
        <v>59991</v>
      </c>
      <c r="O75" s="53">
        <f>KANWIL!N270</f>
        <v>370186</v>
      </c>
    </row>
    <row r="76" spans="6:15" x14ac:dyDescent="0.3">
      <c r="F76" s="29" t="str">
        <f>KANWIL!N146</f>
        <v>+ 42,2% YtD from 587835,</v>
      </c>
      <c r="G76" s="29" t="str">
        <f>KANWIL!N151</f>
        <v>+ 30,86% YtD from 15377688,</v>
      </c>
      <c r="H76" s="29" t="str">
        <f>KANWIL!N176</f>
        <v>+ 43,73% YtD from 346653,</v>
      </c>
      <c r="I76" s="29" t="str">
        <f>KANWIL!N181</f>
        <v>+ 28,57% YtD from 7488336,</v>
      </c>
      <c r="J76" s="29" t="str">
        <f>KANWIL!N206</f>
        <v>+ 33,61% YtD from 654886,</v>
      </c>
      <c r="K76" s="29" t="str">
        <f>KANWIL!N211</f>
        <v>+ 35,02% YtD from 8974980,</v>
      </c>
      <c r="L76" s="29" t="str">
        <f>KANWIL!N236</f>
        <v>+ 43,83% YtD from 381540,</v>
      </c>
      <c r="M76" s="29" t="str">
        <f>KANWIL!N241</f>
        <v>+ 25,01% YtD from 7172890,</v>
      </c>
      <c r="N76" s="29" t="str">
        <f>KANWIL!N266</f>
        <v>+ 47,74% YtD from 40605,</v>
      </c>
      <c r="O76" s="29" t="str">
        <f>KANWIL!N271</f>
        <v>+ 108,62% YtD from 40605,</v>
      </c>
    </row>
    <row r="78" spans="6:15" ht="15" x14ac:dyDescent="0.35">
      <c r="F78" s="51" t="s">
        <v>25</v>
      </c>
      <c r="G78" s="52" t="s">
        <v>28</v>
      </c>
      <c r="H78" s="51" t="s">
        <v>25</v>
      </c>
      <c r="I78" s="52" t="s">
        <v>28</v>
      </c>
      <c r="J78" s="51" t="s">
        <v>25</v>
      </c>
      <c r="K78" s="52" t="s">
        <v>28</v>
      </c>
      <c r="L78" s="51" t="s">
        <v>25</v>
      </c>
      <c r="M78" s="52" t="s">
        <v>28</v>
      </c>
      <c r="N78" s="51" t="s">
        <v>25</v>
      </c>
      <c r="O78" s="52" t="s">
        <v>28</v>
      </c>
    </row>
    <row r="79" spans="6:15" ht="28.8" x14ac:dyDescent="0.55000000000000004">
      <c r="F79" s="32">
        <f>KANWIL!O145</f>
        <v>390333</v>
      </c>
      <c r="G79" s="53">
        <f>KANWIL!O150</f>
        <v>3641233</v>
      </c>
      <c r="H79" s="32">
        <f>KANWIL!O175</f>
        <v>151581</v>
      </c>
      <c r="I79" s="53">
        <f>KANWIL!O180</f>
        <v>1715047</v>
      </c>
      <c r="J79" s="32">
        <f>KANWIL!O205</f>
        <v>403113</v>
      </c>
      <c r="K79" s="53">
        <f>KANWIL!O210</f>
        <v>1205939</v>
      </c>
      <c r="L79" s="32">
        <f>KANWIL!O235</f>
        <v>285835</v>
      </c>
      <c r="M79" s="53">
        <f>KANWIL!O240</f>
        <v>1271146</v>
      </c>
      <c r="N79" s="32">
        <f>KANWIL!O265</f>
        <v>39404</v>
      </c>
      <c r="O79" s="53">
        <f>KANWIL!O270</f>
        <v>382590</v>
      </c>
    </row>
    <row r="80" spans="6:15" x14ac:dyDescent="0.3">
      <c r="F80" s="29" t="str">
        <f>KANWIL!O146</f>
        <v>+ 28,49% YtD from 303777,</v>
      </c>
      <c r="G80" s="29" t="str">
        <f>KANWIL!O151</f>
        <v>+ 85,63% YtD from 1961538,</v>
      </c>
      <c r="H80" s="29" t="str">
        <f>KANWIL!O176</f>
        <v>+ 26,33% YtD from 119983,</v>
      </c>
      <c r="I80" s="29" t="str">
        <f>KANWIL!O181</f>
        <v>+ 79,47% YtD from 955589,</v>
      </c>
      <c r="J80" s="29" t="str">
        <f>KANWIL!O206</f>
        <v>+ 18,53% YtD from 340070,</v>
      </c>
      <c r="K80" s="29" t="str">
        <f>KANWIL!O211</f>
        <v>+ 49,91% YtD from 804410,</v>
      </c>
      <c r="L80" s="29" t="str">
        <f>KANWIL!O236</f>
        <v>+ 28,49% YtD from 222450,</v>
      </c>
      <c r="M80" s="29" t="str">
        <f>KANWIL!O241</f>
        <v>+ 17,97% YtD from 1077514,</v>
      </c>
      <c r="N80" s="29" t="str">
        <f>KANWIL!O266</f>
        <v>+ 28,61% YtD from 30638,</v>
      </c>
      <c r="O80" s="29" t="str">
        <f>KANWIL!O271</f>
        <v>+ 115,8% YtD from 177283,</v>
      </c>
    </row>
    <row r="82" spans="1:15" ht="15" x14ac:dyDescent="0.35">
      <c r="F82" s="51" t="s">
        <v>26</v>
      </c>
      <c r="G82" s="52" t="s">
        <v>29</v>
      </c>
      <c r="H82" s="51" t="s">
        <v>26</v>
      </c>
      <c r="I82" s="52" t="s">
        <v>29</v>
      </c>
      <c r="J82" s="51" t="s">
        <v>26</v>
      </c>
      <c r="K82" s="52" t="s">
        <v>29</v>
      </c>
      <c r="L82" s="51" t="s">
        <v>26</v>
      </c>
      <c r="M82" s="52" t="s">
        <v>29</v>
      </c>
      <c r="N82" s="51" t="s">
        <v>26</v>
      </c>
      <c r="O82" s="52" t="s">
        <v>29</v>
      </c>
    </row>
    <row r="83" spans="1:15" ht="28.8" x14ac:dyDescent="0.55000000000000004">
      <c r="F83" s="32">
        <f>KANWIL!P145</f>
        <v>7518</v>
      </c>
      <c r="G83" s="53">
        <f>KANWIL!P150</f>
        <v>919358</v>
      </c>
      <c r="H83" s="32">
        <f>KANWIL!P175</f>
        <v>7635</v>
      </c>
      <c r="I83" s="53">
        <f>KANWIL!P180</f>
        <v>261218</v>
      </c>
      <c r="J83" s="32">
        <f>KANWIL!P205</f>
        <v>5743</v>
      </c>
      <c r="K83" s="53">
        <f>KANWIL!P210</f>
        <v>723312</v>
      </c>
      <c r="L83" s="32">
        <f>KANWIL!P235</f>
        <v>3943</v>
      </c>
      <c r="M83" s="53">
        <f>KANWIL!P240</f>
        <v>283782</v>
      </c>
      <c r="N83" s="32">
        <f>KANWIL!P265</f>
        <v>1623</v>
      </c>
      <c r="O83" s="53">
        <f>KANWIL!P270</f>
        <v>214080</v>
      </c>
    </row>
    <row r="84" spans="1:15" x14ac:dyDescent="0.3">
      <c r="F84" s="29" t="str">
        <f>KANWIL!P146</f>
        <v>+ 56,49% YtD from 4804,</v>
      </c>
      <c r="G84" s="29" t="str">
        <f>KANWIL!P151</f>
        <v>32,9% YtD from 691727,</v>
      </c>
      <c r="H84" s="29" t="str">
        <f>KANWIL!P176</f>
        <v>+ 42,47% YtD from 5359,</v>
      </c>
      <c r="I84" s="29" t="str">
        <f>KANWIL!P181</f>
        <v>+ 42,55% YtD from 183245,</v>
      </c>
      <c r="J84" s="29" t="str">
        <f>KANWIL!P206</f>
        <v>+ 42,29% YtD from 4036,</v>
      </c>
      <c r="K84" s="29" t="str">
        <f>KANWIL!P211</f>
        <v>28,15% YtD from 564425,</v>
      </c>
      <c r="L84" s="29" t="str">
        <f>KANWIL!P236</f>
        <v>+ 44,69% YtD from 2725,</v>
      </c>
      <c r="M84" s="29" t="str">
        <f>KANWIL!P241</f>
        <v>+ 44,29% YtD from 196663,</v>
      </c>
      <c r="N84" s="29" t="str">
        <f>KANWIL!P266</f>
        <v>+ 55,75% YtD from 1042,</v>
      </c>
      <c r="O84" s="29" t="str">
        <f>KANWIL!P271</f>
        <v>+ 263,79% YtD from 58846,</v>
      </c>
    </row>
    <row r="88" spans="1:15" x14ac:dyDescent="0.3">
      <c r="A88" s="48" t="s">
        <v>121</v>
      </c>
    </row>
    <row r="89" spans="1:15" x14ac:dyDescent="0.3">
      <c r="A89" s="34" t="s">
        <v>119</v>
      </c>
    </row>
    <row r="90" spans="1:15" x14ac:dyDescent="0.3">
      <c r="B90" s="33" t="s">
        <v>32</v>
      </c>
      <c r="C90" s="33" t="s">
        <v>33</v>
      </c>
      <c r="D90" s="33" t="s">
        <v>34</v>
      </c>
      <c r="E90" s="33" t="s">
        <v>118</v>
      </c>
      <c r="F90" s="33" t="s">
        <v>36</v>
      </c>
      <c r="G90" s="33" t="s">
        <v>37</v>
      </c>
      <c r="H90" s="33" t="s">
        <v>38</v>
      </c>
      <c r="I90" s="33" t="s">
        <v>118</v>
      </c>
    </row>
    <row r="91" spans="1:15" x14ac:dyDescent="0.3">
      <c r="A91" t="s">
        <v>77</v>
      </c>
      <c r="B91" s="33"/>
      <c r="C91" s="33"/>
      <c r="D91" s="33"/>
      <c r="E91" s="33"/>
    </row>
    <row r="92" spans="1:15" x14ac:dyDescent="0.3">
      <c r="A92" t="s">
        <v>0</v>
      </c>
      <c r="B92" s="33"/>
      <c r="C92" s="33"/>
      <c r="D92" s="33"/>
      <c r="E92" s="33"/>
    </row>
    <row r="93" spans="1:15" x14ac:dyDescent="0.3">
      <c r="B93" s="33"/>
      <c r="C93" s="33"/>
      <c r="D93" s="33"/>
      <c r="E93" s="33"/>
    </row>
    <row r="94" spans="1:15" x14ac:dyDescent="0.3">
      <c r="A94" s="34" t="s">
        <v>119</v>
      </c>
    </row>
    <row r="95" spans="1:15" x14ac:dyDescent="0.3">
      <c r="B95" s="33" t="s">
        <v>32</v>
      </c>
      <c r="C95" s="33" t="s">
        <v>33</v>
      </c>
      <c r="D95" s="33" t="s">
        <v>34</v>
      </c>
      <c r="E95" s="33" t="s">
        <v>118</v>
      </c>
      <c r="F95" s="33" t="s">
        <v>36</v>
      </c>
      <c r="G95" s="33" t="s">
        <v>37</v>
      </c>
      <c r="H95" s="33" t="s">
        <v>38</v>
      </c>
      <c r="I95" s="33" t="s">
        <v>118</v>
      </c>
    </row>
    <row r="96" spans="1:15" x14ac:dyDescent="0.3">
      <c r="A96" t="s">
        <v>77</v>
      </c>
      <c r="B96" s="33">
        <v>12.330688</v>
      </c>
      <c r="C96" s="33">
        <v>13.890553000000001</v>
      </c>
      <c r="D96" s="33">
        <v>12.679366</v>
      </c>
      <c r="E96" s="33">
        <v>12.427375</v>
      </c>
      <c r="F96" s="33">
        <v>11.012074</v>
      </c>
      <c r="G96" s="33">
        <v>11.984558</v>
      </c>
      <c r="H96" s="56">
        <v>11.310784</v>
      </c>
      <c r="I96" s="33">
        <v>13.170142</v>
      </c>
    </row>
    <row r="97" spans="1:9" x14ac:dyDescent="0.3">
      <c r="A97" t="s">
        <v>0</v>
      </c>
      <c r="B97" s="33">
        <v>52.515062</v>
      </c>
      <c r="C97" s="33">
        <v>54.404524000000002</v>
      </c>
      <c r="D97" s="33">
        <v>50.880381</v>
      </c>
      <c r="E97" s="33">
        <v>52.525364000000003</v>
      </c>
      <c r="F97" s="33">
        <v>52.776018000000001</v>
      </c>
      <c r="G97" s="33">
        <v>58.846128999999998</v>
      </c>
      <c r="H97" s="56">
        <v>56.040559000000002</v>
      </c>
      <c r="I97" s="33">
        <v>82.143022000000002</v>
      </c>
    </row>
    <row r="99" spans="1:9" x14ac:dyDescent="0.3">
      <c r="A99" s="34" t="s">
        <v>120</v>
      </c>
    </row>
    <row r="100" spans="1:9" x14ac:dyDescent="0.3">
      <c r="B100" s="33" t="s">
        <v>32</v>
      </c>
      <c r="C100" s="33" t="s">
        <v>33</v>
      </c>
      <c r="D100" s="33" t="s">
        <v>34</v>
      </c>
      <c r="E100" s="33" t="s">
        <v>118</v>
      </c>
      <c r="F100" s="33" t="s">
        <v>36</v>
      </c>
      <c r="G100" s="33" t="s">
        <v>37</v>
      </c>
      <c r="H100" s="33" t="s">
        <v>38</v>
      </c>
      <c r="I100" s="33" t="s">
        <v>118</v>
      </c>
    </row>
    <row r="101" spans="1:9" x14ac:dyDescent="0.3">
      <c r="A101" t="s">
        <v>77</v>
      </c>
      <c r="B101" s="33">
        <v>11.352750777146001</v>
      </c>
      <c r="C101" s="33">
        <v>14.037120268751</v>
      </c>
      <c r="D101" s="33">
        <v>11.690753940318</v>
      </c>
      <c r="E101" s="33">
        <v>11.291732256042</v>
      </c>
      <c r="F101" s="33">
        <v>10.004000601883</v>
      </c>
      <c r="G101" s="33">
        <v>11.705163600919001</v>
      </c>
      <c r="H101" s="55">
        <v>10.22694661347</v>
      </c>
      <c r="I101" s="33">
        <v>10.195480123501</v>
      </c>
    </row>
    <row r="102" spans="1:9" x14ac:dyDescent="0.3">
      <c r="A102" t="s">
        <v>0</v>
      </c>
      <c r="B102" s="33">
        <v>13.427224877381001</v>
      </c>
      <c r="C102" s="33">
        <v>16.983638960276998</v>
      </c>
      <c r="D102" s="33">
        <v>17.512609148742001</v>
      </c>
      <c r="E102" s="33">
        <v>19.721411317159998</v>
      </c>
      <c r="F102" s="33">
        <v>17.832427192307001</v>
      </c>
      <c r="G102" s="33">
        <v>21.278276034554001</v>
      </c>
      <c r="H102" s="55">
        <v>21.697954530084999</v>
      </c>
      <c r="I102" s="33">
        <v>24.231541790575999</v>
      </c>
    </row>
    <row r="105" spans="1:9" x14ac:dyDescent="0.3">
      <c r="A105" s="48" t="s">
        <v>48</v>
      </c>
    </row>
    <row r="106" spans="1:9" x14ac:dyDescent="0.3">
      <c r="A106" s="34" t="s">
        <v>119</v>
      </c>
    </row>
    <row r="107" spans="1:9" x14ac:dyDescent="0.3">
      <c r="B107" s="33" t="s">
        <v>32</v>
      </c>
      <c r="C107" s="33" t="s">
        <v>33</v>
      </c>
      <c r="D107" s="33" t="s">
        <v>34</v>
      </c>
      <c r="E107" s="33" t="s">
        <v>118</v>
      </c>
      <c r="F107" s="33" t="s">
        <v>36</v>
      </c>
      <c r="G107" s="33" t="s">
        <v>37</v>
      </c>
      <c r="H107" s="33" t="s">
        <v>38</v>
      </c>
      <c r="I107" s="33" t="s">
        <v>118</v>
      </c>
    </row>
    <row r="108" spans="1:9" x14ac:dyDescent="0.3">
      <c r="A108" t="s">
        <v>77</v>
      </c>
      <c r="B108" s="47">
        <v>3.8604370000000001</v>
      </c>
      <c r="C108" s="47">
        <v>4.42225</v>
      </c>
      <c r="D108" s="47">
        <v>4.0935129999999997</v>
      </c>
      <c r="E108" s="47">
        <v>4.1318840000000003</v>
      </c>
      <c r="F108" s="47">
        <v>3.7372670000000001</v>
      </c>
      <c r="G108" s="47">
        <v>3.9965320000000002</v>
      </c>
      <c r="H108" s="55">
        <v>3.8958710000000001</v>
      </c>
      <c r="I108" s="47">
        <v>3.90909</v>
      </c>
    </row>
    <row r="109" spans="1:9" x14ac:dyDescent="0.3">
      <c r="A109" t="s">
        <v>0</v>
      </c>
      <c r="B109" s="47">
        <v>3.9177200000000001</v>
      </c>
      <c r="C109" s="47">
        <v>4.8793790000000001</v>
      </c>
      <c r="D109" s="47">
        <v>5.133661</v>
      </c>
      <c r="E109" s="47">
        <v>5.7086699999999997</v>
      </c>
      <c r="F109" s="47">
        <v>5.6591529999999999</v>
      </c>
      <c r="G109" s="47">
        <v>6.4991669999999999</v>
      </c>
      <c r="H109" s="55">
        <v>6.5144320000000002</v>
      </c>
      <c r="I109" s="47">
        <v>7.6731949999999998</v>
      </c>
    </row>
    <row r="111" spans="1:9" x14ac:dyDescent="0.3">
      <c r="A111" s="34" t="s">
        <v>120</v>
      </c>
    </row>
    <row r="112" spans="1:9" x14ac:dyDescent="0.3">
      <c r="B112" s="33" t="s">
        <v>32</v>
      </c>
      <c r="C112" s="33" t="s">
        <v>33</v>
      </c>
      <c r="D112" s="33" t="s">
        <v>34</v>
      </c>
      <c r="E112" s="33" t="s">
        <v>118</v>
      </c>
      <c r="F112" s="33" t="s">
        <v>36</v>
      </c>
      <c r="G112" s="33" t="s">
        <v>37</v>
      </c>
      <c r="H112" s="33" t="s">
        <v>38</v>
      </c>
      <c r="I112" s="33" t="s">
        <v>118</v>
      </c>
    </row>
    <row r="113" spans="1:9" x14ac:dyDescent="0.3">
      <c r="A113" t="s">
        <v>77</v>
      </c>
      <c r="B113" s="47">
        <v>3.6731180173819999</v>
      </c>
      <c r="C113" s="47">
        <v>4.62655592648</v>
      </c>
      <c r="D113" s="47">
        <v>3.8707719100899998</v>
      </c>
      <c r="E113" s="47">
        <v>3.8141329623760001</v>
      </c>
      <c r="F113" s="47">
        <v>3.4787633725539999</v>
      </c>
      <c r="G113" s="47">
        <v>3.995717683983</v>
      </c>
      <c r="H113" s="55">
        <v>3.5224911440610001</v>
      </c>
      <c r="I113" s="47">
        <v>3.5048032844799999</v>
      </c>
    </row>
    <row r="114" spans="1:9" x14ac:dyDescent="0.3">
      <c r="A114" t="s">
        <v>0</v>
      </c>
      <c r="B114" s="47">
        <v>5.1369019329770005</v>
      </c>
      <c r="C114" s="47">
        <v>6.5189211318159996</v>
      </c>
      <c r="D114" s="47">
        <v>6.663989246461</v>
      </c>
      <c r="E114" s="47">
        <v>7.4902043623220003</v>
      </c>
      <c r="F114" s="47">
        <v>6.8636709484210003</v>
      </c>
      <c r="G114" s="47">
        <v>8.0856771047309994</v>
      </c>
      <c r="H114" s="55">
        <v>8.2312161724159996</v>
      </c>
      <c r="I114" s="47">
        <v>9.2022849096720005</v>
      </c>
    </row>
    <row r="117" spans="1:9" x14ac:dyDescent="0.3">
      <c r="A117" s="48" t="s">
        <v>49</v>
      </c>
    </row>
    <row r="118" spans="1:9" x14ac:dyDescent="0.3">
      <c r="A118" s="34" t="s">
        <v>119</v>
      </c>
    </row>
    <row r="119" spans="1:9" x14ac:dyDescent="0.3">
      <c r="B119" s="33" t="s">
        <v>32</v>
      </c>
      <c r="C119" s="33" t="s">
        <v>33</v>
      </c>
      <c r="D119" s="33" t="s">
        <v>34</v>
      </c>
      <c r="E119" s="33" t="s">
        <v>118</v>
      </c>
      <c r="F119" s="33" t="s">
        <v>36</v>
      </c>
      <c r="G119" s="33" t="s">
        <v>37</v>
      </c>
      <c r="H119" s="33" t="s">
        <v>38</v>
      </c>
      <c r="I119" s="33" t="s">
        <v>118</v>
      </c>
    </row>
    <row r="120" spans="1:9" x14ac:dyDescent="0.3">
      <c r="A120" t="s">
        <v>77</v>
      </c>
      <c r="B120" s="47">
        <v>1.681584</v>
      </c>
      <c r="C120" s="47">
        <v>2.015698</v>
      </c>
      <c r="D120" s="47">
        <v>1.8653280000000001</v>
      </c>
      <c r="E120" s="47">
        <v>1.9365509999999999</v>
      </c>
      <c r="F120" s="47">
        <v>1.6251629999999999</v>
      </c>
      <c r="G120" s="47">
        <v>1.8719870000000001</v>
      </c>
      <c r="H120" s="54">
        <v>1.8089649999999999</v>
      </c>
      <c r="I120" s="47">
        <v>1.915975</v>
      </c>
    </row>
    <row r="121" spans="1:9" x14ac:dyDescent="0.3">
      <c r="A121" t="s">
        <v>0</v>
      </c>
      <c r="B121" s="47">
        <v>1.9389130000000001</v>
      </c>
      <c r="C121" s="47">
        <v>2.4239540000000002</v>
      </c>
      <c r="D121" s="47">
        <v>2.5112350000000001</v>
      </c>
      <c r="E121" s="47">
        <v>2.8257750000000001</v>
      </c>
      <c r="F121" s="47">
        <v>2.663341</v>
      </c>
      <c r="G121" s="47">
        <v>3.1830769999999999</v>
      </c>
      <c r="H121" s="54">
        <v>3.1459060000000001</v>
      </c>
      <c r="I121" s="47">
        <v>3.7996189999999999</v>
      </c>
    </row>
    <row r="123" spans="1:9" x14ac:dyDescent="0.3">
      <c r="A123" s="34" t="s">
        <v>120</v>
      </c>
    </row>
    <row r="124" spans="1:9" x14ac:dyDescent="0.3">
      <c r="B124" s="33" t="s">
        <v>32</v>
      </c>
      <c r="C124" s="33" t="s">
        <v>33</v>
      </c>
      <c r="D124" s="33" t="s">
        <v>34</v>
      </c>
      <c r="E124" s="33" t="s">
        <v>118</v>
      </c>
      <c r="F124" s="33" t="s">
        <v>36</v>
      </c>
      <c r="G124" s="33" t="s">
        <v>37</v>
      </c>
      <c r="H124" s="33" t="s">
        <v>38</v>
      </c>
      <c r="I124" s="33" t="s">
        <v>118</v>
      </c>
    </row>
    <row r="125" spans="1:9" x14ac:dyDescent="0.3">
      <c r="A125" t="s">
        <v>77</v>
      </c>
      <c r="B125" s="47">
        <v>1.733903726311</v>
      </c>
      <c r="C125" s="47">
        <v>2.2514635712520001</v>
      </c>
      <c r="D125" s="47">
        <v>1.9024344938569999</v>
      </c>
      <c r="E125" s="47">
        <v>1.9492935203849999</v>
      </c>
      <c r="F125" s="47">
        <v>1.6043278724450001</v>
      </c>
      <c r="G125" s="47">
        <v>1.963990584851</v>
      </c>
      <c r="H125" s="55">
        <v>1.7204551154359999</v>
      </c>
      <c r="I125" s="47">
        <v>1.83110216594</v>
      </c>
    </row>
    <row r="126" spans="1:9" x14ac:dyDescent="0.3">
      <c r="A126" t="s">
        <v>0</v>
      </c>
      <c r="B126" s="47">
        <v>2.882014783602</v>
      </c>
      <c r="C126" s="47">
        <v>3.6477096978670001</v>
      </c>
      <c r="D126" s="47">
        <v>3.6948271184419998</v>
      </c>
      <c r="E126" s="47">
        <v>4.2103990909139997</v>
      </c>
      <c r="F126" s="47">
        <v>3.5620829405790002</v>
      </c>
      <c r="G126" s="47">
        <v>4.2812778090709998</v>
      </c>
      <c r="H126" s="55">
        <v>4.3232766313740001</v>
      </c>
      <c r="I126" s="47">
        <v>5.0398669853509999</v>
      </c>
    </row>
    <row r="129" spans="1:9" x14ac:dyDescent="0.3">
      <c r="A129" s="48" t="s">
        <v>50</v>
      </c>
    </row>
    <row r="130" spans="1:9" x14ac:dyDescent="0.3">
      <c r="A130" s="34" t="s">
        <v>119</v>
      </c>
    </row>
    <row r="131" spans="1:9" x14ac:dyDescent="0.3">
      <c r="B131" s="33" t="s">
        <v>32</v>
      </c>
      <c r="C131" s="33" t="s">
        <v>33</v>
      </c>
      <c r="D131" s="33" t="s">
        <v>34</v>
      </c>
      <c r="E131" s="33" t="s">
        <v>118</v>
      </c>
      <c r="F131" s="33" t="s">
        <v>36</v>
      </c>
      <c r="G131" s="33" t="s">
        <v>37</v>
      </c>
      <c r="H131" s="33" t="s">
        <v>38</v>
      </c>
      <c r="I131" s="33" t="s">
        <v>118</v>
      </c>
    </row>
    <row r="132" spans="1:9" x14ac:dyDescent="0.3">
      <c r="A132" t="s">
        <v>77</v>
      </c>
      <c r="B132" s="47">
        <v>2.9861469999999999</v>
      </c>
      <c r="C132" s="47">
        <v>3.4930110000000001</v>
      </c>
      <c r="D132" s="47">
        <v>3.1521129999999999</v>
      </c>
      <c r="E132" s="47">
        <v>3.1766580000000002</v>
      </c>
      <c r="F132" s="47">
        <v>2.9730490000000001</v>
      </c>
      <c r="G132" s="47">
        <v>3.2649530000000002</v>
      </c>
      <c r="H132" s="55">
        <v>3.19659</v>
      </c>
      <c r="I132" s="47">
        <v>3.1498789999999999</v>
      </c>
    </row>
    <row r="133" spans="1:9" x14ac:dyDescent="0.3">
      <c r="A133" t="s">
        <v>0</v>
      </c>
      <c r="B133" s="47">
        <v>2.271757</v>
      </c>
      <c r="C133" s="47">
        <v>2.8551250000000001</v>
      </c>
      <c r="D133" s="47">
        <v>2.952245</v>
      </c>
      <c r="E133" s="47">
        <v>3.3224659999999999</v>
      </c>
      <c r="F133" s="47">
        <v>3.3640140000000001</v>
      </c>
      <c r="G133" s="47">
        <v>4.0022000000000002</v>
      </c>
      <c r="H133" s="55">
        <v>4.042281</v>
      </c>
      <c r="I133" s="47">
        <v>4.6003040000000004</v>
      </c>
    </row>
    <row r="135" spans="1:9" x14ac:dyDescent="0.3">
      <c r="A135" s="34" t="s">
        <v>120</v>
      </c>
    </row>
    <row r="136" spans="1:9" x14ac:dyDescent="0.3">
      <c r="B136" s="33" t="s">
        <v>32</v>
      </c>
      <c r="C136" s="33" t="s">
        <v>33</v>
      </c>
      <c r="D136" s="33" t="s">
        <v>34</v>
      </c>
      <c r="E136" s="33" t="s">
        <v>118</v>
      </c>
      <c r="F136" s="33" t="s">
        <v>36</v>
      </c>
      <c r="G136" s="33" t="s">
        <v>37</v>
      </c>
      <c r="H136" s="33" t="s">
        <v>38</v>
      </c>
      <c r="I136" s="33" t="s">
        <v>118</v>
      </c>
    </row>
    <row r="137" spans="1:9" x14ac:dyDescent="0.3">
      <c r="A137" t="s">
        <v>77</v>
      </c>
      <c r="B137" s="47">
        <v>2.7558731666540002</v>
      </c>
      <c r="C137" s="47">
        <v>3.5602117176859998</v>
      </c>
      <c r="D137" s="47">
        <v>2.9219761188670001</v>
      </c>
      <c r="E137" s="47">
        <v>2.8845582460659998</v>
      </c>
      <c r="F137" s="47">
        <v>2.7251715476129998</v>
      </c>
      <c r="G137" s="47">
        <v>3.2266727160939999</v>
      </c>
      <c r="H137" s="55">
        <v>2.8761323189399999</v>
      </c>
      <c r="I137" s="47">
        <v>2.7959305853399998</v>
      </c>
    </row>
    <row r="138" spans="1:9" x14ac:dyDescent="0.3">
      <c r="A138" t="s">
        <v>0</v>
      </c>
      <c r="B138" s="47">
        <v>2.7450230766179997</v>
      </c>
      <c r="C138" s="47">
        <v>3.467312609071</v>
      </c>
      <c r="D138" s="47">
        <v>3.6946783878049998</v>
      </c>
      <c r="E138" s="47">
        <v>4.1156205368299998</v>
      </c>
      <c r="F138" s="47">
        <v>3.976650237501</v>
      </c>
      <c r="G138" s="47">
        <v>4.7633953586339999</v>
      </c>
      <c r="H138" s="55">
        <v>4.9616948573949999</v>
      </c>
      <c r="I138" s="47">
        <v>5.2872166097379996</v>
      </c>
    </row>
    <row r="141" spans="1:9" x14ac:dyDescent="0.3">
      <c r="A141" s="48" t="s">
        <v>51</v>
      </c>
    </row>
    <row r="142" spans="1:9" x14ac:dyDescent="0.3">
      <c r="A142" s="34" t="s">
        <v>119</v>
      </c>
    </row>
    <row r="143" spans="1:9" x14ac:dyDescent="0.3">
      <c r="B143" s="33" t="s">
        <v>32</v>
      </c>
      <c r="C143" s="33" t="s">
        <v>33</v>
      </c>
      <c r="D143" s="33" t="s">
        <v>34</v>
      </c>
      <c r="E143" s="33" t="s">
        <v>118</v>
      </c>
      <c r="F143" s="33" t="s">
        <v>36</v>
      </c>
      <c r="G143" s="33" t="s">
        <v>37</v>
      </c>
      <c r="H143" s="33" t="s">
        <v>38</v>
      </c>
      <c r="I143" s="33" t="s">
        <v>118</v>
      </c>
    </row>
    <row r="144" spans="1:9" x14ac:dyDescent="0.3">
      <c r="A144" t="s">
        <v>77</v>
      </c>
      <c r="B144" s="47">
        <v>1.977236</v>
      </c>
      <c r="C144" s="47">
        <v>2.3180480000000001</v>
      </c>
      <c r="D144" s="47">
        <v>2.1585610000000002</v>
      </c>
      <c r="E144" s="47">
        <v>2.2060439999999999</v>
      </c>
      <c r="F144" s="47">
        <v>1.8765829999999999</v>
      </c>
      <c r="G144" s="47">
        <v>2.1053709999999999</v>
      </c>
      <c r="H144" s="55">
        <v>2.015082</v>
      </c>
      <c r="I144" s="47">
        <v>1.938059</v>
      </c>
    </row>
    <row r="145" spans="1:9" x14ac:dyDescent="0.3">
      <c r="A145" t="s">
        <v>0</v>
      </c>
      <c r="B145" s="47">
        <v>1.812926</v>
      </c>
      <c r="C145" s="47">
        <v>2.3214320000000002</v>
      </c>
      <c r="D145" s="47">
        <v>2.4171499999999999</v>
      </c>
      <c r="E145" s="47">
        <v>2.7158470000000001</v>
      </c>
      <c r="F145" s="47">
        <v>2.5567489999999999</v>
      </c>
      <c r="G145" s="47">
        <v>3.0662660000000002</v>
      </c>
      <c r="H145" s="55">
        <v>2.997738</v>
      </c>
      <c r="I145" s="47">
        <v>3.346886</v>
      </c>
    </row>
    <row r="147" spans="1:9" x14ac:dyDescent="0.3">
      <c r="A147" s="34" t="s">
        <v>120</v>
      </c>
    </row>
    <row r="148" spans="1:9" x14ac:dyDescent="0.3">
      <c r="B148" s="33" t="s">
        <v>32</v>
      </c>
      <c r="C148" s="33" t="s">
        <v>33</v>
      </c>
      <c r="D148" s="33" t="s">
        <v>34</v>
      </c>
      <c r="E148" s="33" t="s">
        <v>118</v>
      </c>
      <c r="F148" s="33" t="s">
        <v>36</v>
      </c>
      <c r="G148" s="33" t="s">
        <v>37</v>
      </c>
      <c r="H148" s="33" t="s">
        <v>38</v>
      </c>
      <c r="I148" s="33" t="s">
        <v>118</v>
      </c>
    </row>
    <row r="149" spans="1:9" x14ac:dyDescent="0.3">
      <c r="A149" t="s">
        <v>77</v>
      </c>
      <c r="B149" s="47">
        <v>1.8938058417279999</v>
      </c>
      <c r="C149" s="47">
        <v>2.4133289161260003</v>
      </c>
      <c r="D149" s="47">
        <v>2.058108640395</v>
      </c>
      <c r="E149" s="47">
        <v>2.0587939503150001</v>
      </c>
      <c r="F149" s="47">
        <v>1.720523163792</v>
      </c>
      <c r="G149" s="47">
        <v>2.0895198201960001</v>
      </c>
      <c r="H149" s="55">
        <v>1.8196228667579999</v>
      </c>
      <c r="I149" s="47">
        <v>1.7499065140700001</v>
      </c>
    </row>
    <row r="150" spans="1:9" x14ac:dyDescent="0.3">
      <c r="A150" t="s">
        <v>0</v>
      </c>
      <c r="B150" s="47">
        <v>2.4384943191149997</v>
      </c>
      <c r="C150" s="47">
        <v>3.1006540700770002</v>
      </c>
      <c r="D150" s="47">
        <v>3.240820502314</v>
      </c>
      <c r="E150" s="47">
        <v>3.6838803574569998</v>
      </c>
      <c r="F150" s="47">
        <v>3.1888811556199999</v>
      </c>
      <c r="G150" s="47">
        <v>3.9268804616669999</v>
      </c>
      <c r="H150" s="55">
        <v>3.9552477125240002</v>
      </c>
      <c r="I150" s="47">
        <v>4.2147456136069996</v>
      </c>
    </row>
    <row r="153" spans="1:9" x14ac:dyDescent="0.3">
      <c r="A153" s="48" t="s">
        <v>52</v>
      </c>
    </row>
    <row r="154" spans="1:9" x14ac:dyDescent="0.3">
      <c r="A154" s="34" t="s">
        <v>119</v>
      </c>
    </row>
    <row r="155" spans="1:9" x14ac:dyDescent="0.3">
      <c r="B155" s="33" t="s">
        <v>32</v>
      </c>
      <c r="C155" s="33" t="s">
        <v>33</v>
      </c>
      <c r="D155" s="33" t="s">
        <v>34</v>
      </c>
      <c r="E155" s="33" t="s">
        <v>118</v>
      </c>
      <c r="F155" s="33" t="s">
        <v>36</v>
      </c>
      <c r="G155" s="33" t="s">
        <v>37</v>
      </c>
      <c r="H155" s="33" t="s">
        <v>38</v>
      </c>
      <c r="I155" s="33" t="s">
        <v>118</v>
      </c>
    </row>
    <row r="156" spans="1:9" x14ac:dyDescent="0.3">
      <c r="A156" t="s">
        <v>77</v>
      </c>
      <c r="B156" s="47">
        <v>5.5120000000000002E-2</v>
      </c>
      <c r="C156" s="47">
        <v>6.3305E-2</v>
      </c>
      <c r="D156" s="47">
        <v>5.5612000000000002E-2</v>
      </c>
      <c r="E156" s="47">
        <v>5.2565000000000001E-2</v>
      </c>
      <c r="F156" s="47">
        <v>5.3884000000000001E-2</v>
      </c>
      <c r="G156" s="47">
        <v>5.5161000000000002E-2</v>
      </c>
      <c r="H156" s="55">
        <v>5.3252000000000001E-2</v>
      </c>
      <c r="I156" s="47">
        <v>3.4707000000000002E-2</v>
      </c>
    </row>
    <row r="157" spans="1:9" x14ac:dyDescent="0.3">
      <c r="A157" t="s">
        <v>0</v>
      </c>
      <c r="B157" s="47">
        <v>8.5639999999999994E-2</v>
      </c>
      <c r="C157" s="47">
        <v>9.7030000000000005E-2</v>
      </c>
      <c r="D157" s="47">
        <v>0.100101</v>
      </c>
      <c r="E157" s="47">
        <v>0.103311</v>
      </c>
      <c r="F157" s="47">
        <v>0.112451</v>
      </c>
      <c r="G157" s="47">
        <v>0.123239</v>
      </c>
      <c r="H157" s="55">
        <v>0.11944</v>
      </c>
      <c r="I157" s="47">
        <v>9.1481999999999994E-2</v>
      </c>
    </row>
    <row r="159" spans="1:9" x14ac:dyDescent="0.3">
      <c r="A159" s="34" t="s">
        <v>120</v>
      </c>
    </row>
    <row r="160" spans="1:9" x14ac:dyDescent="0.3">
      <c r="B160" s="33" t="s">
        <v>32</v>
      </c>
      <c r="C160" s="33" t="s">
        <v>33</v>
      </c>
      <c r="D160" s="33" t="s">
        <v>34</v>
      </c>
      <c r="E160" s="33" t="s">
        <v>118</v>
      </c>
      <c r="F160" s="33" t="s">
        <v>36</v>
      </c>
      <c r="G160" s="33" t="s">
        <v>37</v>
      </c>
      <c r="H160" s="33" t="s">
        <v>38</v>
      </c>
      <c r="I160" s="33" t="s">
        <v>118</v>
      </c>
    </row>
    <row r="161" spans="1:9" x14ac:dyDescent="0.3">
      <c r="A161" t="s">
        <v>77</v>
      </c>
      <c r="B161" s="47">
        <v>4.5796246855E-2</v>
      </c>
      <c r="C161" s="47">
        <v>5.3805396334E-2</v>
      </c>
      <c r="D161" s="47">
        <v>4.0472261493999996E-2</v>
      </c>
      <c r="E161" s="47">
        <v>4.3147024882E-2</v>
      </c>
      <c r="F161" s="47">
        <v>4.6062385001000003E-2</v>
      </c>
      <c r="G161" s="47">
        <v>5.0446643334999999E-2</v>
      </c>
      <c r="H161" s="55">
        <v>4.6035260983000002E-2</v>
      </c>
      <c r="I161" s="47">
        <v>4.2226505671000003E-2</v>
      </c>
    </row>
    <row r="162" spans="1:9" x14ac:dyDescent="0.3">
      <c r="A162" t="s">
        <v>0</v>
      </c>
      <c r="B162" s="47">
        <v>0.224245896133</v>
      </c>
      <c r="C162" s="47">
        <v>0.24808406639399999</v>
      </c>
      <c r="D162" s="47">
        <v>0.21718603715099999</v>
      </c>
      <c r="E162" s="47">
        <v>0.221057095954</v>
      </c>
      <c r="F162" s="47">
        <v>0.240787506225</v>
      </c>
      <c r="G162" s="47">
        <v>0.22029572441600001</v>
      </c>
      <c r="H162" s="55">
        <v>0.225689324808</v>
      </c>
      <c r="I162" s="47">
        <v>0.25288246696799999</v>
      </c>
    </row>
    <row r="163" spans="1:9" x14ac:dyDescent="0.3">
      <c r="B163" s="33"/>
      <c r="C163" s="33"/>
      <c r="D163" s="33"/>
      <c r="E163" s="33"/>
    </row>
    <row r="164" spans="1:9" x14ac:dyDescent="0.3">
      <c r="B164" s="33"/>
      <c r="C164" s="33"/>
      <c r="D164" s="33"/>
      <c r="E164" s="33"/>
    </row>
    <row r="165" spans="1:9" x14ac:dyDescent="0.3">
      <c r="B165" s="33"/>
      <c r="C165" s="33"/>
      <c r="D165" s="33"/>
      <c r="E165" s="33"/>
    </row>
    <row r="166" spans="1:9" x14ac:dyDescent="0.3">
      <c r="B166" s="33"/>
      <c r="C166" s="33"/>
      <c r="D166" s="33"/>
      <c r="E166" s="33"/>
    </row>
    <row r="167" spans="1:9" x14ac:dyDescent="0.3">
      <c r="B167" s="33"/>
      <c r="C167" s="33"/>
      <c r="D167" s="33"/>
      <c r="E167" s="33"/>
    </row>
    <row r="168" spans="1:9" x14ac:dyDescent="0.3">
      <c r="B168" s="33"/>
      <c r="C168" s="33"/>
      <c r="D168" s="33"/>
      <c r="E168" s="33"/>
    </row>
    <row r="169" spans="1:9" x14ac:dyDescent="0.3">
      <c r="B169" s="33"/>
      <c r="C169" s="33"/>
      <c r="D169" s="33"/>
      <c r="E169" s="33"/>
    </row>
    <row r="170" spans="1:9" x14ac:dyDescent="0.3">
      <c r="B170" s="33"/>
      <c r="C170" s="33"/>
      <c r="D170" s="33"/>
      <c r="E170" s="33"/>
    </row>
    <row r="171" spans="1:9" x14ac:dyDescent="0.3">
      <c r="B171" s="33"/>
      <c r="C171" s="33"/>
      <c r="D171" s="33"/>
      <c r="E171" s="33"/>
    </row>
    <row r="172" spans="1:9" x14ac:dyDescent="0.3">
      <c r="B172" s="33"/>
      <c r="C172" s="33"/>
      <c r="D172" s="33"/>
      <c r="E172" s="33"/>
    </row>
    <row r="173" spans="1:9" x14ac:dyDescent="0.3">
      <c r="B173" s="33"/>
      <c r="C173" s="33"/>
      <c r="D173" s="33"/>
      <c r="E173" s="33"/>
    </row>
    <row r="174" spans="1:9" x14ac:dyDescent="0.3">
      <c r="B174" s="33"/>
      <c r="C174" s="33"/>
      <c r="D174" s="33"/>
      <c r="E174" s="33"/>
    </row>
    <row r="175" spans="1:9" x14ac:dyDescent="0.3">
      <c r="B175" s="33"/>
      <c r="C175" s="33"/>
      <c r="D175" s="33"/>
      <c r="E175" s="33"/>
    </row>
    <row r="176" spans="1:9" x14ac:dyDescent="0.3">
      <c r="B176" s="33"/>
      <c r="C176" s="33"/>
      <c r="D176" s="33"/>
      <c r="E176" s="33"/>
    </row>
    <row r="177" spans="1:10" x14ac:dyDescent="0.3">
      <c r="B177" s="33"/>
      <c r="C177" s="33"/>
      <c r="D177" s="33"/>
      <c r="E177" s="33"/>
    </row>
    <row r="178" spans="1:10" x14ac:dyDescent="0.3">
      <c r="B178" s="33"/>
      <c r="C178" s="33"/>
      <c r="D178" s="33"/>
      <c r="E178" s="33"/>
    </row>
    <row r="179" spans="1:10" x14ac:dyDescent="0.3">
      <c r="B179" s="33"/>
      <c r="C179" s="33"/>
      <c r="D179" s="33"/>
      <c r="E179" s="33"/>
    </row>
    <row r="180" spans="1:10" x14ac:dyDescent="0.3">
      <c r="B180" s="33"/>
      <c r="C180" s="33"/>
      <c r="D180" s="33"/>
      <c r="E180" s="33"/>
    </row>
    <row r="181" spans="1:10" x14ac:dyDescent="0.3">
      <c r="F181" s="37">
        <f>(E162-E161)/E161</f>
        <v>4.1233450407891326</v>
      </c>
      <c r="G181" s="38">
        <f>E162*1000000</f>
        <v>221057.09595399999</v>
      </c>
      <c r="H181">
        <f>G181/G161</f>
        <v>4381998.1140475618</v>
      </c>
    </row>
    <row r="183" spans="1:10" x14ac:dyDescent="0.3">
      <c r="A183" s="34" t="s">
        <v>78</v>
      </c>
    </row>
    <row r="184" spans="1:10" x14ac:dyDescent="0.3">
      <c r="B184" t="s">
        <v>68</v>
      </c>
      <c r="C184" t="s">
        <v>69</v>
      </c>
      <c r="D184" t="s">
        <v>70</v>
      </c>
      <c r="E184" t="s">
        <v>71</v>
      </c>
      <c r="F184" t="s">
        <v>72</v>
      </c>
      <c r="G184" t="s">
        <v>73</v>
      </c>
      <c r="H184" t="s">
        <v>74</v>
      </c>
      <c r="I184" t="s">
        <v>75</v>
      </c>
      <c r="J184" t="s">
        <v>76</v>
      </c>
    </row>
    <row r="185" spans="1:10" x14ac:dyDescent="0.3">
      <c r="A185" t="s">
        <v>66</v>
      </c>
      <c r="B185" s="33">
        <v>3039935</v>
      </c>
      <c r="C185" s="33">
        <v>2908639</v>
      </c>
      <c r="D185" s="33">
        <v>3493321</v>
      </c>
      <c r="E185" s="33">
        <v>3295090</v>
      </c>
      <c r="F185" s="33">
        <v>3328057</v>
      </c>
      <c r="G185" s="33">
        <v>3582721</v>
      </c>
      <c r="H185" s="33">
        <v>3497601</v>
      </c>
      <c r="I185" s="33">
        <v>3284342</v>
      </c>
      <c r="J185" s="33">
        <v>1237438</v>
      </c>
    </row>
    <row r="186" spans="1:10" x14ac:dyDescent="0.3">
      <c r="A186" t="s">
        <v>67</v>
      </c>
      <c r="B186" s="33">
        <v>483125</v>
      </c>
      <c r="C186" s="33">
        <v>491733</v>
      </c>
      <c r="D186" s="33">
        <v>595208</v>
      </c>
      <c r="E186" s="33">
        <v>586499</v>
      </c>
      <c r="F186" s="33">
        <v>563758</v>
      </c>
      <c r="G186" s="33">
        <v>628240</v>
      </c>
      <c r="H186" s="33">
        <v>574288</v>
      </c>
      <c r="I186" s="33">
        <v>501832</v>
      </c>
      <c r="J186" s="33">
        <v>195685</v>
      </c>
    </row>
    <row r="187" spans="1:10" x14ac:dyDescent="0.3">
      <c r="A187" t="s">
        <v>77</v>
      </c>
      <c r="B187" s="33">
        <v>3523060</v>
      </c>
      <c r="C187" s="33">
        <v>3400372</v>
      </c>
      <c r="D187" s="33">
        <v>4088529</v>
      </c>
      <c r="E187" s="33">
        <v>3881589</v>
      </c>
      <c r="F187" s="33">
        <v>3891815</v>
      </c>
      <c r="G187" s="33">
        <v>4210961</v>
      </c>
      <c r="H187" s="33">
        <v>4071889</v>
      </c>
      <c r="I187" s="33">
        <v>3786174</v>
      </c>
      <c r="J187" s="33">
        <v>3856798.625</v>
      </c>
    </row>
    <row r="188" spans="1:10" x14ac:dyDescent="0.3">
      <c r="A188" t="s">
        <v>0</v>
      </c>
      <c r="B188" s="33">
        <v>17031169</v>
      </c>
      <c r="C188" s="33">
        <v>15393759</v>
      </c>
      <c r="D188" s="33">
        <v>20351090</v>
      </c>
      <c r="E188" s="33">
        <v>18789482</v>
      </c>
      <c r="F188" s="33">
        <v>19435186</v>
      </c>
      <c r="G188" s="33">
        <v>20621461</v>
      </c>
      <c r="H188" s="33">
        <v>19035932</v>
      </c>
      <c r="I188" s="33">
        <v>19352295</v>
      </c>
      <c r="J188" s="33">
        <v>18751296.75</v>
      </c>
    </row>
    <row r="190" spans="1:10" x14ac:dyDescent="0.3">
      <c r="A190" s="34" t="s">
        <v>41</v>
      </c>
    </row>
    <row r="191" spans="1:10" x14ac:dyDescent="0.3">
      <c r="B191" t="s">
        <v>68</v>
      </c>
      <c r="C191" t="s">
        <v>69</v>
      </c>
      <c r="D191" t="s">
        <v>70</v>
      </c>
      <c r="E191" t="s">
        <v>71</v>
      </c>
      <c r="F191" t="s">
        <v>72</v>
      </c>
      <c r="G191" t="s">
        <v>73</v>
      </c>
      <c r="H191" t="s">
        <v>74</v>
      </c>
      <c r="I191" t="s">
        <v>75</v>
      </c>
      <c r="J191" t="s">
        <v>76</v>
      </c>
    </row>
    <row r="192" spans="1:10" x14ac:dyDescent="0.3">
      <c r="A192" t="s">
        <v>77</v>
      </c>
      <c r="B192" s="33">
        <f>B187/1000000</f>
        <v>3.5230600000000001</v>
      </c>
      <c r="C192" s="33">
        <f t="shared" ref="C192:J193" si="21">C187/1000000</f>
        <v>3.400372</v>
      </c>
      <c r="D192" s="33">
        <f t="shared" si="21"/>
        <v>4.0885290000000003</v>
      </c>
      <c r="E192" s="33">
        <f t="shared" si="21"/>
        <v>3.881589</v>
      </c>
      <c r="F192" s="33">
        <f t="shared" si="21"/>
        <v>3.8918149999999998</v>
      </c>
      <c r="G192" s="33">
        <f t="shared" si="21"/>
        <v>4.2109610000000002</v>
      </c>
      <c r="H192" s="33">
        <f t="shared" si="21"/>
        <v>4.0718889999999996</v>
      </c>
      <c r="I192" s="33">
        <f t="shared" si="21"/>
        <v>3.7861739999999999</v>
      </c>
      <c r="J192" s="33">
        <f t="shared" si="21"/>
        <v>3.8567986250000001</v>
      </c>
    </row>
    <row r="193" spans="1:10" x14ac:dyDescent="0.3">
      <c r="A193" t="s">
        <v>0</v>
      </c>
      <c r="B193" s="33">
        <f>B188/1000000</f>
        <v>17.031168999999998</v>
      </c>
      <c r="C193" s="33">
        <f t="shared" si="21"/>
        <v>15.393758999999999</v>
      </c>
      <c r="D193" s="33">
        <f t="shared" si="21"/>
        <v>20.351089999999999</v>
      </c>
      <c r="E193" s="33">
        <f t="shared" si="21"/>
        <v>18.789482</v>
      </c>
      <c r="F193" s="33">
        <f t="shared" si="21"/>
        <v>19.435186000000002</v>
      </c>
      <c r="G193" s="33">
        <f t="shared" si="21"/>
        <v>20.621461</v>
      </c>
      <c r="H193" s="33">
        <f t="shared" si="21"/>
        <v>19.035931999999999</v>
      </c>
      <c r="I193" s="33">
        <f t="shared" si="21"/>
        <v>19.352295000000002</v>
      </c>
      <c r="J193" s="33">
        <f t="shared" si="21"/>
        <v>18.751296750000002</v>
      </c>
    </row>
    <row r="195" spans="1:10" x14ac:dyDescent="0.3">
      <c r="A195" s="34" t="s">
        <v>41</v>
      </c>
    </row>
    <row r="196" spans="1:10" x14ac:dyDescent="0.3">
      <c r="B196" s="33" t="s">
        <v>32</v>
      </c>
      <c r="C196" s="33" t="s">
        <v>33</v>
      </c>
      <c r="D196" s="33" t="s">
        <v>34</v>
      </c>
      <c r="E196" s="33" t="s">
        <v>35</v>
      </c>
      <c r="F196" s="33" t="s">
        <v>36</v>
      </c>
      <c r="G196" s="33" t="s">
        <v>37</v>
      </c>
      <c r="H196" s="33" t="s">
        <v>38</v>
      </c>
    </row>
    <row r="197" spans="1:10" x14ac:dyDescent="0.3">
      <c r="A197" t="s">
        <v>39</v>
      </c>
      <c r="B197" s="33">
        <v>12330688</v>
      </c>
      <c r="C197" s="33">
        <v>13890553</v>
      </c>
      <c r="D197" s="33">
        <v>12679366</v>
      </c>
      <c r="E197" s="33">
        <v>12427375</v>
      </c>
      <c r="F197" s="33">
        <v>11012074</v>
      </c>
      <c r="G197" s="33">
        <v>11984558</v>
      </c>
      <c r="H197" s="33">
        <v>7997887</v>
      </c>
    </row>
    <row r="198" spans="1:10" x14ac:dyDescent="0.3">
      <c r="A198" t="s">
        <v>40</v>
      </c>
      <c r="B198" s="33">
        <v>52515062</v>
      </c>
      <c r="C198" s="33">
        <v>54404524</v>
      </c>
      <c r="D198" s="33">
        <v>50880381</v>
      </c>
      <c r="E198" s="33">
        <v>52525364</v>
      </c>
      <c r="F198" s="33">
        <v>52776018</v>
      </c>
      <c r="G198" s="33">
        <v>58846129</v>
      </c>
      <c r="H198" s="33">
        <v>39077953</v>
      </c>
    </row>
    <row r="199" spans="1:10" x14ac:dyDescent="0.3">
      <c r="A199" s="33"/>
      <c r="B199" s="33"/>
      <c r="C199" s="33"/>
      <c r="D199" s="33"/>
      <c r="E199" s="33"/>
      <c r="F199" s="33"/>
      <c r="G199" s="33"/>
      <c r="H199" s="33"/>
    </row>
    <row r="200" spans="1:10" x14ac:dyDescent="0.3">
      <c r="A200" s="33"/>
      <c r="B200" s="33"/>
      <c r="C200" s="33"/>
      <c r="D200" s="33"/>
      <c r="E200" s="33"/>
      <c r="F200" s="33"/>
      <c r="G200" s="33"/>
      <c r="H200" s="33"/>
    </row>
    <row r="201" spans="1:10" x14ac:dyDescent="0.3">
      <c r="B201" s="33" t="s">
        <v>32</v>
      </c>
      <c r="C201" s="33" t="s">
        <v>33</v>
      </c>
      <c r="D201" s="33" t="s">
        <v>34</v>
      </c>
      <c r="E201" s="33" t="s">
        <v>35</v>
      </c>
      <c r="F201" s="33" t="s">
        <v>36</v>
      </c>
      <c r="G201" s="33" t="s">
        <v>37</v>
      </c>
      <c r="H201" s="33" t="s">
        <v>38</v>
      </c>
    </row>
    <row r="202" spans="1:10" x14ac:dyDescent="0.3">
      <c r="A202" t="s">
        <v>39</v>
      </c>
      <c r="B202" s="33">
        <f>B197/1000000</f>
        <v>12.330688</v>
      </c>
      <c r="C202" s="33">
        <f t="shared" ref="C202:E202" si="22">C197/1000000</f>
        <v>13.890553000000001</v>
      </c>
      <c r="D202" s="33">
        <f t="shared" si="22"/>
        <v>12.679366</v>
      </c>
      <c r="E202" s="33">
        <f t="shared" si="22"/>
        <v>12.427375</v>
      </c>
      <c r="F202" s="33">
        <f>SUM(B192:D192)</f>
        <v>11.011960999999999</v>
      </c>
      <c r="G202" s="33">
        <f>SUM(E192:G192)</f>
        <v>11.984365</v>
      </c>
      <c r="H202" s="33">
        <f>SUM(H192:J192)</f>
        <v>11.714861624999999</v>
      </c>
    </row>
    <row r="203" spans="1:10" x14ac:dyDescent="0.3">
      <c r="A203" t="s">
        <v>40</v>
      </c>
      <c r="B203" s="33">
        <f t="shared" ref="B203:E203" si="23">B198/1000000</f>
        <v>52.515062</v>
      </c>
      <c r="C203" s="33">
        <f t="shared" si="23"/>
        <v>54.404524000000002</v>
      </c>
      <c r="D203" s="33">
        <f t="shared" si="23"/>
        <v>50.880381</v>
      </c>
      <c r="E203" s="33">
        <f t="shared" si="23"/>
        <v>52.525364000000003</v>
      </c>
      <c r="F203" s="33">
        <f>SUM(B193:D193)</f>
        <v>52.776017999999993</v>
      </c>
      <c r="G203" s="33">
        <f>SUM(E193:G193)</f>
        <v>58.846129000000005</v>
      </c>
      <c r="H203" s="33">
        <f>SUM(H193:J193)</f>
        <v>57.139523750000002</v>
      </c>
    </row>
    <row r="206" spans="1:10" x14ac:dyDescent="0.3">
      <c r="A206" s="34" t="s">
        <v>79</v>
      </c>
    </row>
    <row r="207" spans="1:10" x14ac:dyDescent="0.3">
      <c r="B207" t="s">
        <v>68</v>
      </c>
      <c r="C207" t="s">
        <v>69</v>
      </c>
      <c r="D207" t="s">
        <v>70</v>
      </c>
      <c r="E207" t="s">
        <v>71</v>
      </c>
      <c r="F207" t="s">
        <v>72</v>
      </c>
      <c r="G207" t="s">
        <v>73</v>
      </c>
      <c r="H207" t="s">
        <v>74</v>
      </c>
      <c r="I207" t="s">
        <v>75</v>
      </c>
      <c r="J207" t="s">
        <v>76</v>
      </c>
    </row>
    <row r="208" spans="1:10" x14ac:dyDescent="0.3">
      <c r="A208" t="s">
        <v>66</v>
      </c>
      <c r="B208" s="33">
        <v>2627139417007</v>
      </c>
      <c r="C208" s="33">
        <v>2524317953875</v>
      </c>
      <c r="D208" s="33">
        <v>3378375394268</v>
      </c>
      <c r="E208" s="33">
        <v>3306145158944</v>
      </c>
      <c r="F208" s="33">
        <v>3068598943158</v>
      </c>
      <c r="G208" s="33">
        <v>3572658029929</v>
      </c>
      <c r="H208" s="33">
        <v>3208830312000</v>
      </c>
      <c r="I208" s="33">
        <v>2899951963868</v>
      </c>
      <c r="J208" s="33">
        <v>1156198930407</v>
      </c>
    </row>
    <row r="209" spans="1:10" x14ac:dyDescent="0.3">
      <c r="A209" t="s">
        <v>67</v>
      </c>
      <c r="B209" s="33">
        <v>451031541253</v>
      </c>
      <c r="C209" s="33">
        <v>449385168022</v>
      </c>
      <c r="D209" s="33">
        <v>573574277458</v>
      </c>
      <c r="E209" s="33">
        <v>594816727110</v>
      </c>
      <c r="F209" s="33">
        <v>534124491849</v>
      </c>
      <c r="G209" s="33">
        <v>628531049929</v>
      </c>
      <c r="H209" s="33">
        <v>565433771023</v>
      </c>
      <c r="I209" s="33">
        <v>527413399558</v>
      </c>
      <c r="J209" s="33">
        <v>209967437101</v>
      </c>
    </row>
    <row r="210" spans="1:10" x14ac:dyDescent="0.3">
      <c r="A210" t="s">
        <v>77</v>
      </c>
      <c r="B210" s="33">
        <v>3078170958260</v>
      </c>
      <c r="C210" s="33">
        <v>2973703121897</v>
      </c>
      <c r="D210" s="33">
        <v>3951949671726</v>
      </c>
      <c r="E210" s="33">
        <v>3900961886054</v>
      </c>
      <c r="F210" s="33">
        <v>3602723435007</v>
      </c>
      <c r="G210" s="33">
        <v>4201189079858</v>
      </c>
      <c r="H210" s="33">
        <v>3774264083023</v>
      </c>
      <c r="I210" s="33">
        <v>3427365363426</v>
      </c>
      <c r="J210" s="33">
        <v>1366166367508</v>
      </c>
    </row>
    <row r="211" spans="1:10" x14ac:dyDescent="0.3">
      <c r="A211" t="s">
        <v>0</v>
      </c>
      <c r="B211" s="33">
        <v>5673326001351</v>
      </c>
      <c r="C211" s="33">
        <v>5282306104016</v>
      </c>
      <c r="D211" s="33">
        <v>6876795086940</v>
      </c>
      <c r="E211" s="33">
        <v>6690300091017</v>
      </c>
      <c r="F211" s="33">
        <v>6837753182864</v>
      </c>
      <c r="G211" s="33">
        <v>7750222760673</v>
      </c>
      <c r="H211" s="33">
        <v>7775466023732</v>
      </c>
      <c r="I211" s="33">
        <v>7395906664475</v>
      </c>
      <c r="J211" s="33">
        <v>2645753705000</v>
      </c>
    </row>
    <row r="213" spans="1:10" x14ac:dyDescent="0.3">
      <c r="A213" s="34" t="s">
        <v>42</v>
      </c>
    </row>
    <row r="214" spans="1:10" x14ac:dyDescent="0.3">
      <c r="B214" t="s">
        <v>68</v>
      </c>
      <c r="C214" t="s">
        <v>69</v>
      </c>
      <c r="D214" t="s">
        <v>70</v>
      </c>
      <c r="E214" t="s">
        <v>71</v>
      </c>
      <c r="F214" t="s">
        <v>72</v>
      </c>
      <c r="G214" t="s">
        <v>73</v>
      </c>
      <c r="H214" t="s">
        <v>74</v>
      </c>
      <c r="I214" t="s">
        <v>75</v>
      </c>
      <c r="J214" t="s">
        <v>76</v>
      </c>
    </row>
    <row r="215" spans="1:10" x14ac:dyDescent="0.3">
      <c r="A215" t="s">
        <v>77</v>
      </c>
      <c r="B215" s="33">
        <f>B210/1000000000000</f>
        <v>3.0781709582599999</v>
      </c>
      <c r="C215" s="33">
        <f t="shared" ref="C215:J215" si="24">C210/1000000000000</f>
        <v>2.973703121897</v>
      </c>
      <c r="D215" s="33">
        <f t="shared" si="24"/>
        <v>3.9519496717260001</v>
      </c>
      <c r="E215" s="33">
        <f t="shared" si="24"/>
        <v>3.9009618860540001</v>
      </c>
      <c r="F215" s="33">
        <f t="shared" si="24"/>
        <v>3.6027234350069999</v>
      </c>
      <c r="G215" s="33">
        <f t="shared" si="24"/>
        <v>4.2011890798579996</v>
      </c>
      <c r="H215" s="33">
        <f t="shared" si="24"/>
        <v>3.7742640830230001</v>
      </c>
      <c r="I215" s="33">
        <f t="shared" si="24"/>
        <v>3.427365363426</v>
      </c>
      <c r="J215" s="33">
        <f t="shared" si="24"/>
        <v>1.366166367508</v>
      </c>
    </row>
    <row r="216" spans="1:10" x14ac:dyDescent="0.3">
      <c r="A216" t="s">
        <v>0</v>
      </c>
      <c r="B216" s="33">
        <f t="shared" ref="B216:J216" si="25">B211/1000000000000</f>
        <v>5.6733260013509996</v>
      </c>
      <c r="C216" s="33">
        <f t="shared" si="25"/>
        <v>5.2823061040160004</v>
      </c>
      <c r="D216" s="33">
        <f t="shared" si="25"/>
        <v>6.8767950869399996</v>
      </c>
      <c r="E216" s="33">
        <f t="shared" si="25"/>
        <v>6.6903000910169999</v>
      </c>
      <c r="F216" s="33">
        <f t="shared" si="25"/>
        <v>6.8377531828639997</v>
      </c>
      <c r="G216" s="33">
        <f t="shared" si="25"/>
        <v>7.7502227606730001</v>
      </c>
      <c r="H216" s="33">
        <f t="shared" si="25"/>
        <v>7.7754660237320001</v>
      </c>
      <c r="I216" s="33">
        <f t="shared" si="25"/>
        <v>7.3959066644749996</v>
      </c>
      <c r="J216" s="33">
        <f t="shared" si="25"/>
        <v>2.6457537050000002</v>
      </c>
    </row>
    <row r="218" spans="1:10" x14ac:dyDescent="0.3">
      <c r="A218" s="34" t="s">
        <v>42</v>
      </c>
    </row>
    <row r="219" spans="1:10" x14ac:dyDescent="0.3">
      <c r="B219" s="33" t="s">
        <v>32</v>
      </c>
      <c r="C219" s="33" t="s">
        <v>33</v>
      </c>
      <c r="D219" s="33" t="s">
        <v>34</v>
      </c>
      <c r="E219" s="33" t="s">
        <v>35</v>
      </c>
      <c r="F219" s="33" t="s">
        <v>36</v>
      </c>
      <c r="G219" s="33" t="s">
        <v>37</v>
      </c>
      <c r="H219" s="33" t="s">
        <v>38</v>
      </c>
    </row>
    <row r="220" spans="1:10" x14ac:dyDescent="0.3">
      <c r="A220" t="s">
        <v>39</v>
      </c>
      <c r="B220" s="33">
        <v>11352750777146</v>
      </c>
      <c r="C220" s="33">
        <v>14037120268751</v>
      </c>
      <c r="D220" s="33">
        <v>11690753940318</v>
      </c>
      <c r="E220" s="33">
        <v>11291732256042</v>
      </c>
      <c r="F220" s="33">
        <v>10004000601883</v>
      </c>
      <c r="G220" s="33">
        <v>11705163600919</v>
      </c>
      <c r="H220" s="33">
        <v>7337018614421</v>
      </c>
    </row>
    <row r="221" spans="1:10" x14ac:dyDescent="0.3">
      <c r="A221" t="s">
        <v>40</v>
      </c>
      <c r="B221" s="33">
        <v>13427224877381</v>
      </c>
      <c r="C221" s="33">
        <v>16983638960277</v>
      </c>
      <c r="D221" s="33">
        <v>17512609148742</v>
      </c>
      <c r="E221" s="33">
        <v>19721411317160</v>
      </c>
      <c r="F221" s="33">
        <v>17832427192307</v>
      </c>
      <c r="G221" s="33">
        <v>21278276034554</v>
      </c>
      <c r="H221" s="33">
        <v>15354613256821</v>
      </c>
    </row>
    <row r="222" spans="1:10" x14ac:dyDescent="0.3">
      <c r="A222" s="33"/>
      <c r="B222" s="33"/>
      <c r="C222" s="33"/>
      <c r="D222" s="33"/>
      <c r="E222" s="33"/>
      <c r="F222" s="33"/>
      <c r="G222" s="33"/>
      <c r="H222" s="33"/>
    </row>
    <row r="223" spans="1:10" x14ac:dyDescent="0.3">
      <c r="A223" s="33"/>
      <c r="B223" s="33"/>
      <c r="C223" s="33"/>
      <c r="D223" s="33"/>
      <c r="E223" s="33"/>
      <c r="F223" s="33"/>
      <c r="G223" s="33"/>
      <c r="H223" s="33"/>
    </row>
    <row r="224" spans="1:10" x14ac:dyDescent="0.3">
      <c r="B224" s="33" t="s">
        <v>32</v>
      </c>
      <c r="C224" s="33" t="s">
        <v>33</v>
      </c>
      <c r="D224" s="33" t="s">
        <v>34</v>
      </c>
      <c r="E224" s="33" t="s">
        <v>35</v>
      </c>
      <c r="F224" s="33" t="s">
        <v>36</v>
      </c>
      <c r="G224" s="33" t="s">
        <v>37</v>
      </c>
      <c r="H224" s="33" t="s">
        <v>38</v>
      </c>
    </row>
    <row r="225" spans="1:8" x14ac:dyDescent="0.3">
      <c r="A225" t="s">
        <v>39</v>
      </c>
      <c r="B225" s="33">
        <v>11.352750777145999</v>
      </c>
      <c r="C225" s="33">
        <v>14.037120268751</v>
      </c>
      <c r="D225" s="33">
        <v>11.560314960906</v>
      </c>
      <c r="E225" s="33">
        <v>8.4594790653719993</v>
      </c>
      <c r="F225" s="33">
        <f t="shared" ref="F225:G226" si="26">F220/1000000000000</f>
        <v>10.004000601883</v>
      </c>
      <c r="G225" s="33">
        <f t="shared" si="26"/>
        <v>11.705163600919001</v>
      </c>
      <c r="H225" s="33">
        <f>SUM(H215:J215)</f>
        <v>8.5677958139569999</v>
      </c>
    </row>
    <row r="226" spans="1:8" x14ac:dyDescent="0.3">
      <c r="A226" t="s">
        <v>40</v>
      </c>
      <c r="B226" s="33">
        <v>13.427224877381001</v>
      </c>
      <c r="C226" s="33">
        <v>16.983638960276998</v>
      </c>
      <c r="D226" s="33">
        <v>17.272286913176</v>
      </c>
      <c r="E226" s="33">
        <v>14.167002788906</v>
      </c>
      <c r="F226" s="33">
        <f t="shared" si="26"/>
        <v>17.832427192307001</v>
      </c>
      <c r="G226" s="33">
        <f t="shared" si="26"/>
        <v>21.278276034554001</v>
      </c>
      <c r="H226" s="33">
        <f>SUM(H216:J216)</f>
        <v>17.817126393207001</v>
      </c>
    </row>
  </sheetData>
  <mergeCells count="28">
    <mergeCell ref="N73:O73"/>
    <mergeCell ref="F71:G71"/>
    <mergeCell ref="H69:I69"/>
    <mergeCell ref="H70:I70"/>
    <mergeCell ref="H71:I71"/>
    <mergeCell ref="F69:G69"/>
    <mergeCell ref="F73:G73"/>
    <mergeCell ref="H73:I73"/>
    <mergeCell ref="J73:K73"/>
    <mergeCell ref="L73:M73"/>
    <mergeCell ref="F62:H62"/>
    <mergeCell ref="F68:O68"/>
    <mergeCell ref="N69:O69"/>
    <mergeCell ref="N70:O70"/>
    <mergeCell ref="N71:O71"/>
    <mergeCell ref="J69:K69"/>
    <mergeCell ref="J70:K70"/>
    <mergeCell ref="J71:K71"/>
    <mergeCell ref="L69:M69"/>
    <mergeCell ref="L70:M70"/>
    <mergeCell ref="L71:M71"/>
    <mergeCell ref="F70:G70"/>
    <mergeCell ref="M57:O57"/>
    <mergeCell ref="M58:O58"/>
    <mergeCell ref="A1:L1"/>
    <mergeCell ref="F57:H57"/>
    <mergeCell ref="I57:K57"/>
    <mergeCell ref="I58:K58"/>
  </mergeCells>
  <phoneticPr fontId="16" type="noConversion"/>
  <conditionalFormatting sqref="I18:I19">
    <cfRule type="cellIs" dxfId="35" priority="3" operator="lessThan">
      <formula>1</formula>
    </cfRule>
    <cfRule type="cellIs" dxfId="34" priority="4" operator="greaterThan">
      <formula>1</formula>
    </cfRule>
  </conditionalFormatting>
  <conditionalFormatting sqref="I22:I23 I26:I30">
    <cfRule type="cellIs" dxfId="33" priority="1" operator="lessThan">
      <formula>1</formula>
    </cfRule>
    <cfRule type="cellIs" dxfId="32" priority="2" operator="greaterThan">
      <formula>1</formula>
    </cfRule>
  </conditionalFormatting>
  <conditionalFormatting sqref="K5:L23 K25:L33">
    <cfRule type="cellIs" dxfId="31" priority="5" operator="greaterThan">
      <formula>0</formula>
    </cfRule>
    <cfRule type="cellIs" dxfId="30" priority="6" operator="lessThan">
      <formula>0</formula>
    </cfRule>
  </conditionalFormatting>
  <pageMargins left="0.7" right="0.7" top="0.75" bottom="0.75" header="0.3" footer="0.3"/>
  <pageSetup scale="7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5FD72-651E-4326-8681-83DE108DBF7A}">
  <sheetPr>
    <tabColor theme="7"/>
  </sheetPr>
  <dimension ref="A1:V271"/>
  <sheetViews>
    <sheetView topLeftCell="K125" zoomScale="70" zoomScaleNormal="70" zoomScaleSheetLayoutView="36" workbookViewId="0">
      <selection activeCell="O145" sqref="O145"/>
    </sheetView>
  </sheetViews>
  <sheetFormatPr defaultRowHeight="14.4" x14ac:dyDescent="0.3"/>
  <cols>
    <col min="1" max="1" width="25.109375" bestFit="1" customWidth="1"/>
    <col min="2" max="2" width="25.33203125" customWidth="1"/>
    <col min="3" max="5" width="18" customWidth="1"/>
    <col min="6" max="8" width="25.5546875" customWidth="1"/>
    <col min="9" max="9" width="11.33203125" bestFit="1" customWidth="1"/>
    <col min="10" max="10" width="11.33203125" customWidth="1"/>
    <col min="11" max="11" width="18.88671875" customWidth="1"/>
    <col min="12" max="12" width="23" customWidth="1"/>
    <col min="14" max="22" width="25.5546875" customWidth="1"/>
  </cols>
  <sheetData>
    <row r="1" spans="1:14" ht="18" x14ac:dyDescent="0.35">
      <c r="A1" s="70" t="s">
        <v>129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</row>
    <row r="3" spans="1:14" ht="43.2" x14ac:dyDescent="0.3">
      <c r="A3" s="4" t="s">
        <v>125</v>
      </c>
      <c r="B3" s="4" t="s">
        <v>126</v>
      </c>
      <c r="C3" s="5" t="s">
        <v>22</v>
      </c>
      <c r="D3" s="5" t="s">
        <v>13</v>
      </c>
      <c r="E3" s="5" t="s">
        <v>14</v>
      </c>
      <c r="F3" s="5" t="s">
        <v>9</v>
      </c>
      <c r="G3" s="5" t="s">
        <v>23</v>
      </c>
      <c r="H3" s="5" t="s">
        <v>10</v>
      </c>
      <c r="I3" s="5" t="s">
        <v>11</v>
      </c>
      <c r="J3" s="5" t="s">
        <v>128</v>
      </c>
      <c r="K3" s="5" t="s">
        <v>122</v>
      </c>
      <c r="L3" s="5" t="s">
        <v>12</v>
      </c>
    </row>
    <row r="4" spans="1:14" x14ac:dyDescent="0.3">
      <c r="A4" s="36" t="s">
        <v>53</v>
      </c>
      <c r="B4" s="35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4" x14ac:dyDescent="0.3">
      <c r="A5" s="12" t="s">
        <v>16</v>
      </c>
      <c r="B5" s="64"/>
      <c r="C5" s="6"/>
      <c r="D5" s="6"/>
      <c r="E5" s="6"/>
      <c r="F5" s="6"/>
      <c r="G5" s="6"/>
      <c r="H5" s="6"/>
      <c r="I5" s="6"/>
      <c r="J5" s="6"/>
      <c r="K5" s="6"/>
      <c r="L5" s="6"/>
    </row>
    <row r="6" spans="1:14" x14ac:dyDescent="0.3">
      <c r="A6" s="19" t="s">
        <v>15</v>
      </c>
      <c r="B6" s="65">
        <f>N6/1000000</f>
        <v>86566.485713000002</v>
      </c>
      <c r="C6" s="20">
        <v>125512.91650245602</v>
      </c>
      <c r="D6" s="20">
        <v>104593.9893613616</v>
      </c>
      <c r="E6" s="20">
        <v>115053.4529319088</v>
      </c>
      <c r="F6" s="20">
        <v>125512.91650245602</v>
      </c>
      <c r="G6" s="20">
        <v>104010569941</v>
      </c>
      <c r="H6" s="20">
        <f>G6/1000000</f>
        <v>104010.56994099999</v>
      </c>
      <c r="I6" s="21">
        <f>H6/C6</f>
        <v>0.82868419314409547</v>
      </c>
      <c r="J6" s="21">
        <f t="shared" ref="J6:J11" si="0">(H6-B6)/B6</f>
        <v>0.20151082817238994</v>
      </c>
      <c r="K6" s="22">
        <f>H6-C6</f>
        <v>-21502.346561456026</v>
      </c>
      <c r="L6" s="23">
        <f>H6-D6</f>
        <v>-583.41942036160617</v>
      </c>
      <c r="N6">
        <v>86566485713</v>
      </c>
    </row>
    <row r="7" spans="1:14" x14ac:dyDescent="0.3">
      <c r="A7" s="19" t="s">
        <v>17</v>
      </c>
      <c r="B7" s="65">
        <f t="shared" ref="B7:B11" si="1">N7/1000000</f>
        <v>12402.978370000001</v>
      </c>
      <c r="C7" s="20">
        <v>26966.203727443029</v>
      </c>
      <c r="D7" s="20">
        <v>22472.087552370278</v>
      </c>
      <c r="E7" s="20">
        <v>24719.145639906656</v>
      </c>
      <c r="F7" s="20">
        <v>26966.203727443029</v>
      </c>
      <c r="G7" s="20">
        <v>22272789248</v>
      </c>
      <c r="H7" s="20">
        <f t="shared" ref="H7:H11" si="2">G7/1000000</f>
        <v>22272.789248000001</v>
      </c>
      <c r="I7" s="21">
        <f t="shared" ref="I7:I12" si="3">H7/C7</f>
        <v>0.82595197578120261</v>
      </c>
      <c r="J7" s="21">
        <f t="shared" si="0"/>
        <v>0.79576135534291026</v>
      </c>
      <c r="K7" s="22">
        <f t="shared" ref="K7:K12" si="4">H7-C7</f>
        <v>-4693.4144794430285</v>
      </c>
      <c r="L7" s="23">
        <f t="shared" ref="L7:L10" si="5">H7-D7</f>
        <v>-199.29830437027704</v>
      </c>
      <c r="N7">
        <v>12402978370</v>
      </c>
    </row>
    <row r="8" spans="1:14" x14ac:dyDescent="0.3">
      <c r="A8" s="19" t="s">
        <v>18</v>
      </c>
      <c r="B8" s="65">
        <f t="shared" si="1"/>
        <v>16150.85888</v>
      </c>
      <c r="C8" s="20">
        <v>21068.814183785649</v>
      </c>
      <c r="D8" s="20">
        <v>17557.223032092228</v>
      </c>
      <c r="E8" s="20">
        <v>19313.201789532668</v>
      </c>
      <c r="F8" s="20">
        <v>21068.814183785649</v>
      </c>
      <c r="G8" s="20">
        <v>20120368339</v>
      </c>
      <c r="H8" s="20">
        <f t="shared" si="2"/>
        <v>20120.368339000001</v>
      </c>
      <c r="I8" s="21">
        <f t="shared" si="3"/>
        <v>0.95498342543095927</v>
      </c>
      <c r="J8" s="21">
        <f t="shared" si="0"/>
        <v>0.24577698861052774</v>
      </c>
      <c r="K8" s="22">
        <f t="shared" si="4"/>
        <v>-948.44584478564866</v>
      </c>
      <c r="L8" s="23">
        <f t="shared" si="5"/>
        <v>2563.1453069077725</v>
      </c>
      <c r="N8">
        <v>16150858880</v>
      </c>
    </row>
    <row r="9" spans="1:14" x14ac:dyDescent="0.3">
      <c r="A9" s="19" t="s">
        <v>19</v>
      </c>
      <c r="B9" s="65">
        <f t="shared" si="1"/>
        <v>1136.5331900000001</v>
      </c>
      <c r="C9" s="20">
        <v>1044.9170895198379</v>
      </c>
      <c r="D9" s="20">
        <v>870.68782492241019</v>
      </c>
      <c r="E9" s="20">
        <v>957.80245722112386</v>
      </c>
      <c r="F9" s="20">
        <v>1044.9170895198379</v>
      </c>
      <c r="G9" s="20">
        <v>1106933163</v>
      </c>
      <c r="H9" s="20">
        <f t="shared" si="2"/>
        <v>1106.9331629999999</v>
      </c>
      <c r="I9" s="21">
        <f t="shared" si="3"/>
        <v>1.0593502337191747</v>
      </c>
      <c r="J9" s="21">
        <f t="shared" si="0"/>
        <v>-2.6044137787124527E-2</v>
      </c>
      <c r="K9" s="22">
        <f t="shared" si="4"/>
        <v>62.016073480162049</v>
      </c>
      <c r="L9" s="23">
        <f t="shared" si="5"/>
        <v>236.24533807758974</v>
      </c>
      <c r="N9">
        <v>1136533190</v>
      </c>
    </row>
    <row r="10" spans="1:14" x14ac:dyDescent="0.3">
      <c r="A10" s="19" t="s">
        <v>21</v>
      </c>
      <c r="B10" s="65">
        <f t="shared" si="1"/>
        <v>1.4350000000000001</v>
      </c>
      <c r="C10" s="20"/>
      <c r="D10" s="20"/>
      <c r="E10" s="20"/>
      <c r="F10" s="20"/>
      <c r="G10" s="20">
        <v>41838812</v>
      </c>
      <c r="H10" s="20">
        <f t="shared" si="2"/>
        <v>41.838811999999997</v>
      </c>
      <c r="I10" s="21"/>
      <c r="J10" s="21">
        <f t="shared" si="0"/>
        <v>28.155966550522642</v>
      </c>
      <c r="K10" s="22">
        <f t="shared" si="4"/>
        <v>41.838811999999997</v>
      </c>
      <c r="L10" s="23">
        <f t="shared" si="5"/>
        <v>41.838811999999997</v>
      </c>
      <c r="N10">
        <v>1435000</v>
      </c>
    </row>
    <row r="11" spans="1:14" x14ac:dyDescent="0.3">
      <c r="A11" s="19" t="s">
        <v>20</v>
      </c>
      <c r="B11" s="65">
        <f t="shared" si="1"/>
        <v>3129.8405109999999</v>
      </c>
      <c r="C11" s="20">
        <v>3325.8569428593282</v>
      </c>
      <c r="D11" s="20">
        <v>2771.4305587744907</v>
      </c>
      <c r="E11" s="20">
        <v>3048.819091229333</v>
      </c>
      <c r="F11" s="20">
        <v>3325.8569428593282</v>
      </c>
      <c r="G11" s="20">
        <v>5248312995</v>
      </c>
      <c r="H11" s="20">
        <f t="shared" si="2"/>
        <v>5248.3129950000002</v>
      </c>
      <c r="I11" s="21">
        <f t="shared" si="3"/>
        <v>1.5780332964315311</v>
      </c>
      <c r="J11" s="21">
        <f t="shared" si="0"/>
        <v>0.67686275915801786</v>
      </c>
      <c r="K11" s="22">
        <f t="shared" si="4"/>
        <v>1922.456052140672</v>
      </c>
      <c r="L11" s="23">
        <f>H11-D11</f>
        <v>2476.8824362255095</v>
      </c>
      <c r="N11">
        <v>3129840511</v>
      </c>
    </row>
    <row r="12" spans="1:14" x14ac:dyDescent="0.3">
      <c r="A12" s="14" t="s">
        <v>47</v>
      </c>
      <c r="B12" s="15">
        <v>163092.42190979858</v>
      </c>
      <c r="C12" s="15">
        <v>163092.42190979858</v>
      </c>
      <c r="D12" s="15">
        <f t="shared" ref="D12" si="6">SUM(D6:D11)</f>
        <v>148265.41832952102</v>
      </c>
      <c r="E12" s="15">
        <f t="shared" ref="E12" si="7">SUM(E6:E11)</f>
        <v>163092.42190979858</v>
      </c>
      <c r="F12" s="15">
        <f t="shared" ref="F12" si="8">SUM(F6:F11)</f>
        <v>177918.70844606386</v>
      </c>
      <c r="G12" s="15">
        <f>SUM(G6:G11)</f>
        <v>152800812498</v>
      </c>
      <c r="H12" s="15">
        <f>SUM(H6:H11)</f>
        <v>152800.81249799998</v>
      </c>
      <c r="I12" s="16">
        <f t="shared" si="3"/>
        <v>0.93689707166473646</v>
      </c>
      <c r="J12" s="21">
        <f>(H12-B12)/B12</f>
        <v>-6.3102928335263583E-2</v>
      </c>
      <c r="K12" s="17">
        <f t="shared" si="4"/>
        <v>-10291.609411798592</v>
      </c>
      <c r="L12" s="18">
        <f>H12-D12</f>
        <v>4535.3941684789606</v>
      </c>
    </row>
    <row r="13" spans="1:14" x14ac:dyDescent="0.3">
      <c r="A13" s="7"/>
      <c r="B13" s="7"/>
      <c r="C13" s="8"/>
      <c r="D13" s="8"/>
      <c r="E13" s="8"/>
      <c r="F13" s="8"/>
      <c r="G13" s="8"/>
      <c r="H13" s="8"/>
      <c r="I13" s="10"/>
      <c r="J13" s="10"/>
      <c r="K13" s="9"/>
      <c r="L13" s="8"/>
    </row>
    <row r="14" spans="1:14" x14ac:dyDescent="0.3">
      <c r="A14" s="13" t="s">
        <v>0</v>
      </c>
      <c r="B14" s="13"/>
      <c r="C14" s="1"/>
      <c r="D14" s="1"/>
      <c r="E14" s="1"/>
      <c r="F14" s="1"/>
      <c r="G14" s="1"/>
      <c r="H14" s="1"/>
      <c r="I14" s="11"/>
      <c r="J14" s="11"/>
      <c r="K14" s="1"/>
      <c r="L14" s="1"/>
    </row>
    <row r="15" spans="1:14" x14ac:dyDescent="0.3">
      <c r="A15" s="24" t="s">
        <v>1</v>
      </c>
      <c r="B15" s="28">
        <v>587835</v>
      </c>
      <c r="C15" s="25">
        <v>799495</v>
      </c>
      <c r="D15" s="25">
        <v>740183.68730060535</v>
      </c>
      <c r="E15" s="25">
        <v>769841.42884584377</v>
      </c>
      <c r="F15" s="25">
        <v>799495</v>
      </c>
      <c r="G15" s="58">
        <v>835904</v>
      </c>
      <c r="H15" s="25">
        <f>G15</f>
        <v>835904</v>
      </c>
      <c r="I15" s="21">
        <f>H15/C15</f>
        <v>1.045539997123184</v>
      </c>
      <c r="J15" s="21">
        <f>(H15-B15)/B15</f>
        <v>0.42200447404458735</v>
      </c>
      <c r="K15" s="26">
        <f>H15-C15</f>
        <v>36409</v>
      </c>
      <c r="L15" s="26">
        <f>H15-F15</f>
        <v>36409</v>
      </c>
    </row>
    <row r="16" spans="1:14" x14ac:dyDescent="0.3">
      <c r="A16" s="24" t="s">
        <v>2</v>
      </c>
      <c r="B16" s="28">
        <v>15377688</v>
      </c>
      <c r="C16" s="25">
        <v>16832738</v>
      </c>
      <c r="D16" s="25">
        <v>13341760.702185601</v>
      </c>
      <c r="E16" s="25">
        <v>15148748.97397765</v>
      </c>
      <c r="F16" s="25">
        <v>16832738</v>
      </c>
      <c r="G16" s="58">
        <v>20124629</v>
      </c>
      <c r="H16" s="25">
        <f>G16</f>
        <v>20124629</v>
      </c>
      <c r="I16" s="21">
        <f>H16/C16</f>
        <v>1.1955647975985844</v>
      </c>
      <c r="J16" s="21">
        <f>(H16-B16)/B16</f>
        <v>0.30869016200614813</v>
      </c>
      <c r="K16" s="26">
        <f>H16-C16</f>
        <v>3291891</v>
      </c>
      <c r="L16" s="26">
        <f t="shared" ref="L16:L24" si="9">H16-F16</f>
        <v>3291891</v>
      </c>
    </row>
    <row r="17" spans="1:14" x14ac:dyDescent="0.3">
      <c r="A17" s="1"/>
      <c r="B17" s="1"/>
      <c r="C17" s="2"/>
      <c r="D17" s="2"/>
      <c r="E17" s="2"/>
      <c r="F17" s="2"/>
      <c r="G17" s="2"/>
      <c r="H17" s="2"/>
      <c r="I17" s="11"/>
      <c r="J17" s="11"/>
      <c r="K17" s="1"/>
      <c r="L17" s="3">
        <f t="shared" si="9"/>
        <v>0</v>
      </c>
    </row>
    <row r="18" spans="1:14" x14ac:dyDescent="0.3">
      <c r="A18" s="13" t="s">
        <v>3</v>
      </c>
      <c r="B18" s="13"/>
      <c r="C18" s="2"/>
      <c r="D18" s="2"/>
      <c r="E18" s="2"/>
      <c r="F18" s="2"/>
      <c r="G18" s="2"/>
      <c r="H18" s="2"/>
      <c r="I18" s="11"/>
      <c r="J18" s="11"/>
      <c r="K18" s="1"/>
      <c r="L18" s="3">
        <f t="shared" si="9"/>
        <v>0</v>
      </c>
    </row>
    <row r="19" spans="1:14" x14ac:dyDescent="0.3">
      <c r="A19" s="24" t="s">
        <v>4</v>
      </c>
      <c r="B19" s="28">
        <v>303777</v>
      </c>
      <c r="C19" s="25">
        <v>388834</v>
      </c>
      <c r="D19" s="25">
        <v>374739</v>
      </c>
      <c r="E19" s="25">
        <v>381836</v>
      </c>
      <c r="F19" s="25">
        <v>388834</v>
      </c>
      <c r="G19" s="25">
        <v>390333</v>
      </c>
      <c r="H19" s="25">
        <f>G19</f>
        <v>390333</v>
      </c>
      <c r="I19" s="21">
        <f t="shared" ref="I19:I20" si="10">H19/C19</f>
        <v>1.0038551155505948</v>
      </c>
      <c r="J19" s="21">
        <f t="shared" ref="J19:J20" si="11">(H19-B19)/B19</f>
        <v>0.28493269734048332</v>
      </c>
      <c r="K19" s="26">
        <f t="shared" ref="K19:K20" si="12">H19-C19</f>
        <v>1499</v>
      </c>
      <c r="L19" s="26">
        <f t="shared" si="9"/>
        <v>1499</v>
      </c>
    </row>
    <row r="20" spans="1:14" x14ac:dyDescent="0.3">
      <c r="A20" s="24" t="s">
        <v>5</v>
      </c>
      <c r="B20" s="28">
        <v>1961538</v>
      </c>
      <c r="C20" s="25">
        <v>2367271</v>
      </c>
      <c r="D20" s="25">
        <v>1972725</v>
      </c>
      <c r="E20" s="25">
        <v>2170005</v>
      </c>
      <c r="F20" s="25">
        <v>2367271</v>
      </c>
      <c r="G20" s="25">
        <v>3641233</v>
      </c>
      <c r="H20" s="25">
        <f>G20</f>
        <v>3641233</v>
      </c>
      <c r="I20" s="21">
        <f t="shared" si="10"/>
        <v>1.5381563834474381</v>
      </c>
      <c r="J20" s="21">
        <f t="shared" si="11"/>
        <v>0.85631529952516849</v>
      </c>
      <c r="K20" s="26">
        <f t="shared" si="12"/>
        <v>1273962</v>
      </c>
      <c r="L20" s="26">
        <f t="shared" si="9"/>
        <v>1273962</v>
      </c>
    </row>
    <row r="21" spans="1:14" x14ac:dyDescent="0.3">
      <c r="A21" s="1"/>
      <c r="B21" s="1"/>
      <c r="C21" s="2"/>
      <c r="D21" s="2"/>
      <c r="E21" s="2"/>
      <c r="F21" s="2"/>
      <c r="G21" s="2"/>
      <c r="H21" s="2"/>
      <c r="I21" s="11"/>
      <c r="J21" s="11"/>
      <c r="K21" s="1"/>
      <c r="L21" s="3">
        <f t="shared" si="9"/>
        <v>0</v>
      </c>
    </row>
    <row r="22" spans="1:14" x14ac:dyDescent="0.3">
      <c r="A22" s="13" t="s">
        <v>6</v>
      </c>
      <c r="B22" s="13"/>
      <c r="C22" s="2"/>
      <c r="D22" s="2"/>
      <c r="E22" s="2"/>
      <c r="F22" s="2"/>
      <c r="G22" s="2"/>
      <c r="H22" s="2"/>
      <c r="I22" s="11"/>
      <c r="J22" s="11"/>
      <c r="K22" s="1"/>
      <c r="L22" s="3">
        <f t="shared" si="9"/>
        <v>0</v>
      </c>
    </row>
    <row r="23" spans="1:14" x14ac:dyDescent="0.3">
      <c r="A23" s="24" t="s">
        <v>7</v>
      </c>
      <c r="B23" s="28">
        <v>4804</v>
      </c>
      <c r="C23" s="25">
        <v>7150</v>
      </c>
      <c r="D23" s="25">
        <v>6799</v>
      </c>
      <c r="E23" s="25">
        <v>7006</v>
      </c>
      <c r="F23" s="25">
        <v>7150</v>
      </c>
      <c r="G23" s="59">
        <v>7518</v>
      </c>
      <c r="H23" s="25">
        <f>G23</f>
        <v>7518</v>
      </c>
      <c r="I23" s="21">
        <f t="shared" ref="I23:I24" si="13">H23/C23</f>
        <v>1.0514685314685315</v>
      </c>
      <c r="J23" s="21">
        <f t="shared" ref="J23:J24" si="14">(H23-B23)/B23</f>
        <v>0.56494587843463784</v>
      </c>
      <c r="K23" s="26">
        <f>H23-C23</f>
        <v>368</v>
      </c>
      <c r="L23" s="26">
        <f t="shared" si="9"/>
        <v>368</v>
      </c>
    </row>
    <row r="24" spans="1:14" x14ac:dyDescent="0.3">
      <c r="A24" s="24" t="s">
        <v>8</v>
      </c>
      <c r="B24" s="28">
        <v>691727</v>
      </c>
      <c r="C24" s="25">
        <v>833064</v>
      </c>
      <c r="D24" s="25">
        <v>694181</v>
      </c>
      <c r="E24" s="25">
        <v>763678</v>
      </c>
      <c r="F24" s="25">
        <v>833064</v>
      </c>
      <c r="G24" s="59">
        <v>919358</v>
      </c>
      <c r="H24" s="25">
        <f>G24</f>
        <v>919358</v>
      </c>
      <c r="I24" s="21">
        <f t="shared" si="13"/>
        <v>1.1035862790854003</v>
      </c>
      <c r="J24" s="21">
        <f t="shared" si="14"/>
        <v>0.32907635526732365</v>
      </c>
      <c r="K24" s="26">
        <f>H24-C24</f>
        <v>86294</v>
      </c>
      <c r="L24" s="26">
        <f t="shared" si="9"/>
        <v>86294</v>
      </c>
    </row>
    <row r="25" spans="1:14" ht="43.2" x14ac:dyDescent="0.3">
      <c r="A25" s="4" t="str">
        <f>A3</f>
        <v>desember  2024</v>
      </c>
      <c r="B25" s="4" t="str">
        <f>B3</f>
        <v>DESEMBER 2023</v>
      </c>
      <c r="C25" s="5" t="s">
        <v>22</v>
      </c>
      <c r="D25" s="5" t="s">
        <v>13</v>
      </c>
      <c r="E25" s="5" t="s">
        <v>14</v>
      </c>
      <c r="F25" s="5" t="s">
        <v>9</v>
      </c>
      <c r="G25" s="5" t="s">
        <v>23</v>
      </c>
      <c r="H25" s="5" t="s">
        <v>10</v>
      </c>
      <c r="I25" s="5" t="s">
        <v>11</v>
      </c>
      <c r="J25" s="5" t="s">
        <v>128</v>
      </c>
      <c r="K25" s="5" t="s">
        <v>122</v>
      </c>
      <c r="L25" s="5" t="s">
        <v>12</v>
      </c>
    </row>
    <row r="26" spans="1:14" x14ac:dyDescent="0.3">
      <c r="A26" s="35"/>
      <c r="B26" s="35"/>
      <c r="C26" s="6"/>
      <c r="D26" s="6"/>
      <c r="E26" s="6"/>
      <c r="F26" s="6"/>
      <c r="G26" s="6"/>
      <c r="H26" s="6"/>
      <c r="I26" s="6"/>
      <c r="J26" s="6"/>
      <c r="K26" s="6"/>
      <c r="L26" s="6"/>
    </row>
    <row r="27" spans="1:14" x14ac:dyDescent="0.3">
      <c r="A27" s="36" t="s">
        <v>49</v>
      </c>
      <c r="B27" s="35"/>
      <c r="C27" s="6"/>
      <c r="D27" s="6"/>
      <c r="E27" s="6"/>
      <c r="F27" s="6"/>
      <c r="G27" s="6"/>
      <c r="H27" s="6"/>
      <c r="I27" s="6"/>
      <c r="J27" s="6"/>
      <c r="K27" s="6"/>
      <c r="L27" s="6"/>
    </row>
    <row r="28" spans="1:14" x14ac:dyDescent="0.3">
      <c r="A28" s="12" t="s">
        <v>16</v>
      </c>
      <c r="B28" s="12"/>
      <c r="C28" s="6"/>
      <c r="D28" s="6"/>
      <c r="E28" s="6"/>
      <c r="F28" s="6"/>
      <c r="G28" s="6"/>
      <c r="H28" s="6"/>
      <c r="I28" s="6"/>
      <c r="J28" s="6"/>
      <c r="K28" s="6"/>
      <c r="L28" s="6"/>
    </row>
    <row r="29" spans="1:14" x14ac:dyDescent="0.3">
      <c r="A29" s="19" t="s">
        <v>15</v>
      </c>
      <c r="B29" s="65">
        <f>N29/1000000</f>
        <v>59520.697825000003</v>
      </c>
      <c r="C29" s="20">
        <v>86090.956043480197</v>
      </c>
      <c r="D29" s="20">
        <v>71742.389480249331</v>
      </c>
      <c r="E29" s="20">
        <v>78916.672761864771</v>
      </c>
      <c r="F29" s="20">
        <v>86090.956043480197</v>
      </c>
      <c r="G29" s="20">
        <v>71271474413</v>
      </c>
      <c r="H29" s="20">
        <f>G29/1000000</f>
        <v>71271.474413000004</v>
      </c>
      <c r="I29" s="21">
        <f>H29/C29</f>
        <v>0.82786250366419878</v>
      </c>
      <c r="J29" s="21">
        <f t="shared" ref="J29:J34" si="15">(H29-B29)/B29</f>
        <v>0.19742336728895701</v>
      </c>
      <c r="K29" s="22">
        <f>H29-C29</f>
        <v>-14819.481630480193</v>
      </c>
      <c r="L29" s="23">
        <f>H29-D29</f>
        <v>-470.91506724932697</v>
      </c>
      <c r="N29">
        <v>59520697825</v>
      </c>
    </row>
    <row r="30" spans="1:14" x14ac:dyDescent="0.3">
      <c r="A30" s="19" t="s">
        <v>17</v>
      </c>
      <c r="B30" s="65">
        <f t="shared" ref="B30:B34" si="16">N30/1000000</f>
        <v>7155.0094200000003</v>
      </c>
      <c r="C30" s="20">
        <v>15732.614445403431</v>
      </c>
      <c r="D30" s="20">
        <v>13110.658542010311</v>
      </c>
      <c r="E30" s="20">
        <v>14421.63649370687</v>
      </c>
      <c r="F30" s="20">
        <v>15732.614445403431</v>
      </c>
      <c r="G30" s="20">
        <v>12105783162</v>
      </c>
      <c r="H30" s="20">
        <f t="shared" ref="H30:H34" si="17">G30/1000000</f>
        <v>12105.783162</v>
      </c>
      <c r="I30" s="21">
        <f t="shared" ref="I30:I35" si="18">H30/C30</f>
        <v>0.76947052913617442</v>
      </c>
      <c r="J30" s="21">
        <f t="shared" si="15"/>
        <v>0.69193112844287485</v>
      </c>
      <c r="K30" s="22">
        <f t="shared" ref="K30:K35" si="19">H30-C30</f>
        <v>-3626.8312834034314</v>
      </c>
      <c r="L30" s="23">
        <f t="shared" ref="L30:L33" si="20">H30-D30</f>
        <v>-1004.8753800103113</v>
      </c>
      <c r="N30">
        <v>7155009420</v>
      </c>
    </row>
    <row r="31" spans="1:14" x14ac:dyDescent="0.3">
      <c r="A31" s="19" t="s">
        <v>18</v>
      </c>
      <c r="B31" s="65">
        <f t="shared" si="16"/>
        <v>8790.5326600000008</v>
      </c>
      <c r="C31" s="20">
        <v>11495.686841891424</v>
      </c>
      <c r="D31" s="20">
        <v>9579.6724025172662</v>
      </c>
      <c r="E31" s="20">
        <v>10537.779570792725</v>
      </c>
      <c r="F31" s="20">
        <v>11495.686841891424</v>
      </c>
      <c r="G31" s="20">
        <v>10908131414</v>
      </c>
      <c r="H31" s="20">
        <f t="shared" si="17"/>
        <v>10908.131413999999</v>
      </c>
      <c r="I31" s="21">
        <f t="shared" si="18"/>
        <v>0.9488890541319972</v>
      </c>
      <c r="J31" s="21">
        <f t="shared" si="15"/>
        <v>0.24089538551353254</v>
      </c>
      <c r="K31" s="22">
        <f t="shared" si="19"/>
        <v>-587.55542789142419</v>
      </c>
      <c r="L31" s="23">
        <f t="shared" si="20"/>
        <v>1328.4590114827333</v>
      </c>
      <c r="N31">
        <v>8790532660</v>
      </c>
    </row>
    <row r="32" spans="1:14" x14ac:dyDescent="0.3">
      <c r="A32" s="19" t="s">
        <v>19</v>
      </c>
      <c r="B32" s="65">
        <f t="shared" si="16"/>
        <v>256.07779699999998</v>
      </c>
      <c r="C32" s="20">
        <v>240.14391023405676</v>
      </c>
      <c r="D32" s="20">
        <v>200.10236311297658</v>
      </c>
      <c r="E32" s="20">
        <v>220.12313667351668</v>
      </c>
      <c r="F32" s="20">
        <v>240.14391023405676</v>
      </c>
      <c r="G32" s="20">
        <v>313967005</v>
      </c>
      <c r="H32" s="20">
        <f t="shared" si="17"/>
        <v>313.96700499999997</v>
      </c>
      <c r="I32" s="21">
        <f t="shared" si="18"/>
        <v>1.3074118960334717</v>
      </c>
      <c r="J32" s="21">
        <f t="shared" si="15"/>
        <v>0.22606102004228038</v>
      </c>
      <c r="K32" s="22">
        <f t="shared" si="19"/>
        <v>73.82309476594321</v>
      </c>
      <c r="L32" s="23">
        <f t="shared" si="20"/>
        <v>113.8646418870234</v>
      </c>
      <c r="N32">
        <v>256077797</v>
      </c>
    </row>
    <row r="33" spans="1:14" x14ac:dyDescent="0.3">
      <c r="A33" s="19" t="s">
        <v>21</v>
      </c>
      <c r="B33" s="65">
        <f t="shared" si="16"/>
        <v>0</v>
      </c>
      <c r="C33" s="20"/>
      <c r="D33" s="20"/>
      <c r="E33" s="20"/>
      <c r="F33" s="20"/>
      <c r="G33" s="20">
        <v>23241625</v>
      </c>
      <c r="H33" s="20">
        <f t="shared" si="17"/>
        <v>23.241624999999999</v>
      </c>
      <c r="I33" s="21"/>
      <c r="J33" s="21">
        <v>0</v>
      </c>
      <c r="K33" s="22">
        <f t="shared" si="19"/>
        <v>23.241624999999999</v>
      </c>
      <c r="L33" s="23">
        <f t="shared" si="20"/>
        <v>23.241624999999999</v>
      </c>
    </row>
    <row r="34" spans="1:14" x14ac:dyDescent="0.3">
      <c r="A34" s="19" t="s">
        <v>20</v>
      </c>
      <c r="B34" s="65">
        <f t="shared" si="16"/>
        <v>1749.876129</v>
      </c>
      <c r="C34" s="20">
        <v>2211.3421973559102</v>
      </c>
      <c r="D34" s="20">
        <v>1842.7074426089996</v>
      </c>
      <c r="E34" s="20">
        <v>2027.1414027638425</v>
      </c>
      <c r="F34" s="20">
        <v>2211.3421973559102</v>
      </c>
      <c r="G34" s="20">
        <v>3134604899</v>
      </c>
      <c r="H34" s="20">
        <f t="shared" si="17"/>
        <v>3134.6048989999999</v>
      </c>
      <c r="I34" s="21">
        <f t="shared" si="18"/>
        <v>1.4175123609308544</v>
      </c>
      <c r="J34" s="21">
        <f t="shared" si="15"/>
        <v>0.79132959587906915</v>
      </c>
      <c r="K34" s="22">
        <f t="shared" si="19"/>
        <v>923.2627016440897</v>
      </c>
      <c r="L34" s="23">
        <f>H34-D34</f>
        <v>1291.8974563910003</v>
      </c>
      <c r="N34">
        <v>1749876129</v>
      </c>
    </row>
    <row r="35" spans="1:14" x14ac:dyDescent="0.3">
      <c r="A35" s="14" t="s">
        <v>47</v>
      </c>
      <c r="B35" s="15">
        <f t="shared" ref="B35:E35" si="21">SUM(B29:B34)</f>
        <v>77472.193830999997</v>
      </c>
      <c r="C35" s="15">
        <f t="shared" si="21"/>
        <v>115770.74343836503</v>
      </c>
      <c r="D35" s="15">
        <f t="shared" ref="D35" si="22">SUM(D29:D34)</f>
        <v>96475.530230498873</v>
      </c>
      <c r="E35" s="15">
        <f t="shared" si="21"/>
        <v>106123.35336580173</v>
      </c>
      <c r="F35" s="15">
        <f t="shared" ref="F35:G35" si="23">SUM(F29:F34)</f>
        <v>115770.74343836503</v>
      </c>
      <c r="G35" s="15">
        <f t="shared" si="23"/>
        <v>97757202518</v>
      </c>
      <c r="H35" s="15">
        <f>SUM(H29:H34)</f>
        <v>97757.202517999991</v>
      </c>
      <c r="I35" s="16">
        <f t="shared" si="18"/>
        <v>0.84440334072869427</v>
      </c>
      <c r="J35" s="21">
        <f>(H35-B35)/B35</f>
        <v>0.26183599152039344</v>
      </c>
      <c r="K35" s="17">
        <f t="shared" si="19"/>
        <v>-18013.540920365034</v>
      </c>
      <c r="L35" s="18">
        <f>H35-D35</f>
        <v>1281.6722875011183</v>
      </c>
    </row>
    <row r="36" spans="1:14" x14ac:dyDescent="0.3">
      <c r="A36" s="7"/>
      <c r="B36" s="7"/>
      <c r="C36" s="8"/>
      <c r="D36" s="8"/>
      <c r="E36" s="8"/>
      <c r="F36" s="8"/>
      <c r="G36" s="8"/>
      <c r="H36" s="8"/>
      <c r="I36" s="10"/>
      <c r="J36" s="10"/>
      <c r="K36" s="9"/>
      <c r="L36" s="8"/>
    </row>
    <row r="37" spans="1:14" x14ac:dyDescent="0.3">
      <c r="A37" s="13" t="s">
        <v>0</v>
      </c>
      <c r="B37" s="13"/>
      <c r="C37" s="1"/>
      <c r="D37" s="1"/>
      <c r="E37" s="1"/>
      <c r="F37" s="1"/>
      <c r="G37" s="1"/>
      <c r="H37" s="1"/>
      <c r="I37" s="11"/>
      <c r="J37" s="11"/>
      <c r="K37" s="1"/>
      <c r="L37" s="1"/>
    </row>
    <row r="38" spans="1:14" x14ac:dyDescent="0.3">
      <c r="A38" s="24" t="s">
        <v>1</v>
      </c>
      <c r="B38" s="28">
        <v>346653</v>
      </c>
      <c r="C38" s="25">
        <v>471472</v>
      </c>
      <c r="D38" s="25">
        <v>436904.76039277419</v>
      </c>
      <c r="E38" s="25">
        <v>454182.18414932804</v>
      </c>
      <c r="F38" s="25">
        <v>471472</v>
      </c>
      <c r="G38" s="58">
        <v>498256</v>
      </c>
      <c r="H38" s="25">
        <f>G38</f>
        <v>498256</v>
      </c>
      <c r="I38" s="21">
        <f>H38/C38</f>
        <v>1.056809312111854</v>
      </c>
      <c r="J38" s="21">
        <f>(H38-B38)/B38</f>
        <v>0.43733358718949494</v>
      </c>
      <c r="K38" s="26">
        <f>H38-C38</f>
        <v>26784</v>
      </c>
      <c r="L38" s="26">
        <f>H38-F38</f>
        <v>26784</v>
      </c>
    </row>
    <row r="39" spans="1:14" x14ac:dyDescent="0.3">
      <c r="A39" s="24" t="s">
        <v>2</v>
      </c>
      <c r="B39" s="28">
        <v>7488336</v>
      </c>
      <c r="C39" s="25">
        <v>8196887</v>
      </c>
      <c r="D39" s="25">
        <v>6475993.2095219735</v>
      </c>
      <c r="E39" s="25">
        <v>7333962.3820551792</v>
      </c>
      <c r="F39" s="25">
        <v>8196887</v>
      </c>
      <c r="G39" s="58">
        <v>9628140</v>
      </c>
      <c r="H39" s="25">
        <f>G39</f>
        <v>9628140</v>
      </c>
      <c r="I39" s="21">
        <f>H39/C39</f>
        <v>1.174609336446873</v>
      </c>
      <c r="J39" s="21">
        <f>(H39-B39)/B39</f>
        <v>0.28575160088970369</v>
      </c>
      <c r="K39" s="26">
        <f>H39-C39</f>
        <v>1431253</v>
      </c>
      <c r="L39" s="26">
        <f t="shared" ref="L39:L47" si="24">H39-F39</f>
        <v>1431253</v>
      </c>
    </row>
    <row r="40" spans="1:14" x14ac:dyDescent="0.3">
      <c r="A40" s="1"/>
      <c r="B40" s="1"/>
      <c r="C40" s="2"/>
      <c r="D40" s="2"/>
      <c r="E40" s="2"/>
      <c r="F40" s="2"/>
      <c r="G40" s="2"/>
      <c r="H40" s="2"/>
      <c r="I40" s="11"/>
      <c r="J40" s="11"/>
      <c r="K40" s="1"/>
      <c r="L40" s="3">
        <f t="shared" si="24"/>
        <v>0</v>
      </c>
    </row>
    <row r="41" spans="1:14" x14ac:dyDescent="0.3">
      <c r="A41" s="13" t="s">
        <v>3</v>
      </c>
      <c r="B41" s="13"/>
      <c r="C41" s="2"/>
      <c r="D41" s="2"/>
      <c r="E41" s="2"/>
      <c r="F41" s="2"/>
      <c r="G41" s="2"/>
      <c r="H41" s="2"/>
      <c r="I41" s="11"/>
      <c r="J41" s="11"/>
      <c r="K41" s="1"/>
      <c r="L41" s="3">
        <f t="shared" si="24"/>
        <v>0</v>
      </c>
    </row>
    <row r="42" spans="1:14" x14ac:dyDescent="0.3">
      <c r="A42" s="24" t="s">
        <v>4</v>
      </c>
      <c r="B42" s="28">
        <v>119983</v>
      </c>
      <c r="C42" s="25">
        <v>153577</v>
      </c>
      <c r="D42" s="25">
        <v>148047</v>
      </c>
      <c r="E42" s="25">
        <v>150854</v>
      </c>
      <c r="F42" s="25">
        <v>153577</v>
      </c>
      <c r="G42" s="25">
        <v>151581</v>
      </c>
      <c r="H42" s="25">
        <f t="shared" ref="H42:H43" si="25">G42</f>
        <v>151581</v>
      </c>
      <c r="I42" s="21">
        <f t="shared" ref="I42:I43" si="26">H42/C42</f>
        <v>0.98700326220723156</v>
      </c>
      <c r="J42" s="21">
        <f t="shared" ref="J42:J43" si="27">(H42-B42)/B42</f>
        <v>0.26335397514647907</v>
      </c>
      <c r="K42" s="26">
        <f t="shared" ref="K42:K43" si="28">H42-C42</f>
        <v>-1996</v>
      </c>
      <c r="L42" s="26">
        <f t="shared" si="24"/>
        <v>-1996</v>
      </c>
    </row>
    <row r="43" spans="1:14" x14ac:dyDescent="0.3">
      <c r="A43" s="24" t="s">
        <v>5</v>
      </c>
      <c r="B43" s="28">
        <v>955589</v>
      </c>
      <c r="C43" s="25">
        <v>1152595</v>
      </c>
      <c r="D43" s="25">
        <v>960493</v>
      </c>
      <c r="E43" s="25">
        <v>1056551</v>
      </c>
      <c r="F43" s="25">
        <v>1152595</v>
      </c>
      <c r="G43" s="25">
        <v>1715047</v>
      </c>
      <c r="H43" s="25">
        <f t="shared" si="25"/>
        <v>1715047</v>
      </c>
      <c r="I43" s="21">
        <f t="shared" si="26"/>
        <v>1.4879875411571279</v>
      </c>
      <c r="J43" s="21">
        <f t="shared" si="27"/>
        <v>0.79475381152357338</v>
      </c>
      <c r="K43" s="26">
        <f t="shared" si="28"/>
        <v>562452</v>
      </c>
      <c r="L43" s="26">
        <f t="shared" si="24"/>
        <v>562452</v>
      </c>
    </row>
    <row r="44" spans="1:14" x14ac:dyDescent="0.3">
      <c r="A44" s="1"/>
      <c r="B44" s="1"/>
      <c r="C44" s="2"/>
      <c r="D44" s="2"/>
      <c r="E44" s="2"/>
      <c r="F44" s="2"/>
      <c r="G44" s="2"/>
      <c r="H44" s="2"/>
      <c r="I44" s="11"/>
      <c r="J44" s="11"/>
      <c r="K44" s="1"/>
      <c r="L44" s="3">
        <f t="shared" si="24"/>
        <v>0</v>
      </c>
    </row>
    <row r="45" spans="1:14" x14ac:dyDescent="0.3">
      <c r="A45" s="13" t="s">
        <v>6</v>
      </c>
      <c r="B45" s="13"/>
      <c r="C45" s="2"/>
      <c r="D45" s="2"/>
      <c r="E45" s="2"/>
      <c r="F45" s="2"/>
      <c r="G45" s="2"/>
      <c r="H45" s="2"/>
      <c r="I45" s="11"/>
      <c r="J45" s="11"/>
      <c r="K45" s="1"/>
      <c r="L45" s="3">
        <f t="shared" si="24"/>
        <v>0</v>
      </c>
    </row>
    <row r="46" spans="1:14" x14ac:dyDescent="0.3">
      <c r="A46" s="24" t="s">
        <v>7</v>
      </c>
      <c r="B46" s="28">
        <v>5359</v>
      </c>
      <c r="C46" s="25">
        <v>7343</v>
      </c>
      <c r="D46" s="25">
        <v>6985</v>
      </c>
      <c r="E46" s="25">
        <v>7190</v>
      </c>
      <c r="F46" s="25">
        <v>7343</v>
      </c>
      <c r="G46" s="58">
        <v>7635</v>
      </c>
      <c r="H46" s="25">
        <f t="shared" ref="H46:H47" si="29">G46</f>
        <v>7635</v>
      </c>
      <c r="I46" s="21">
        <f t="shared" ref="I46:I47" si="30">H46/C46</f>
        <v>1.0397657633119979</v>
      </c>
      <c r="J46" s="21">
        <f t="shared" ref="J46:J47" si="31">(H46-B46)/B46</f>
        <v>0.42470610188468</v>
      </c>
      <c r="K46" s="26">
        <f>H46-C46</f>
        <v>292</v>
      </c>
      <c r="L46" s="26">
        <f t="shared" si="24"/>
        <v>292</v>
      </c>
    </row>
    <row r="47" spans="1:14" x14ac:dyDescent="0.3">
      <c r="A47" s="24" t="s">
        <v>8</v>
      </c>
      <c r="B47" s="28">
        <v>183245</v>
      </c>
      <c r="C47" s="25">
        <v>211079</v>
      </c>
      <c r="D47" s="25">
        <v>175863</v>
      </c>
      <c r="E47" s="25">
        <v>193506</v>
      </c>
      <c r="F47" s="25">
        <v>211079</v>
      </c>
      <c r="G47" s="58">
        <v>261218</v>
      </c>
      <c r="H47" s="25">
        <f t="shared" si="29"/>
        <v>261218</v>
      </c>
      <c r="I47" s="21">
        <f t="shared" si="30"/>
        <v>1.2375366568914956</v>
      </c>
      <c r="J47" s="21">
        <f t="shared" si="31"/>
        <v>0.4255122922862834</v>
      </c>
      <c r="K47" s="26">
        <f>H47-C47</f>
        <v>50139</v>
      </c>
      <c r="L47" s="26">
        <f t="shared" si="24"/>
        <v>50139</v>
      </c>
    </row>
    <row r="48" spans="1:14" ht="43.2" x14ac:dyDescent="0.3">
      <c r="A48" s="4" t="str">
        <f>A3</f>
        <v>desember  2024</v>
      </c>
      <c r="B48" s="4" t="str">
        <f>B3</f>
        <v>DESEMBER 2023</v>
      </c>
      <c r="C48" s="5" t="s">
        <v>22</v>
      </c>
      <c r="D48" s="5" t="s">
        <v>13</v>
      </c>
      <c r="E48" s="5" t="s">
        <v>14</v>
      </c>
      <c r="F48" s="5" t="s">
        <v>9</v>
      </c>
      <c r="G48" s="5" t="s">
        <v>23</v>
      </c>
      <c r="H48" s="5" t="s">
        <v>10</v>
      </c>
      <c r="I48" s="5" t="s">
        <v>11</v>
      </c>
      <c r="J48" s="5" t="s">
        <v>128</v>
      </c>
      <c r="K48" s="5" t="s">
        <v>122</v>
      </c>
      <c r="L48" s="5" t="s">
        <v>12</v>
      </c>
    </row>
    <row r="49" spans="1:14" x14ac:dyDescent="0.3">
      <c r="A49" s="35"/>
      <c r="B49" s="35"/>
      <c r="C49" s="6"/>
      <c r="D49" s="6"/>
      <c r="E49" s="6"/>
      <c r="F49" s="6"/>
      <c r="G49" s="6"/>
      <c r="H49" s="6"/>
      <c r="I49" s="6"/>
      <c r="J49" s="6"/>
      <c r="K49" s="6"/>
      <c r="L49" s="6"/>
    </row>
    <row r="50" spans="1:14" x14ac:dyDescent="0.3">
      <c r="A50" s="36" t="s">
        <v>50</v>
      </c>
      <c r="B50" s="35"/>
      <c r="C50" s="6"/>
      <c r="D50" s="6"/>
      <c r="E50" s="6"/>
      <c r="F50" s="6"/>
      <c r="G50" s="6"/>
      <c r="H50" s="6"/>
      <c r="I50" s="6"/>
      <c r="J50" s="6"/>
      <c r="K50" s="6"/>
      <c r="L50" s="6"/>
    </row>
    <row r="51" spans="1:14" x14ac:dyDescent="0.3">
      <c r="A51" s="12" t="s">
        <v>16</v>
      </c>
      <c r="B51" s="12"/>
      <c r="C51" s="6"/>
      <c r="D51" s="6"/>
      <c r="E51" s="6"/>
      <c r="F51" s="6"/>
      <c r="G51" s="6"/>
      <c r="H51" s="6"/>
      <c r="I51" s="6"/>
      <c r="J51" s="6"/>
      <c r="K51" s="6"/>
      <c r="L51" s="6"/>
    </row>
    <row r="52" spans="1:14" x14ac:dyDescent="0.3">
      <c r="A52" s="19" t="s">
        <v>15</v>
      </c>
      <c r="B52" s="65">
        <f t="shared" ref="B52:B57" si="32">N52/1000000</f>
        <v>59439.642615999997</v>
      </c>
      <c r="C52" s="20">
        <v>86103.630032060726</v>
      </c>
      <c r="D52" s="20">
        <v>71752.951126522079</v>
      </c>
      <c r="E52" s="20">
        <v>78928.290579291424</v>
      </c>
      <c r="F52" s="20">
        <v>86103.630032060726</v>
      </c>
      <c r="G52" s="20">
        <v>70582823286</v>
      </c>
      <c r="H52" s="20">
        <f>G52/1000000</f>
        <v>70582.823285999999</v>
      </c>
      <c r="I52" s="21">
        <f>H52/C52</f>
        <v>0.81974271305075586</v>
      </c>
      <c r="J52" s="21">
        <f t="shared" ref="J52:J57" si="33">(H52-B52)/B52</f>
        <v>0.18747051932981296</v>
      </c>
      <c r="K52" s="22">
        <f>H52-C52</f>
        <v>-15520.806746060727</v>
      </c>
      <c r="L52" s="23">
        <f>H52-D52</f>
        <v>-1170.1278405220801</v>
      </c>
      <c r="N52">
        <v>59439642616</v>
      </c>
    </row>
    <row r="53" spans="1:14" x14ac:dyDescent="0.3">
      <c r="A53" s="19" t="s">
        <v>17</v>
      </c>
      <c r="B53" s="65">
        <f t="shared" si="32"/>
        <v>10309.454159999999</v>
      </c>
      <c r="C53" s="20">
        <v>22311.968726270905</v>
      </c>
      <c r="D53" s="20">
        <v>18593.5150438786</v>
      </c>
      <c r="E53" s="20">
        <v>20452.741885074756</v>
      </c>
      <c r="F53" s="20">
        <v>22311.968726270905</v>
      </c>
      <c r="G53" s="20">
        <v>16501139676</v>
      </c>
      <c r="H53" s="20">
        <f t="shared" ref="H53:H57" si="34">G53/1000000</f>
        <v>16501.139675999999</v>
      </c>
      <c r="I53" s="21">
        <f t="shared" ref="I53:I58" si="35">H53/C53</f>
        <v>0.73956448570004363</v>
      </c>
      <c r="J53" s="21">
        <f t="shared" si="33"/>
        <v>0.60058325299348336</v>
      </c>
      <c r="K53" s="22">
        <f t="shared" ref="K53:K58" si="36">H53-C53</f>
        <v>-5810.829050270906</v>
      </c>
      <c r="L53" s="23">
        <f t="shared" ref="L53:L56" si="37">H53-D53</f>
        <v>-2092.3753678786015</v>
      </c>
      <c r="N53">
        <v>10309454160</v>
      </c>
    </row>
    <row r="54" spans="1:14" x14ac:dyDescent="0.3">
      <c r="A54" s="19" t="s">
        <v>18</v>
      </c>
      <c r="B54" s="65">
        <f t="shared" si="32"/>
        <v>10272.80745</v>
      </c>
      <c r="C54" s="20">
        <v>13182.549220230525</v>
      </c>
      <c r="D54" s="20">
        <v>10985.381273581195</v>
      </c>
      <c r="E54" s="20">
        <v>12084.079861822222</v>
      </c>
      <c r="F54" s="20">
        <v>13182.549220230525</v>
      </c>
      <c r="G54" s="20">
        <v>12699225008</v>
      </c>
      <c r="H54" s="20">
        <f t="shared" si="34"/>
        <v>12699.225007999999</v>
      </c>
      <c r="I54" s="21">
        <f t="shared" si="35"/>
        <v>0.96333605859109595</v>
      </c>
      <c r="J54" s="21">
        <f t="shared" si="33"/>
        <v>0.23619809577955236</v>
      </c>
      <c r="K54" s="22">
        <f t="shared" si="36"/>
        <v>-483.32421223052552</v>
      </c>
      <c r="L54" s="23">
        <f t="shared" si="37"/>
        <v>1713.8437344188042</v>
      </c>
      <c r="N54">
        <v>10272807450</v>
      </c>
    </row>
    <row r="55" spans="1:14" x14ac:dyDescent="0.3">
      <c r="A55" s="19" t="s">
        <v>19</v>
      </c>
      <c r="B55" s="65">
        <f t="shared" si="32"/>
        <v>777.99916199999996</v>
      </c>
      <c r="C55" s="20">
        <v>722.27880147183009</v>
      </c>
      <c r="D55" s="20">
        <v>601.84617990127481</v>
      </c>
      <c r="E55" s="20">
        <v>662.06249068655245</v>
      </c>
      <c r="F55" s="20">
        <v>722.27880147183009</v>
      </c>
      <c r="G55" s="20">
        <v>769847132</v>
      </c>
      <c r="H55" s="20">
        <f t="shared" si="34"/>
        <v>769.84713199999999</v>
      </c>
      <c r="I55" s="21">
        <f t="shared" si="35"/>
        <v>1.0658586828676642</v>
      </c>
      <c r="J55" s="21">
        <f t="shared" si="33"/>
        <v>-1.047819894695461E-2</v>
      </c>
      <c r="K55" s="22">
        <f t="shared" si="36"/>
        <v>47.568330528169895</v>
      </c>
      <c r="L55" s="23">
        <f t="shared" si="37"/>
        <v>168.00095209872518</v>
      </c>
      <c r="N55">
        <v>777999162</v>
      </c>
    </row>
    <row r="56" spans="1:14" x14ac:dyDescent="0.3">
      <c r="A56" s="19" t="s">
        <v>21</v>
      </c>
      <c r="B56" s="65">
        <f t="shared" si="32"/>
        <v>0</v>
      </c>
      <c r="C56" s="20"/>
      <c r="D56" s="20"/>
      <c r="E56" s="20"/>
      <c r="F56" s="20"/>
      <c r="G56" s="20">
        <v>17334333</v>
      </c>
      <c r="H56" s="20">
        <f t="shared" si="34"/>
        <v>17.334333000000001</v>
      </c>
      <c r="I56" s="21"/>
      <c r="J56" s="21">
        <v>0</v>
      </c>
      <c r="K56" s="22">
        <f t="shared" si="36"/>
        <v>17.334333000000001</v>
      </c>
      <c r="L56" s="23">
        <f t="shared" si="37"/>
        <v>17.334333000000001</v>
      </c>
    </row>
    <row r="57" spans="1:14" x14ac:dyDescent="0.3">
      <c r="A57" s="19" t="s">
        <v>20</v>
      </c>
      <c r="B57" s="65">
        <f t="shared" si="32"/>
        <v>1546.4982500000001</v>
      </c>
      <c r="C57" s="20">
        <v>2028.3759458356913</v>
      </c>
      <c r="D57" s="20">
        <v>1690.2419970412768</v>
      </c>
      <c r="E57" s="20">
        <v>1859.4159081711828</v>
      </c>
      <c r="F57" s="20">
        <v>2028.3759458356913</v>
      </c>
      <c r="G57" s="20">
        <v>2755605391</v>
      </c>
      <c r="H57" s="20">
        <f t="shared" si="34"/>
        <v>2755.6053910000001</v>
      </c>
      <c r="I57" s="21">
        <f t="shared" si="35"/>
        <v>1.3585279379088131</v>
      </c>
      <c r="J57" s="21">
        <f t="shared" si="33"/>
        <v>0.78183544080958378</v>
      </c>
      <c r="K57" s="22">
        <f t="shared" si="36"/>
        <v>727.2294451643088</v>
      </c>
      <c r="L57" s="23">
        <f>H57-D57</f>
        <v>1065.3633939587232</v>
      </c>
      <c r="N57">
        <v>1546498250</v>
      </c>
    </row>
    <row r="58" spans="1:14" x14ac:dyDescent="0.3">
      <c r="A58" s="14" t="s">
        <v>47</v>
      </c>
      <c r="B58" s="15">
        <f t="shared" ref="B58:E58" si="38">SUM(B52:B57)</f>
        <v>82346.401637999981</v>
      </c>
      <c r="C58" s="15">
        <f t="shared" si="38"/>
        <v>124348.80272586968</v>
      </c>
      <c r="D58" s="15">
        <f t="shared" ref="D58" si="39">SUM(D52:D57)</f>
        <v>103623.93562092441</v>
      </c>
      <c r="E58" s="15">
        <f t="shared" si="38"/>
        <v>113986.59072504613</v>
      </c>
      <c r="F58" s="15">
        <f t="shared" ref="F58" si="40">SUM(F52:F57)</f>
        <v>124348.80272586968</v>
      </c>
      <c r="G58" s="15">
        <f>SUM(G52:G57)</f>
        <v>103325974826</v>
      </c>
      <c r="H58" s="15">
        <f>SUM(H52:H57)</f>
        <v>103325.97482599999</v>
      </c>
      <c r="I58" s="16">
        <f t="shared" si="35"/>
        <v>0.8309366279447411</v>
      </c>
      <c r="J58" s="21">
        <f>(H58-B58)/B58</f>
        <v>0.2547721912637731</v>
      </c>
      <c r="K58" s="17">
        <f t="shared" si="36"/>
        <v>-21022.827899869691</v>
      </c>
      <c r="L58" s="18">
        <f>H58-D58</f>
        <v>-297.96079492442368</v>
      </c>
    </row>
    <row r="59" spans="1:14" x14ac:dyDescent="0.3">
      <c r="A59" s="7"/>
      <c r="B59" s="7"/>
      <c r="C59" s="8"/>
      <c r="D59" s="8"/>
      <c r="E59" s="8"/>
      <c r="F59" s="8"/>
      <c r="G59" s="8"/>
      <c r="H59" s="8"/>
      <c r="I59" s="10"/>
      <c r="J59" s="10"/>
      <c r="K59" s="9"/>
      <c r="L59" s="8"/>
    </row>
    <row r="60" spans="1:14" x14ac:dyDescent="0.3">
      <c r="A60" s="13" t="s">
        <v>0</v>
      </c>
      <c r="B60" s="13"/>
      <c r="C60" s="1"/>
      <c r="D60" s="1"/>
      <c r="E60" s="1"/>
      <c r="F60" s="1"/>
      <c r="G60" s="1"/>
      <c r="H60" s="1"/>
      <c r="I60" s="11"/>
      <c r="J60" s="11"/>
      <c r="K60" s="1"/>
      <c r="L60" s="1"/>
    </row>
    <row r="61" spans="1:14" x14ac:dyDescent="0.3">
      <c r="A61" s="24" t="s">
        <v>1</v>
      </c>
      <c r="B61" s="28">
        <v>481511</v>
      </c>
      <c r="C61" s="25">
        <v>654886</v>
      </c>
      <c r="D61" s="25">
        <v>606404.43218316475</v>
      </c>
      <c r="E61" s="25">
        <v>630644.28135045269</v>
      </c>
      <c r="F61" s="25">
        <v>654886</v>
      </c>
      <c r="G61" s="58">
        <v>643394</v>
      </c>
      <c r="H61" s="25">
        <f t="shared" ref="H61:H62" si="41">G61</f>
        <v>643394</v>
      </c>
      <c r="I61" s="21">
        <f>H61/C61</f>
        <v>0.98245190766026458</v>
      </c>
      <c r="J61" s="21">
        <f>(H61-B61)/B61</f>
        <v>0.33619792694247896</v>
      </c>
      <c r="K61" s="26">
        <f>H61-C61</f>
        <v>-11492</v>
      </c>
      <c r="L61" s="26">
        <f>H61-F61</f>
        <v>-11492</v>
      </c>
    </row>
    <row r="62" spans="1:14" x14ac:dyDescent="0.3">
      <c r="A62" s="24" t="s">
        <v>2</v>
      </c>
      <c r="B62" s="28">
        <v>8974980</v>
      </c>
      <c r="C62" s="25">
        <v>9824200</v>
      </c>
      <c r="D62" s="25">
        <v>7753440.9884342942</v>
      </c>
      <c r="E62" s="25">
        <v>8821422.4451951012</v>
      </c>
      <c r="F62" s="25">
        <v>9824200</v>
      </c>
      <c r="G62" s="58">
        <v>12118028</v>
      </c>
      <c r="H62" s="25">
        <f t="shared" si="41"/>
        <v>12118028</v>
      </c>
      <c r="I62" s="21">
        <f>H62/C62</f>
        <v>1.2334875104334195</v>
      </c>
      <c r="J62" s="21">
        <f>(H62-B62)/B62</f>
        <v>0.35020111465429449</v>
      </c>
      <c r="K62" s="26">
        <f>H62-C62</f>
        <v>2293828</v>
      </c>
      <c r="L62" s="26">
        <f t="shared" ref="L62:L70" si="42">H62-F62</f>
        <v>2293828</v>
      </c>
    </row>
    <row r="63" spans="1:14" x14ac:dyDescent="0.3">
      <c r="A63" s="1"/>
      <c r="B63" s="1"/>
      <c r="C63" s="2"/>
      <c r="D63" s="2"/>
      <c r="E63" s="2"/>
      <c r="F63" s="2"/>
      <c r="G63" s="2"/>
      <c r="H63" s="2"/>
      <c r="I63" s="11"/>
      <c r="J63" s="11"/>
      <c r="K63" s="1"/>
      <c r="L63" s="3">
        <f t="shared" si="42"/>
        <v>0</v>
      </c>
    </row>
    <row r="64" spans="1:14" x14ac:dyDescent="0.3">
      <c r="A64" s="13" t="s">
        <v>3</v>
      </c>
      <c r="B64" s="13"/>
      <c r="C64" s="2"/>
      <c r="D64" s="2"/>
      <c r="E64" s="2"/>
      <c r="F64" s="2"/>
      <c r="G64" s="2"/>
      <c r="H64" s="2"/>
      <c r="I64" s="11"/>
      <c r="J64" s="11"/>
      <c r="K64" s="1"/>
      <c r="L64" s="3">
        <f t="shared" si="42"/>
        <v>0</v>
      </c>
    </row>
    <row r="65" spans="1:14" x14ac:dyDescent="0.3">
      <c r="A65" s="24" t="s">
        <v>4</v>
      </c>
      <c r="B65" s="28">
        <v>340070</v>
      </c>
      <c r="C65" s="25">
        <v>435289</v>
      </c>
      <c r="D65" s="25">
        <v>419481</v>
      </c>
      <c r="E65" s="25">
        <v>427423</v>
      </c>
      <c r="F65" s="25">
        <v>435289</v>
      </c>
      <c r="G65" s="25">
        <v>403113</v>
      </c>
      <c r="H65" s="25">
        <f t="shared" ref="H65:H66" si="43">G65</f>
        <v>403113</v>
      </c>
      <c r="I65" s="21">
        <f t="shared" ref="I65:I66" si="44">H65/C65</f>
        <v>0.92608129311790555</v>
      </c>
      <c r="J65" s="21">
        <f t="shared" ref="J65:J66" si="45">(H65-B65)/B65</f>
        <v>0.18538242126620991</v>
      </c>
      <c r="K65" s="26">
        <f t="shared" ref="K65:K66" si="46">H65-C65</f>
        <v>-32176</v>
      </c>
      <c r="L65" s="26">
        <f t="shared" si="42"/>
        <v>-32176</v>
      </c>
    </row>
    <row r="66" spans="1:14" x14ac:dyDescent="0.3">
      <c r="A66" s="24" t="s">
        <v>5</v>
      </c>
      <c r="B66" s="28">
        <v>804410</v>
      </c>
      <c r="C66" s="25">
        <v>970853</v>
      </c>
      <c r="D66" s="25">
        <v>809042</v>
      </c>
      <c r="E66" s="25">
        <v>889953</v>
      </c>
      <c r="F66" s="25">
        <v>970853</v>
      </c>
      <c r="G66" s="25">
        <v>1205939</v>
      </c>
      <c r="H66" s="25">
        <f t="shared" si="43"/>
        <v>1205939</v>
      </c>
      <c r="I66" s="21">
        <f t="shared" si="44"/>
        <v>1.2421437642979936</v>
      </c>
      <c r="J66" s="21">
        <f t="shared" si="45"/>
        <v>0.49915963252570206</v>
      </c>
      <c r="K66" s="26">
        <f t="shared" si="46"/>
        <v>235086</v>
      </c>
      <c r="L66" s="26">
        <f t="shared" si="42"/>
        <v>235086</v>
      </c>
    </row>
    <row r="67" spans="1:14" x14ac:dyDescent="0.3">
      <c r="A67" s="1"/>
      <c r="B67" s="1"/>
      <c r="C67" s="2"/>
      <c r="D67" s="2"/>
      <c r="E67" s="2"/>
      <c r="F67" s="2"/>
      <c r="G67" s="2"/>
      <c r="H67" s="2"/>
      <c r="I67" s="11"/>
      <c r="J67" s="11"/>
      <c r="K67" s="1"/>
      <c r="L67" s="3">
        <f t="shared" si="42"/>
        <v>0</v>
      </c>
    </row>
    <row r="68" spans="1:14" x14ac:dyDescent="0.3">
      <c r="A68" s="13" t="s">
        <v>6</v>
      </c>
      <c r="B68" s="13"/>
      <c r="C68" s="2"/>
      <c r="D68" s="2"/>
      <c r="E68" s="2"/>
      <c r="F68" s="2"/>
      <c r="G68" s="2"/>
      <c r="H68" s="2"/>
      <c r="I68" s="11"/>
      <c r="J68" s="11"/>
      <c r="K68" s="1"/>
      <c r="L68" s="3">
        <f t="shared" si="42"/>
        <v>0</v>
      </c>
    </row>
    <row r="69" spans="1:14" x14ac:dyDescent="0.3">
      <c r="A69" s="24" t="s">
        <v>7</v>
      </c>
      <c r="B69" s="28">
        <v>4036</v>
      </c>
      <c r="C69" s="25">
        <v>5522</v>
      </c>
      <c r="D69" s="25">
        <v>5251</v>
      </c>
      <c r="E69" s="25">
        <v>5413</v>
      </c>
      <c r="F69" s="25">
        <v>5522</v>
      </c>
      <c r="G69" s="58">
        <v>5743</v>
      </c>
      <c r="H69" s="25">
        <f t="shared" ref="H69:H70" si="47">G69</f>
        <v>5743</v>
      </c>
      <c r="I69" s="21">
        <f t="shared" ref="I69:I70" si="48">H69/C69</f>
        <v>1.040021731256791</v>
      </c>
      <c r="J69" s="21">
        <f t="shared" ref="J69:J70" si="49">(H69-B69)/B69</f>
        <v>0.42294350842418238</v>
      </c>
      <c r="K69" s="26">
        <f>H69-C69</f>
        <v>221</v>
      </c>
      <c r="L69" s="26">
        <f t="shared" si="42"/>
        <v>221</v>
      </c>
    </row>
    <row r="70" spans="1:14" x14ac:dyDescent="0.3">
      <c r="A70" s="24" t="s">
        <v>8</v>
      </c>
      <c r="B70" s="28">
        <v>564425</v>
      </c>
      <c r="C70" s="25">
        <v>663092</v>
      </c>
      <c r="D70" s="25">
        <v>552587</v>
      </c>
      <c r="E70" s="25">
        <v>607895</v>
      </c>
      <c r="F70" s="25">
        <v>663092</v>
      </c>
      <c r="G70" s="58">
        <v>723312</v>
      </c>
      <c r="H70" s="25">
        <f t="shared" si="47"/>
        <v>723312</v>
      </c>
      <c r="I70" s="21">
        <f t="shared" si="48"/>
        <v>1.0908169605424285</v>
      </c>
      <c r="J70" s="21">
        <f t="shared" si="49"/>
        <v>0.28150241396111086</v>
      </c>
      <c r="K70" s="26">
        <f>H70-C70</f>
        <v>60220</v>
      </c>
      <c r="L70" s="26">
        <f t="shared" si="42"/>
        <v>60220</v>
      </c>
    </row>
    <row r="71" spans="1:14" ht="43.2" x14ac:dyDescent="0.3">
      <c r="A71" s="4" t="str">
        <f>A3</f>
        <v>desember  2024</v>
      </c>
      <c r="B71" s="4" t="str">
        <f>B3</f>
        <v>DESEMBER 2023</v>
      </c>
      <c r="C71" s="5" t="s">
        <v>22</v>
      </c>
      <c r="D71" s="5" t="s">
        <v>13</v>
      </c>
      <c r="E71" s="5" t="s">
        <v>14</v>
      </c>
      <c r="F71" s="5" t="s">
        <v>9</v>
      </c>
      <c r="G71" s="5" t="s">
        <v>23</v>
      </c>
      <c r="H71" s="5" t="s">
        <v>10</v>
      </c>
      <c r="I71" s="5" t="s">
        <v>11</v>
      </c>
      <c r="J71" s="5" t="s">
        <v>128</v>
      </c>
      <c r="K71" s="5" t="s">
        <v>122</v>
      </c>
      <c r="L71" s="5" t="s">
        <v>12</v>
      </c>
    </row>
    <row r="72" spans="1:14" x14ac:dyDescent="0.3">
      <c r="A72" s="35"/>
      <c r="B72" s="35"/>
      <c r="C72" s="6"/>
      <c r="D72" s="6"/>
      <c r="E72" s="6"/>
      <c r="F72" s="6"/>
      <c r="G72" s="6"/>
      <c r="H72" s="6"/>
      <c r="I72" s="6"/>
      <c r="J72" s="6"/>
      <c r="K72" s="6"/>
      <c r="L72" s="6"/>
    </row>
    <row r="73" spans="1:14" x14ac:dyDescent="0.3">
      <c r="A73" s="36" t="s">
        <v>51</v>
      </c>
      <c r="B73" s="35"/>
      <c r="C73" s="6"/>
      <c r="D73" s="6"/>
      <c r="E73" s="6"/>
      <c r="F73" s="6"/>
      <c r="G73" s="6"/>
      <c r="H73" s="6"/>
      <c r="I73" s="6"/>
      <c r="J73" s="6"/>
      <c r="K73" s="6"/>
      <c r="L73" s="6"/>
    </row>
    <row r="74" spans="1:14" x14ac:dyDescent="0.3">
      <c r="A74" s="12" t="s">
        <v>16</v>
      </c>
      <c r="B74" s="12"/>
      <c r="C74" s="6"/>
      <c r="D74" s="6"/>
      <c r="E74" s="6"/>
      <c r="F74" s="6"/>
      <c r="G74" s="6"/>
      <c r="H74" s="6"/>
      <c r="I74" s="6"/>
      <c r="J74" s="6"/>
      <c r="K74" s="6"/>
      <c r="L74" s="6"/>
    </row>
    <row r="75" spans="1:14" x14ac:dyDescent="0.3">
      <c r="A75" s="19" t="s">
        <v>15</v>
      </c>
      <c r="B75" s="65">
        <f t="shared" ref="B75:B80" si="50">N75/1000000</f>
        <v>58917.915322000001</v>
      </c>
      <c r="C75" s="20">
        <v>85339.655221748893</v>
      </c>
      <c r="D75" s="20">
        <v>71116.306106959164</v>
      </c>
      <c r="E75" s="20">
        <v>78227.980664354007</v>
      </c>
      <c r="F75" s="20">
        <v>85339.655221748893</v>
      </c>
      <c r="G75" s="20">
        <v>69536354854</v>
      </c>
      <c r="H75" s="20">
        <f>G75/1000000</f>
        <v>69536.354854000005</v>
      </c>
      <c r="I75" s="21">
        <f>H75/C75</f>
        <v>0.81481879289662984</v>
      </c>
      <c r="J75" s="21">
        <f t="shared" ref="J75:J80" si="51">(H75-B75)/B75</f>
        <v>0.18022429126977393</v>
      </c>
      <c r="K75" s="22">
        <f>H75-C75</f>
        <v>-15803.300367748889</v>
      </c>
      <c r="L75" s="23">
        <f>H75-D75</f>
        <v>-1579.9512529591593</v>
      </c>
      <c r="N75">
        <v>58917915322</v>
      </c>
    </row>
    <row r="76" spans="1:14" x14ac:dyDescent="0.3">
      <c r="A76" s="19" t="s">
        <v>17</v>
      </c>
      <c r="B76" s="65">
        <f t="shared" si="50"/>
        <v>10298.704159999999</v>
      </c>
      <c r="C76" s="20">
        <v>22047.04091899937</v>
      </c>
      <c r="D76" s="20">
        <v>18372.739404109754</v>
      </c>
      <c r="E76" s="20">
        <v>20209.890161554558</v>
      </c>
      <c r="F76" s="20">
        <v>22047.04091899937</v>
      </c>
      <c r="G76" s="20">
        <v>14184114023</v>
      </c>
      <c r="H76" s="20">
        <f t="shared" ref="H76:H80" si="52">G76/1000000</f>
        <v>14184.114023</v>
      </c>
      <c r="I76" s="21">
        <f t="shared" ref="I76:I81" si="53">H76/C76</f>
        <v>0.64335681487199614</v>
      </c>
      <c r="J76" s="21">
        <f t="shared" si="51"/>
        <v>0.37727172298927375</v>
      </c>
      <c r="K76" s="22">
        <f t="shared" ref="K76:K81" si="54">H76-C76</f>
        <v>-7862.9268959993697</v>
      </c>
      <c r="L76" s="23">
        <f t="shared" ref="L76:L79" si="55">H76-D76</f>
        <v>-4188.625381109754</v>
      </c>
      <c r="N76">
        <v>10298704160</v>
      </c>
    </row>
    <row r="77" spans="1:14" x14ac:dyDescent="0.3">
      <c r="A77" s="19" t="s">
        <v>18</v>
      </c>
      <c r="B77" s="65">
        <f t="shared" si="50"/>
        <v>8640.8024000000005</v>
      </c>
      <c r="C77" s="20">
        <v>11312.652424068863</v>
      </c>
      <c r="D77" s="20">
        <v>9427.1447819199457</v>
      </c>
      <c r="E77" s="20">
        <v>10369.996960200568</v>
      </c>
      <c r="F77" s="20">
        <v>11312.652424068863</v>
      </c>
      <c r="G77" s="20">
        <v>10228349898</v>
      </c>
      <c r="H77" s="20">
        <f t="shared" si="52"/>
        <v>10228.349898</v>
      </c>
      <c r="I77" s="21">
        <f t="shared" si="53"/>
        <v>0.90415134440426237</v>
      </c>
      <c r="J77" s="21">
        <f t="shared" si="51"/>
        <v>0.18372686059803889</v>
      </c>
      <c r="K77" s="22">
        <f t="shared" si="54"/>
        <v>-1084.3025260688628</v>
      </c>
      <c r="L77" s="23">
        <f t="shared" si="55"/>
        <v>801.20511608005472</v>
      </c>
      <c r="N77">
        <v>8640802400</v>
      </c>
    </row>
    <row r="78" spans="1:14" x14ac:dyDescent="0.3">
      <c r="A78" s="19" t="s">
        <v>19</v>
      </c>
      <c r="B78" s="65">
        <f t="shared" si="50"/>
        <v>273.88801799999999</v>
      </c>
      <c r="C78" s="20">
        <v>256.65438106139595</v>
      </c>
      <c r="D78" s="20">
        <v>213.85988136708693</v>
      </c>
      <c r="E78" s="20">
        <v>235.2571312142415</v>
      </c>
      <c r="F78" s="20">
        <v>256.65438106139595</v>
      </c>
      <c r="G78" s="20">
        <v>348419410</v>
      </c>
      <c r="H78" s="20">
        <f t="shared" si="52"/>
        <v>348.41941000000003</v>
      </c>
      <c r="I78" s="21">
        <f t="shared" si="53"/>
        <v>1.3575432009346935</v>
      </c>
      <c r="J78" s="21">
        <f t="shared" si="51"/>
        <v>0.27212359468751951</v>
      </c>
      <c r="K78" s="22">
        <f t="shared" si="54"/>
        <v>91.765028938604075</v>
      </c>
      <c r="L78" s="23">
        <f t="shared" si="55"/>
        <v>134.5595286329131</v>
      </c>
      <c r="N78">
        <v>273888018</v>
      </c>
    </row>
    <row r="79" spans="1:14" x14ac:dyDescent="0.3">
      <c r="A79" s="19" t="s">
        <v>21</v>
      </c>
      <c r="B79" s="65">
        <f t="shared" si="50"/>
        <v>0</v>
      </c>
      <c r="C79" s="20"/>
      <c r="D79" s="20"/>
      <c r="E79" s="20"/>
      <c r="F79" s="20"/>
      <c r="G79" s="20">
        <v>2427023</v>
      </c>
      <c r="H79" s="20">
        <f t="shared" si="52"/>
        <v>2.4270230000000002</v>
      </c>
      <c r="I79" s="21"/>
      <c r="J79" s="21">
        <v>0</v>
      </c>
      <c r="K79" s="22">
        <f t="shared" si="54"/>
        <v>2.4270230000000002</v>
      </c>
      <c r="L79" s="23">
        <f t="shared" si="55"/>
        <v>2.4270230000000002</v>
      </c>
    </row>
    <row r="80" spans="1:14" x14ac:dyDescent="0.3">
      <c r="A80" s="19" t="s">
        <v>20</v>
      </c>
      <c r="B80" s="65">
        <f t="shared" si="50"/>
        <v>2000.420946</v>
      </c>
      <c r="C80" s="20">
        <v>1710.1212950356319</v>
      </c>
      <c r="D80" s="20">
        <v>1425.0409737101013</v>
      </c>
      <c r="E80" s="20">
        <v>1567.6712926022542</v>
      </c>
      <c r="F80" s="20">
        <v>1710.1212950356319</v>
      </c>
      <c r="G80" s="20">
        <v>2486908144</v>
      </c>
      <c r="H80" s="20">
        <f t="shared" si="52"/>
        <v>2486.908144</v>
      </c>
      <c r="I80" s="21">
        <f t="shared" si="53"/>
        <v>1.4542290954561694</v>
      </c>
      <c r="J80" s="21">
        <f t="shared" si="51"/>
        <v>0.24319241356314014</v>
      </c>
      <c r="K80" s="22">
        <f t="shared" si="54"/>
        <v>776.78684896436812</v>
      </c>
      <c r="L80" s="23">
        <f>H80-D80</f>
        <v>1061.8671702898987</v>
      </c>
      <c r="N80">
        <v>2000420946</v>
      </c>
    </row>
    <row r="81" spans="1:12" x14ac:dyDescent="0.3">
      <c r="A81" s="14" t="s">
        <v>47</v>
      </c>
      <c r="B81" s="15">
        <f t="shared" ref="B81:E81" si="56">SUM(B75:B80)</f>
        <v>80131.730845999991</v>
      </c>
      <c r="C81" s="15">
        <f t="shared" si="56"/>
        <v>120666.12424091414</v>
      </c>
      <c r="D81" s="15">
        <f t="shared" ref="D81" si="57">SUM(D75:D80)</f>
        <v>100555.09114806606</v>
      </c>
      <c r="E81" s="15">
        <f t="shared" si="56"/>
        <v>110610.79620992564</v>
      </c>
      <c r="F81" s="15">
        <f t="shared" ref="F81" si="58">SUM(F75:F80)</f>
        <v>120666.12424091414</v>
      </c>
      <c r="G81" s="15">
        <f>SUM(G75:G80)</f>
        <v>96786573352</v>
      </c>
      <c r="H81" s="15">
        <f>SUM(H75:H80)</f>
        <v>96786.573352000007</v>
      </c>
      <c r="I81" s="16">
        <f t="shared" si="53"/>
        <v>0.80210227983093441</v>
      </c>
      <c r="J81" s="21">
        <f>(H81-B81)/B81</f>
        <v>0.20784328917102618</v>
      </c>
      <c r="K81" s="17">
        <f t="shared" si="54"/>
        <v>-23879.550888914135</v>
      </c>
      <c r="L81" s="18">
        <f>H81-D81</f>
        <v>-3768.5177960660512</v>
      </c>
    </row>
    <row r="82" spans="1:12" x14ac:dyDescent="0.3">
      <c r="A82" s="7"/>
      <c r="B82" s="7"/>
      <c r="C82" s="8"/>
      <c r="D82" s="8"/>
      <c r="E82" s="8"/>
      <c r="F82" s="8"/>
      <c r="G82" s="8"/>
      <c r="H82" s="8"/>
      <c r="I82" s="10"/>
      <c r="J82" s="10"/>
      <c r="K82" s="9"/>
      <c r="L82" s="8"/>
    </row>
    <row r="83" spans="1:12" x14ac:dyDescent="0.3">
      <c r="A83" s="13" t="s">
        <v>0</v>
      </c>
      <c r="B83" s="13"/>
      <c r="C83" s="1"/>
      <c r="D83" s="1"/>
      <c r="E83" s="1"/>
      <c r="F83" s="1"/>
      <c r="G83" s="1"/>
      <c r="H83" s="1"/>
      <c r="I83" s="11"/>
      <c r="J83" s="11"/>
      <c r="K83" s="1"/>
      <c r="L83" s="1"/>
    </row>
    <row r="84" spans="1:12" x14ac:dyDescent="0.3">
      <c r="A84" s="24" t="s">
        <v>1</v>
      </c>
      <c r="B84" s="28">
        <v>381540</v>
      </c>
      <c r="C84" s="25">
        <v>518921</v>
      </c>
      <c r="D84" s="25">
        <v>480474.03170600126</v>
      </c>
      <c r="E84" s="25">
        <v>499696.91108905681</v>
      </c>
      <c r="F84" s="25">
        <v>518921</v>
      </c>
      <c r="G84" s="58">
        <v>548772</v>
      </c>
      <c r="H84" s="25">
        <f t="shared" ref="H84:H85" si="59">G84</f>
        <v>548772</v>
      </c>
      <c r="I84" s="21">
        <f>H84/C84</f>
        <v>1.0575251338835776</v>
      </c>
      <c r="J84" s="21">
        <f>(H84-B84)/B84</f>
        <v>0.4383079100487498</v>
      </c>
      <c r="K84" s="26">
        <f>H84-C84</f>
        <v>29851</v>
      </c>
      <c r="L84" s="26">
        <f>H84-F84</f>
        <v>29851</v>
      </c>
    </row>
    <row r="85" spans="1:12" x14ac:dyDescent="0.3">
      <c r="A85" s="24" t="s">
        <v>2</v>
      </c>
      <c r="B85" s="28">
        <v>7172890</v>
      </c>
      <c r="C85" s="25">
        <v>7851596</v>
      </c>
      <c r="D85" s="25">
        <v>6133214.7285780916</v>
      </c>
      <c r="E85" s="25">
        <v>7008881.3942469275</v>
      </c>
      <c r="F85" s="25">
        <v>7851596</v>
      </c>
      <c r="G85" s="58">
        <v>8967449</v>
      </c>
      <c r="H85" s="25">
        <f t="shared" si="59"/>
        <v>8967449</v>
      </c>
      <c r="I85" s="21">
        <f>H85/C85</f>
        <v>1.1421179846747083</v>
      </c>
      <c r="J85" s="21">
        <f>(H85-B85)/B85</f>
        <v>0.2501863265712983</v>
      </c>
      <c r="K85" s="26">
        <f>H85-C85</f>
        <v>1115853</v>
      </c>
      <c r="L85" s="26">
        <f t="shared" ref="L85:L93" si="60">H85-F85</f>
        <v>1115853</v>
      </c>
    </row>
    <row r="86" spans="1:12" x14ac:dyDescent="0.3">
      <c r="A86" s="1"/>
      <c r="B86" s="1"/>
      <c r="C86" s="2"/>
      <c r="D86" s="2"/>
      <c r="E86" s="2"/>
      <c r="F86" s="2"/>
      <c r="G86" s="2"/>
      <c r="H86" s="2"/>
      <c r="I86" s="11"/>
      <c r="J86" s="11"/>
      <c r="K86" s="1"/>
      <c r="L86" s="3">
        <f t="shared" si="60"/>
        <v>0</v>
      </c>
    </row>
    <row r="87" spans="1:12" x14ac:dyDescent="0.3">
      <c r="A87" s="13" t="s">
        <v>3</v>
      </c>
      <c r="B87" s="13"/>
      <c r="C87" s="2"/>
      <c r="D87" s="2"/>
      <c r="E87" s="2"/>
      <c r="F87" s="2"/>
      <c r="G87" s="2"/>
      <c r="H87" s="2"/>
      <c r="I87" s="11"/>
      <c r="J87" s="11"/>
      <c r="K87" s="1"/>
      <c r="L87" s="3">
        <f t="shared" si="60"/>
        <v>0</v>
      </c>
    </row>
    <row r="88" spans="1:12" x14ac:dyDescent="0.3">
      <c r="A88" s="24" t="s">
        <v>4</v>
      </c>
      <c r="B88" s="28">
        <v>222450</v>
      </c>
      <c r="C88" s="25">
        <v>284737</v>
      </c>
      <c r="D88" s="25">
        <v>274398</v>
      </c>
      <c r="E88" s="25">
        <v>279593</v>
      </c>
      <c r="F88" s="25">
        <v>284737</v>
      </c>
      <c r="G88" s="25">
        <v>285835</v>
      </c>
      <c r="H88" s="25">
        <f t="shared" ref="H88:H89" si="61">G88</f>
        <v>285835</v>
      </c>
      <c r="I88" s="21">
        <f t="shared" ref="I88:I89" si="62">H88/C88</f>
        <v>1.003856190098231</v>
      </c>
      <c r="J88" s="21">
        <f t="shared" ref="J88:J89" si="63">(H88-B88)/B88</f>
        <v>0.28494043605304564</v>
      </c>
      <c r="K88" s="26">
        <f t="shared" ref="K88:K89" si="64">H88-C88</f>
        <v>1098</v>
      </c>
      <c r="L88" s="26">
        <f t="shared" si="60"/>
        <v>1098</v>
      </c>
    </row>
    <row r="89" spans="1:12" x14ac:dyDescent="0.3">
      <c r="A89" s="24" t="s">
        <v>5</v>
      </c>
      <c r="B89" s="28">
        <v>1077514</v>
      </c>
      <c r="C89" s="25">
        <v>1295163</v>
      </c>
      <c r="D89" s="25">
        <v>1079310</v>
      </c>
      <c r="E89" s="25">
        <v>1187246</v>
      </c>
      <c r="F89" s="25">
        <v>1295163</v>
      </c>
      <c r="G89" s="25">
        <v>1271146</v>
      </c>
      <c r="H89" s="25">
        <f t="shared" si="61"/>
        <v>1271146</v>
      </c>
      <c r="I89" s="21">
        <f t="shared" si="62"/>
        <v>0.98145638811485503</v>
      </c>
      <c r="J89" s="21">
        <f t="shared" si="63"/>
        <v>0.17970253750763332</v>
      </c>
      <c r="K89" s="26">
        <f t="shared" si="64"/>
        <v>-24017</v>
      </c>
      <c r="L89" s="26">
        <f t="shared" si="60"/>
        <v>-24017</v>
      </c>
    </row>
    <row r="90" spans="1:12" x14ac:dyDescent="0.3">
      <c r="A90" s="1"/>
      <c r="B90" s="1"/>
      <c r="C90" s="2"/>
      <c r="D90" s="2"/>
      <c r="E90" s="2"/>
      <c r="F90" s="2"/>
      <c r="G90" s="2"/>
      <c r="H90" s="2"/>
      <c r="I90" s="11"/>
      <c r="J90" s="11"/>
      <c r="K90" s="1"/>
      <c r="L90" s="3">
        <f t="shared" si="60"/>
        <v>0</v>
      </c>
    </row>
    <row r="91" spans="1:12" x14ac:dyDescent="0.3">
      <c r="A91" s="13" t="s">
        <v>6</v>
      </c>
      <c r="B91" s="13"/>
      <c r="C91" s="2"/>
      <c r="D91" s="2"/>
      <c r="E91" s="2"/>
      <c r="F91" s="2"/>
      <c r="G91" s="2"/>
      <c r="H91" s="2"/>
      <c r="I91" s="11"/>
      <c r="J91" s="11"/>
      <c r="K91" s="1"/>
      <c r="L91" s="3">
        <f t="shared" si="60"/>
        <v>0</v>
      </c>
    </row>
    <row r="92" spans="1:12" x14ac:dyDescent="0.3">
      <c r="A92" s="24" t="s">
        <v>7</v>
      </c>
      <c r="B92" s="28">
        <v>2725</v>
      </c>
      <c r="C92" s="25">
        <v>3620</v>
      </c>
      <c r="D92" s="25">
        <v>3442</v>
      </c>
      <c r="E92" s="25">
        <v>3553</v>
      </c>
      <c r="F92" s="25">
        <v>3620</v>
      </c>
      <c r="G92" s="58">
        <v>3943</v>
      </c>
      <c r="H92" s="25">
        <f t="shared" ref="H92:H93" si="65">G92</f>
        <v>3943</v>
      </c>
      <c r="I92" s="21">
        <f t="shared" ref="I92:I93" si="66">H92/C92</f>
        <v>1.0892265193370165</v>
      </c>
      <c r="J92" s="21">
        <f t="shared" ref="J92:J93" si="67">(H92-B92)/B92</f>
        <v>0.44697247706422016</v>
      </c>
      <c r="K92" s="26">
        <f>H92-C92</f>
        <v>323</v>
      </c>
      <c r="L92" s="26">
        <f t="shared" si="60"/>
        <v>323</v>
      </c>
    </row>
    <row r="93" spans="1:12" x14ac:dyDescent="0.3">
      <c r="A93" s="24" t="s">
        <v>8</v>
      </c>
      <c r="B93" s="28">
        <v>196663</v>
      </c>
      <c r="C93" s="25">
        <v>224815</v>
      </c>
      <c r="D93" s="25">
        <v>187319</v>
      </c>
      <c r="E93" s="25">
        <v>206091</v>
      </c>
      <c r="F93" s="25">
        <v>224815</v>
      </c>
      <c r="G93" s="58">
        <v>283782</v>
      </c>
      <c r="H93" s="25">
        <f t="shared" si="65"/>
        <v>283782</v>
      </c>
      <c r="I93" s="21">
        <f t="shared" si="66"/>
        <v>1.26229121722305</v>
      </c>
      <c r="J93" s="21">
        <f t="shared" si="67"/>
        <v>0.44298622516690989</v>
      </c>
      <c r="K93" s="26">
        <f>H93-C93</f>
        <v>58967</v>
      </c>
      <c r="L93" s="26">
        <f t="shared" si="60"/>
        <v>58967</v>
      </c>
    </row>
    <row r="94" spans="1:12" ht="43.2" x14ac:dyDescent="0.3">
      <c r="A94" s="4" t="str">
        <f>A3</f>
        <v>desember  2024</v>
      </c>
      <c r="B94" s="4" t="str">
        <f>B3</f>
        <v>DESEMBER 2023</v>
      </c>
      <c r="C94" s="5" t="s">
        <v>22</v>
      </c>
      <c r="D94" s="5" t="s">
        <v>13</v>
      </c>
      <c r="E94" s="5" t="s">
        <v>14</v>
      </c>
      <c r="F94" s="5" t="s">
        <v>9</v>
      </c>
      <c r="G94" s="5" t="s">
        <v>23</v>
      </c>
      <c r="H94" s="5" t="s">
        <v>10</v>
      </c>
      <c r="I94" s="5" t="s">
        <v>11</v>
      </c>
      <c r="J94" s="5" t="s">
        <v>128</v>
      </c>
      <c r="K94" s="5" t="s">
        <v>122</v>
      </c>
      <c r="L94" s="5" t="s">
        <v>12</v>
      </c>
    </row>
    <row r="95" spans="1:12" x14ac:dyDescent="0.3">
      <c r="A95" s="35"/>
      <c r="B95" s="35"/>
      <c r="C95" s="6"/>
      <c r="D95" s="6"/>
      <c r="E95" s="6"/>
      <c r="F95" s="6"/>
      <c r="G95" s="6"/>
      <c r="H95" s="6"/>
      <c r="I95" s="6"/>
      <c r="J95" s="6"/>
      <c r="K95" s="6"/>
      <c r="L95" s="6"/>
    </row>
    <row r="96" spans="1:12" x14ac:dyDescent="0.3">
      <c r="A96" s="36" t="s">
        <v>52</v>
      </c>
      <c r="B96" s="35"/>
      <c r="C96" s="6"/>
      <c r="D96" s="6"/>
      <c r="E96" s="6"/>
      <c r="F96" s="6"/>
      <c r="G96" s="6"/>
      <c r="H96" s="6"/>
      <c r="I96" s="6"/>
      <c r="J96" s="6"/>
      <c r="K96" s="6"/>
      <c r="L96" s="6"/>
    </row>
    <row r="97" spans="1:14" x14ac:dyDescent="0.3">
      <c r="A97" s="12" t="s">
        <v>16</v>
      </c>
      <c r="B97" s="12"/>
      <c r="C97" s="6"/>
      <c r="D97" s="6"/>
      <c r="E97" s="6"/>
      <c r="F97" s="6"/>
      <c r="G97" s="6"/>
      <c r="H97" s="6"/>
      <c r="I97" s="6"/>
      <c r="J97" s="6"/>
      <c r="K97" s="6"/>
      <c r="L97" s="6"/>
    </row>
    <row r="98" spans="1:14" x14ac:dyDescent="0.3">
      <c r="A98" s="19" t="s">
        <v>15</v>
      </c>
      <c r="B98" s="65">
        <f t="shared" ref="B98:B103" si="68">N98/1000000</f>
        <v>3674.8096650000002</v>
      </c>
      <c r="C98" s="20">
        <v>5330.8422002541029</v>
      </c>
      <c r="D98" s="20">
        <v>4442.3639249077951</v>
      </c>
      <c r="E98" s="20">
        <v>4886.603062580949</v>
      </c>
      <c r="F98" s="20">
        <v>5330.8422002541029</v>
      </c>
      <c r="G98" s="20">
        <v>4712612573</v>
      </c>
      <c r="H98" s="20">
        <f>G98/1000000</f>
        <v>4712.6125730000003</v>
      </c>
      <c r="I98" s="21">
        <f>H98/C98</f>
        <v>0.88402777571907232</v>
      </c>
      <c r="J98" s="21">
        <f t="shared" ref="J98:J103" si="69">(H98-B98)/B98</f>
        <v>0.28240997564699721</v>
      </c>
      <c r="K98" s="22">
        <f>H98-C98</f>
        <v>-618.22962725410252</v>
      </c>
      <c r="L98" s="23">
        <f>H98-D98</f>
        <v>270.24864809220526</v>
      </c>
      <c r="N98">
        <v>3674809665</v>
      </c>
    </row>
    <row r="99" spans="1:14" x14ac:dyDescent="0.3">
      <c r="A99" s="19" t="s">
        <v>17</v>
      </c>
      <c r="B99" s="65">
        <f t="shared" si="68"/>
        <v>1123.06807</v>
      </c>
      <c r="C99" s="20">
        <v>2431.172181883247</v>
      </c>
      <c r="D99" s="20">
        <v>2025.9994576310289</v>
      </c>
      <c r="E99" s="20">
        <v>2228.5858197571379</v>
      </c>
      <c r="F99" s="20">
        <v>2431.172181883247</v>
      </c>
      <c r="G99" s="20">
        <v>1833630919</v>
      </c>
      <c r="H99" s="20">
        <f t="shared" ref="H99:H103" si="70">G99/1000000</f>
        <v>1833.6309189999999</v>
      </c>
      <c r="I99" s="21">
        <f t="shared" ref="I99:I103" si="71">H99/C99</f>
        <v>0.75421680647054101</v>
      </c>
      <c r="J99" s="21">
        <f t="shared" si="69"/>
        <v>0.63269793521954543</v>
      </c>
      <c r="K99" s="22">
        <f t="shared" ref="K99:K104" si="72">H99-C99</f>
        <v>-597.5412628832471</v>
      </c>
      <c r="L99" s="23">
        <f t="shared" ref="L99:L102" si="73">H99-D99</f>
        <v>-192.36853863102897</v>
      </c>
      <c r="N99">
        <v>1123068070</v>
      </c>
    </row>
    <row r="100" spans="1:14" x14ac:dyDescent="0.3">
      <c r="A100" s="19" t="s">
        <v>18</v>
      </c>
      <c r="B100" s="65">
        <f t="shared" si="68"/>
        <v>328.60705000000002</v>
      </c>
      <c r="C100" s="20">
        <v>448.29733002353146</v>
      </c>
      <c r="D100" s="20">
        <v>373.57850988936667</v>
      </c>
      <c r="E100" s="20">
        <v>410.94181765181338</v>
      </c>
      <c r="F100" s="20">
        <v>448.29733002353146</v>
      </c>
      <c r="G100" s="20">
        <v>436014643</v>
      </c>
      <c r="H100" s="20">
        <f t="shared" si="70"/>
        <v>436.01464299999998</v>
      </c>
      <c r="I100" s="21">
        <f t="shared" si="71"/>
        <v>0.97260147183368961</v>
      </c>
      <c r="J100" s="21">
        <f t="shared" si="69"/>
        <v>0.32685723875978911</v>
      </c>
      <c r="K100" s="22">
        <f t="shared" si="72"/>
        <v>-12.28268702353148</v>
      </c>
      <c r="L100" s="23">
        <f t="shared" si="73"/>
        <v>62.436133110633307</v>
      </c>
      <c r="N100">
        <v>328607050</v>
      </c>
    </row>
    <row r="101" spans="1:14" x14ac:dyDescent="0.3">
      <c r="A101" s="19" t="s">
        <v>19</v>
      </c>
      <c r="B101" s="65">
        <f t="shared" si="68"/>
        <v>11.123373000000001</v>
      </c>
      <c r="C101" s="20">
        <v>15.00581771287813</v>
      </c>
      <c r="D101" s="20">
        <v>12.503750696250796</v>
      </c>
      <c r="E101" s="20">
        <v>13.754784204564462</v>
      </c>
      <c r="F101" s="20">
        <v>15.00581771287813</v>
      </c>
      <c r="G101" s="20">
        <v>55277797</v>
      </c>
      <c r="H101" s="20">
        <f t="shared" si="70"/>
        <v>55.277797</v>
      </c>
      <c r="I101" s="21">
        <f t="shared" si="71"/>
        <v>3.6837577303474829</v>
      </c>
      <c r="J101" s="21">
        <f t="shared" si="69"/>
        <v>3.9695175195509487</v>
      </c>
      <c r="K101" s="22">
        <f t="shared" si="72"/>
        <v>40.271979287121866</v>
      </c>
      <c r="L101" s="23">
        <f t="shared" si="73"/>
        <v>42.774046303749202</v>
      </c>
      <c r="N101">
        <v>11123373</v>
      </c>
    </row>
    <row r="102" spans="1:14" x14ac:dyDescent="0.3">
      <c r="A102" s="19" t="s">
        <v>21</v>
      </c>
      <c r="B102" s="65">
        <f t="shared" si="68"/>
        <v>0</v>
      </c>
      <c r="C102" s="20"/>
      <c r="D102" s="20"/>
      <c r="E102" s="20"/>
      <c r="F102" s="20"/>
      <c r="G102" s="20">
        <v>5551740</v>
      </c>
      <c r="H102" s="20">
        <f t="shared" si="70"/>
        <v>5.5517399999999997</v>
      </c>
      <c r="I102" s="21"/>
      <c r="J102" s="21">
        <v>0</v>
      </c>
      <c r="K102" s="22">
        <f t="shared" si="72"/>
        <v>5.5517399999999997</v>
      </c>
      <c r="L102" s="23">
        <f t="shared" si="73"/>
        <v>5.5517399999999997</v>
      </c>
    </row>
    <row r="103" spans="1:14" x14ac:dyDescent="0.3">
      <c r="A103" s="19" t="s">
        <v>20</v>
      </c>
      <c r="B103" s="65">
        <f t="shared" si="68"/>
        <v>223.208698</v>
      </c>
      <c r="C103" s="20">
        <v>208.30361891343475</v>
      </c>
      <c r="D103" s="20">
        <v>173.5790278651281</v>
      </c>
      <c r="E103" s="20">
        <v>190.95230523338276</v>
      </c>
      <c r="F103" s="20">
        <v>208.30361891343475</v>
      </c>
      <c r="G103" s="20">
        <v>97231551</v>
      </c>
      <c r="H103" s="20">
        <f t="shared" si="70"/>
        <v>97.231550999999996</v>
      </c>
      <c r="I103" s="21">
        <f t="shared" si="71"/>
        <v>0.46677802098295157</v>
      </c>
      <c r="J103" s="21">
        <f t="shared" si="69"/>
        <v>-0.5643917469560259</v>
      </c>
      <c r="K103" s="22">
        <f t="shared" si="72"/>
        <v>-111.07206791343475</v>
      </c>
      <c r="L103" s="23">
        <f>H103-D103</f>
        <v>-76.347476865128101</v>
      </c>
      <c r="N103">
        <v>223208698</v>
      </c>
    </row>
    <row r="104" spans="1:14" x14ac:dyDescent="0.3">
      <c r="A104" s="14" t="s">
        <v>47</v>
      </c>
      <c r="B104" s="15">
        <f t="shared" ref="B104:C104" si="74">SUM(B98:B103)</f>
        <v>5360.8168560000004</v>
      </c>
      <c r="C104" s="15">
        <f t="shared" si="74"/>
        <v>8433.6211487871933</v>
      </c>
      <c r="D104" s="15">
        <f t="shared" ref="D104:G104" si="75">SUM(D98:D103)</f>
        <v>7028.02467098957</v>
      </c>
      <c r="E104" s="15">
        <f t="shared" si="75"/>
        <v>7730.8377894278474</v>
      </c>
      <c r="F104" s="15">
        <f t="shared" si="75"/>
        <v>8433.6211487871933</v>
      </c>
      <c r="G104" s="15">
        <f t="shared" si="75"/>
        <v>7140319223</v>
      </c>
      <c r="H104" s="15">
        <f>SUM(H98:H103)</f>
        <v>7140.3192229999995</v>
      </c>
      <c r="I104" s="16">
        <f t="shared" ref="I104" si="76">H104/C104</f>
        <v>0.84664927402232448</v>
      </c>
      <c r="J104" s="21">
        <f>(H104-B104)/B104</f>
        <v>0.33194612216761749</v>
      </c>
      <c r="K104" s="17">
        <f t="shared" si="72"/>
        <v>-1293.3019257871938</v>
      </c>
      <c r="L104" s="18">
        <f>H104-D104</f>
        <v>112.29455201042947</v>
      </c>
    </row>
    <row r="105" spans="1:14" x14ac:dyDescent="0.3">
      <c r="A105" s="7"/>
      <c r="B105" s="7"/>
      <c r="C105" s="8"/>
      <c r="D105" s="8"/>
      <c r="E105" s="8"/>
      <c r="F105" s="8"/>
      <c r="G105" s="8"/>
      <c r="H105" s="8"/>
      <c r="I105" s="10"/>
      <c r="J105" s="10"/>
      <c r="K105" s="9"/>
      <c r="L105" s="8"/>
    </row>
    <row r="106" spans="1:14" x14ac:dyDescent="0.3">
      <c r="A106" s="13" t="s">
        <v>0</v>
      </c>
      <c r="B106" s="13"/>
      <c r="C106" s="1"/>
      <c r="D106" s="1"/>
      <c r="E106" s="1"/>
      <c r="F106" s="1"/>
      <c r="G106" s="1"/>
      <c r="H106" s="1"/>
      <c r="I106" s="11"/>
      <c r="J106" s="11"/>
      <c r="K106" s="1"/>
      <c r="L106" s="1"/>
    </row>
    <row r="107" spans="1:14" x14ac:dyDescent="0.3">
      <c r="A107" s="24" t="s">
        <v>1</v>
      </c>
      <c r="B107" s="28">
        <v>40605</v>
      </c>
      <c r="C107" s="25">
        <v>55226</v>
      </c>
      <c r="D107" s="25">
        <v>51046.090027821119</v>
      </c>
      <c r="E107" s="25">
        <v>53138.131009247198</v>
      </c>
      <c r="F107" s="25">
        <v>55226</v>
      </c>
      <c r="G107" s="58">
        <v>59991</v>
      </c>
      <c r="H107" s="25">
        <f>G107</f>
        <v>59991</v>
      </c>
      <c r="I107" s="21">
        <f>H107/C107</f>
        <v>1.0862818237786549</v>
      </c>
      <c r="J107" s="21">
        <f>(H107-B107)/B107</f>
        <v>0.4774288880679719</v>
      </c>
      <c r="K107" s="26">
        <f>H107-C107</f>
        <v>4765</v>
      </c>
      <c r="L107" s="26">
        <f>H107-F107</f>
        <v>4765</v>
      </c>
    </row>
    <row r="108" spans="1:14" x14ac:dyDescent="0.3">
      <c r="A108" s="24" t="s">
        <v>2</v>
      </c>
      <c r="B108" s="28">
        <v>269117</v>
      </c>
      <c r="C108" s="25">
        <v>294579</v>
      </c>
      <c r="D108" s="25">
        <v>237673.23495543306</v>
      </c>
      <c r="E108" s="25">
        <v>267784.94319268101</v>
      </c>
      <c r="F108" s="25">
        <v>294579</v>
      </c>
      <c r="G108" s="58">
        <v>370186</v>
      </c>
      <c r="H108" s="25">
        <f>G108</f>
        <v>370186</v>
      </c>
      <c r="I108" s="21">
        <f>H108/C108</f>
        <v>1.2566612012397353</v>
      </c>
      <c r="J108" s="21">
        <f>(H108-B108)/B108</f>
        <v>0.37555784287131622</v>
      </c>
      <c r="K108" s="26">
        <f>H108-C108</f>
        <v>75607</v>
      </c>
      <c r="L108" s="26">
        <f t="shared" ref="L108:L116" si="77">H108-F108</f>
        <v>75607</v>
      </c>
    </row>
    <row r="109" spans="1:14" x14ac:dyDescent="0.3">
      <c r="A109" s="1"/>
      <c r="B109" s="1"/>
      <c r="C109" s="2"/>
      <c r="D109" s="2"/>
      <c r="E109" s="2"/>
      <c r="F109" s="2"/>
      <c r="G109" s="2"/>
      <c r="H109" s="2"/>
      <c r="I109" s="11"/>
      <c r="J109" s="11"/>
      <c r="K109" s="1"/>
      <c r="L109" s="3">
        <f t="shared" si="77"/>
        <v>0</v>
      </c>
    </row>
    <row r="110" spans="1:14" x14ac:dyDescent="0.3">
      <c r="A110" s="13" t="s">
        <v>3</v>
      </c>
      <c r="B110" s="13"/>
      <c r="C110" s="2"/>
      <c r="D110" s="2"/>
      <c r="E110" s="2"/>
      <c r="F110" s="2"/>
      <c r="G110" s="2"/>
      <c r="H110" s="2"/>
      <c r="I110" s="11"/>
      <c r="J110" s="11"/>
      <c r="K110" s="1"/>
      <c r="L110" s="3">
        <f t="shared" si="77"/>
        <v>0</v>
      </c>
    </row>
    <row r="111" spans="1:14" x14ac:dyDescent="0.3">
      <c r="A111" s="24" t="s">
        <v>4</v>
      </c>
      <c r="B111" s="28">
        <v>30638</v>
      </c>
      <c r="C111" s="25">
        <v>39216</v>
      </c>
      <c r="D111" s="25">
        <v>37817</v>
      </c>
      <c r="E111" s="25">
        <v>38535</v>
      </c>
      <c r="F111" s="25">
        <v>39216</v>
      </c>
      <c r="G111" s="25">
        <v>39404</v>
      </c>
      <c r="H111" s="25">
        <f>G111</f>
        <v>39404</v>
      </c>
      <c r="I111" s="21">
        <f t="shared" ref="I111:I112" si="78">H111/C111</f>
        <v>1.0047939616483068</v>
      </c>
      <c r="J111" s="21">
        <f t="shared" ref="J111:J112" si="79">(H111-B111)/B111</f>
        <v>0.28611528167634964</v>
      </c>
      <c r="K111" s="26">
        <f t="shared" ref="K111:K112" si="80">H111-C111</f>
        <v>188</v>
      </c>
      <c r="L111" s="26">
        <f t="shared" si="77"/>
        <v>188</v>
      </c>
    </row>
    <row r="112" spans="1:14" x14ac:dyDescent="0.3">
      <c r="A112" s="24" t="s">
        <v>5</v>
      </c>
      <c r="B112" s="28">
        <v>177283</v>
      </c>
      <c r="C112" s="25">
        <v>214122</v>
      </c>
      <c r="D112" s="25">
        <v>178440</v>
      </c>
      <c r="E112" s="25">
        <v>196288</v>
      </c>
      <c r="F112" s="25">
        <v>214122</v>
      </c>
      <c r="G112" s="25">
        <v>382590</v>
      </c>
      <c r="H112" s="25">
        <f>G112</f>
        <v>382590</v>
      </c>
      <c r="I112" s="21">
        <f t="shared" si="78"/>
        <v>1.7867851038193179</v>
      </c>
      <c r="J112" s="21">
        <f t="shared" si="79"/>
        <v>1.158074942323855</v>
      </c>
      <c r="K112" s="26">
        <f t="shared" si="80"/>
        <v>168468</v>
      </c>
      <c r="L112" s="26">
        <f t="shared" si="77"/>
        <v>168468</v>
      </c>
    </row>
    <row r="113" spans="1:12" x14ac:dyDescent="0.3">
      <c r="A113" s="1"/>
      <c r="B113" s="1"/>
      <c r="C113" s="2"/>
      <c r="D113" s="2"/>
      <c r="E113" s="2"/>
      <c r="F113" s="2"/>
      <c r="G113" s="2"/>
      <c r="H113" s="2"/>
      <c r="I113" s="11"/>
      <c r="J113" s="11"/>
      <c r="K113" s="1"/>
      <c r="L113" s="3">
        <f t="shared" si="77"/>
        <v>0</v>
      </c>
    </row>
    <row r="114" spans="1:12" x14ac:dyDescent="0.3">
      <c r="A114" s="13" t="s">
        <v>6</v>
      </c>
      <c r="B114" s="13"/>
      <c r="C114" s="2"/>
      <c r="D114" s="2"/>
      <c r="E114" s="2"/>
      <c r="F114" s="2"/>
      <c r="G114" s="2"/>
      <c r="H114" s="2"/>
      <c r="I114" s="11"/>
      <c r="J114" s="11"/>
      <c r="K114" s="1"/>
      <c r="L114" s="3">
        <f t="shared" si="77"/>
        <v>0</v>
      </c>
    </row>
    <row r="115" spans="1:12" x14ac:dyDescent="0.3">
      <c r="A115" s="24" t="s">
        <v>7</v>
      </c>
      <c r="B115" s="28">
        <v>1042</v>
      </c>
      <c r="C115" s="25">
        <v>1407</v>
      </c>
      <c r="D115" s="25">
        <v>1340</v>
      </c>
      <c r="E115" s="25">
        <v>1379</v>
      </c>
      <c r="F115" s="25">
        <v>1407</v>
      </c>
      <c r="G115" s="58">
        <v>1623</v>
      </c>
      <c r="H115" s="25">
        <f>G115</f>
        <v>1623</v>
      </c>
      <c r="I115" s="21">
        <f t="shared" ref="I115:I116" si="81">H115/C115</f>
        <v>1.1535181236673775</v>
      </c>
      <c r="J115" s="21">
        <f t="shared" ref="J115:J116" si="82">(H115-B115)/B115</f>
        <v>0.55758157389635321</v>
      </c>
      <c r="K115" s="26">
        <f>H115-C115</f>
        <v>216</v>
      </c>
      <c r="L115" s="26">
        <f t="shared" si="77"/>
        <v>216</v>
      </c>
    </row>
    <row r="116" spans="1:12" x14ac:dyDescent="0.3">
      <c r="A116" s="24" t="s">
        <v>8</v>
      </c>
      <c r="B116" s="28">
        <v>58846</v>
      </c>
      <c r="C116" s="25">
        <v>69719</v>
      </c>
      <c r="D116" s="25">
        <v>58087</v>
      </c>
      <c r="E116" s="25">
        <v>63914</v>
      </c>
      <c r="F116" s="25">
        <v>69719</v>
      </c>
      <c r="G116" s="58">
        <v>214080</v>
      </c>
      <c r="H116" s="25">
        <f>G116</f>
        <v>214080</v>
      </c>
      <c r="I116" s="21">
        <f t="shared" si="81"/>
        <v>3.0706120282849727</v>
      </c>
      <c r="J116" s="21">
        <f t="shared" si="82"/>
        <v>2.6379702953471775</v>
      </c>
      <c r="K116" s="26">
        <f>H116-C116</f>
        <v>144361</v>
      </c>
      <c r="L116" s="26">
        <f t="shared" si="77"/>
        <v>144361</v>
      </c>
    </row>
    <row r="117" spans="1:12" x14ac:dyDescent="0.3">
      <c r="A117" s="7"/>
      <c r="B117" s="7"/>
      <c r="C117" s="8"/>
      <c r="D117" s="8"/>
      <c r="E117" s="8"/>
      <c r="F117" s="8"/>
      <c r="G117" s="8"/>
      <c r="H117" s="8"/>
      <c r="I117" s="10"/>
      <c r="J117" s="10"/>
      <c r="K117" s="9"/>
      <c r="L117" s="8"/>
    </row>
    <row r="141" spans="14:22" ht="20.85" customHeight="1" x14ac:dyDescent="0.3"/>
    <row r="143" spans="14:22" ht="17.399999999999999" x14ac:dyDescent="0.3">
      <c r="N143" s="71" t="s">
        <v>30</v>
      </c>
      <c r="O143" s="71"/>
      <c r="P143" s="71"/>
      <c r="Q143" s="68" t="s">
        <v>43</v>
      </c>
      <c r="R143" s="68"/>
      <c r="S143" s="68"/>
      <c r="T143" s="68" t="s">
        <v>44</v>
      </c>
      <c r="U143" s="68"/>
      <c r="V143" s="68"/>
    </row>
    <row r="144" spans="14:22" ht="15" x14ac:dyDescent="0.35">
      <c r="N144" s="27" t="s">
        <v>24</v>
      </c>
      <c r="O144" s="27" t="s">
        <v>25</v>
      </c>
      <c r="P144" s="27" t="s">
        <v>26</v>
      </c>
      <c r="Q144" s="69" t="s">
        <v>45</v>
      </c>
      <c r="R144" s="69"/>
      <c r="S144" s="69"/>
      <c r="T144" s="69" t="s">
        <v>46</v>
      </c>
      <c r="U144" s="69"/>
      <c r="V144" s="69"/>
    </row>
    <row r="145" spans="14:16" ht="28.8" x14ac:dyDescent="0.55000000000000004">
      <c r="N145" s="32">
        <f>H15</f>
        <v>835904</v>
      </c>
      <c r="O145" s="32">
        <f>H19</f>
        <v>390333</v>
      </c>
      <c r="P145" s="32">
        <f>H23</f>
        <v>7518</v>
      </c>
    </row>
    <row r="146" spans="14:16" x14ac:dyDescent="0.3">
      <c r="N146" s="29" t="str">
        <f>"+ "&amp;TRUNC(J15*100,2)&amp;"% YtD from "&amp;TEXT(B15,"#,##")</f>
        <v>+ 42,2% YtD from 587835,</v>
      </c>
      <c r="O146" s="29" t="str">
        <f>"+ "&amp;TRUNC(J19*100,2)&amp;"% YtD from "&amp;TEXT(B19,"#,##")</f>
        <v>+ 28,49% YtD from 303777,</v>
      </c>
      <c r="P146" s="29" t="str">
        <f>"+ "&amp;TRUNC(J23*100,2)&amp;"% YtD from "&amp;TEXT(B23,"#,##")</f>
        <v>+ 56,49% YtD from 4804,</v>
      </c>
    </row>
    <row r="147" spans="14:16" x14ac:dyDescent="0.3">
      <c r="N147" s="30"/>
      <c r="O147" s="30"/>
      <c r="P147" s="30"/>
    </row>
    <row r="148" spans="14:16" ht="17.399999999999999" x14ac:dyDescent="0.3">
      <c r="N148" s="71" t="s">
        <v>31</v>
      </c>
      <c r="O148" s="71"/>
      <c r="P148" s="71"/>
    </row>
    <row r="149" spans="14:16" ht="15" x14ac:dyDescent="0.35">
      <c r="N149" s="27" t="s">
        <v>27</v>
      </c>
      <c r="O149" s="27" t="s">
        <v>28</v>
      </c>
      <c r="P149" s="27" t="s">
        <v>29</v>
      </c>
    </row>
    <row r="150" spans="14:16" ht="28.8" x14ac:dyDescent="0.55000000000000004">
      <c r="N150" s="31">
        <f>H16</f>
        <v>20124629</v>
      </c>
      <c r="O150" s="31">
        <f>H20</f>
        <v>3641233</v>
      </c>
      <c r="P150" s="31">
        <f>H24</f>
        <v>919358</v>
      </c>
    </row>
    <row r="151" spans="14:16" x14ac:dyDescent="0.3">
      <c r="N151" s="29" t="str">
        <f>"+ "&amp;TRUNC(J16*100,2)&amp;"% YtD from "&amp;TEXT(B16,"#,##")</f>
        <v>+ 30,86% YtD from 15377688,</v>
      </c>
      <c r="O151" s="29" t="str">
        <f>"+ "&amp;TRUNC(J20*100,2)&amp;"% YtD from "&amp;TEXT(B20,"#,##")</f>
        <v>+ 85,63% YtD from 1961538,</v>
      </c>
      <c r="P151" s="29" t="str">
        <f>TRUNC(J24*100,2)&amp;"% YtD from "&amp;TEXT(B24,"#,##")</f>
        <v>32,9% YtD from 691727,</v>
      </c>
    </row>
    <row r="173" spans="14:22" ht="17.399999999999999" x14ac:dyDescent="0.3">
      <c r="N173" s="71" t="s">
        <v>30</v>
      </c>
      <c r="O173" s="71"/>
      <c r="P173" s="71"/>
      <c r="Q173" s="68" t="s">
        <v>43</v>
      </c>
      <c r="R173" s="68"/>
      <c r="S173" s="68"/>
      <c r="T173" s="68" t="s">
        <v>44</v>
      </c>
      <c r="U173" s="68"/>
      <c r="V173" s="68"/>
    </row>
    <row r="174" spans="14:22" ht="15" x14ac:dyDescent="0.35">
      <c r="N174" s="27" t="s">
        <v>24</v>
      </c>
      <c r="O174" s="27" t="s">
        <v>25</v>
      </c>
      <c r="P174" s="27" t="s">
        <v>26</v>
      </c>
      <c r="Q174" s="69" t="s">
        <v>45</v>
      </c>
      <c r="R174" s="69"/>
      <c r="S174" s="69"/>
      <c r="T174" s="69" t="s">
        <v>46</v>
      </c>
      <c r="U174" s="69"/>
      <c r="V174" s="69"/>
    </row>
    <row r="175" spans="14:22" ht="28.8" x14ac:dyDescent="0.55000000000000004">
      <c r="N175" s="32">
        <f>H38</f>
        <v>498256</v>
      </c>
      <c r="O175" s="32">
        <f>H42</f>
        <v>151581</v>
      </c>
      <c r="P175" s="32">
        <f>G46</f>
        <v>7635</v>
      </c>
    </row>
    <row r="176" spans="14:22" x14ac:dyDescent="0.3">
      <c r="N176" s="29" t="str">
        <f>"+ "&amp;TRUNC(J38*100,2)&amp;"% YtD from "&amp;TEXT(B38,"#,##")</f>
        <v>+ 43,73% YtD from 346653,</v>
      </c>
      <c r="O176" s="29" t="str">
        <f>"+ "&amp;TRUNC(J42*100,2)&amp;"% YtD from "&amp;TEXT(B42,"#,##")</f>
        <v>+ 26,33% YtD from 119983,</v>
      </c>
      <c r="P176" s="29" t="str">
        <f>"+ "&amp;TRUNC(J46*100,2)&amp;"% YtD from "&amp;TEXT(B46,"#,##")</f>
        <v>+ 42,47% YtD from 5359,</v>
      </c>
    </row>
    <row r="177" spans="14:16" x14ac:dyDescent="0.3">
      <c r="N177" s="30"/>
      <c r="O177" s="30"/>
      <c r="P177" s="30"/>
    </row>
    <row r="178" spans="14:16" ht="17.399999999999999" x14ac:dyDescent="0.3">
      <c r="N178" s="71" t="s">
        <v>31</v>
      </c>
      <c r="O178" s="71"/>
      <c r="P178" s="71"/>
    </row>
    <row r="179" spans="14:16" ht="15" x14ac:dyDescent="0.35">
      <c r="N179" s="27" t="s">
        <v>27</v>
      </c>
      <c r="O179" s="27" t="s">
        <v>28</v>
      </c>
      <c r="P179" s="27" t="s">
        <v>29</v>
      </c>
    </row>
    <row r="180" spans="14:16" ht="28.8" x14ac:dyDescent="0.55000000000000004">
      <c r="N180" s="31">
        <f>H39</f>
        <v>9628140</v>
      </c>
      <c r="O180" s="31">
        <f>H43</f>
        <v>1715047</v>
      </c>
      <c r="P180" s="31">
        <f>H47</f>
        <v>261218</v>
      </c>
    </row>
    <row r="181" spans="14:16" x14ac:dyDescent="0.3">
      <c r="N181" s="29" t="str">
        <f>"+ "&amp;TRUNC(J39*100,2)&amp;"% YtD from "&amp;TEXT(B39,"#,##")</f>
        <v>+ 28,57% YtD from 7488336,</v>
      </c>
      <c r="O181" s="29" t="str">
        <f>"+ "&amp;TRUNC(J43*100,2)&amp;"% YtD from "&amp;TEXT(B43,"#,##")</f>
        <v>+ 79,47% YtD from 955589,</v>
      </c>
      <c r="P181" s="29" t="str">
        <f>"+ "&amp;TRUNC(J47*100,2)&amp;"% YtD from "&amp;TEXT(B47,"#,##")</f>
        <v>+ 42,55% YtD from 183245,</v>
      </c>
    </row>
    <row r="203" spans="14:22" ht="17.399999999999999" x14ac:dyDescent="0.3">
      <c r="N203" s="71" t="s">
        <v>30</v>
      </c>
      <c r="O203" s="71"/>
      <c r="P203" s="71"/>
      <c r="Q203" s="68" t="s">
        <v>43</v>
      </c>
      <c r="R203" s="68"/>
      <c r="S203" s="68"/>
      <c r="T203" s="68" t="s">
        <v>44</v>
      </c>
      <c r="U203" s="68"/>
      <c r="V203" s="68"/>
    </row>
    <row r="204" spans="14:22" ht="15" x14ac:dyDescent="0.35">
      <c r="N204" s="27" t="s">
        <v>24</v>
      </c>
      <c r="O204" s="27" t="s">
        <v>25</v>
      </c>
      <c r="P204" s="27" t="s">
        <v>26</v>
      </c>
      <c r="Q204" s="69" t="s">
        <v>45</v>
      </c>
      <c r="R204" s="69"/>
      <c r="S204" s="69"/>
      <c r="T204" s="69" t="s">
        <v>46</v>
      </c>
      <c r="U204" s="69"/>
      <c r="V204" s="69"/>
    </row>
    <row r="205" spans="14:22" ht="28.8" x14ac:dyDescent="0.55000000000000004">
      <c r="N205" s="32">
        <f>H61</f>
        <v>643394</v>
      </c>
      <c r="O205" s="32">
        <f>H65</f>
        <v>403113</v>
      </c>
      <c r="P205" s="32">
        <f>H69</f>
        <v>5743</v>
      </c>
    </row>
    <row r="206" spans="14:22" x14ac:dyDescent="0.3">
      <c r="N206" s="29" t="str">
        <f>"+ "&amp;TRUNC(J61*100,2)&amp;"% YtD from "&amp;TEXT(C61,"#,##")</f>
        <v>+ 33,61% YtD from 654886,</v>
      </c>
      <c r="O206" s="29" t="str">
        <f>"+ "&amp;TRUNC(J65*100,2)&amp;"% YtD from "&amp;TEXT(B65,"#,##")</f>
        <v>+ 18,53% YtD from 340070,</v>
      </c>
      <c r="P206" s="29" t="str">
        <f>"+ "&amp;TRUNC(J69*100,2)&amp;"% YtD from "&amp;TEXT(B69,"#,##")</f>
        <v>+ 42,29% YtD from 4036,</v>
      </c>
    </row>
    <row r="207" spans="14:22" x14ac:dyDescent="0.3">
      <c r="N207" s="30"/>
      <c r="O207" s="30"/>
      <c r="P207" s="30"/>
    </row>
    <row r="208" spans="14:22" ht="17.399999999999999" x14ac:dyDescent="0.3">
      <c r="N208" s="71" t="s">
        <v>31</v>
      </c>
      <c r="O208" s="71"/>
      <c r="P208" s="71"/>
    </row>
    <row r="209" spans="14:16" ht="15" x14ac:dyDescent="0.35">
      <c r="N209" s="27" t="s">
        <v>27</v>
      </c>
      <c r="O209" s="27" t="s">
        <v>28</v>
      </c>
      <c r="P209" s="27" t="s">
        <v>29</v>
      </c>
    </row>
    <row r="210" spans="14:16" ht="28.8" x14ac:dyDescent="0.55000000000000004">
      <c r="N210" s="31">
        <f>H62</f>
        <v>12118028</v>
      </c>
      <c r="O210" s="31">
        <f>H66</f>
        <v>1205939</v>
      </c>
      <c r="P210" s="31">
        <f>H70</f>
        <v>723312</v>
      </c>
    </row>
    <row r="211" spans="14:16" x14ac:dyDescent="0.3">
      <c r="N211" s="29" t="str">
        <f>"+ "&amp;TRUNC(J62*100,2)&amp;"% YtD from "&amp;TEXT(B62,"#,##")</f>
        <v>+ 35,02% YtD from 8974980,</v>
      </c>
      <c r="O211" s="29" t="str">
        <f>"+ "&amp;TRUNC(J66*100,2)&amp;"% YtD from "&amp;TEXT(B66,"#,##")</f>
        <v>+ 49,91% YtD from 804410,</v>
      </c>
      <c r="P211" s="29" t="str">
        <f>TRUNC(J70*100,2)&amp;"% YtD from "&amp;TEXT(B70,"#,##")</f>
        <v>28,15% YtD from 564425,</v>
      </c>
    </row>
    <row r="214" spans="14:16" x14ac:dyDescent="0.3">
      <c r="N214" t="s">
        <v>124</v>
      </c>
    </row>
    <row r="233" spans="14:22" ht="17.399999999999999" x14ac:dyDescent="0.3">
      <c r="N233" s="71" t="s">
        <v>30</v>
      </c>
      <c r="O233" s="71"/>
      <c r="P233" s="71"/>
      <c r="Q233" s="68" t="s">
        <v>43</v>
      </c>
      <c r="R233" s="68"/>
      <c r="S233" s="68"/>
      <c r="T233" s="68" t="s">
        <v>44</v>
      </c>
      <c r="U233" s="68"/>
      <c r="V233" s="68"/>
    </row>
    <row r="234" spans="14:22" ht="15" x14ac:dyDescent="0.35">
      <c r="N234" s="27" t="s">
        <v>24</v>
      </c>
      <c r="O234" s="27" t="s">
        <v>25</v>
      </c>
      <c r="P234" s="27" t="s">
        <v>26</v>
      </c>
      <c r="Q234" s="69" t="s">
        <v>45</v>
      </c>
      <c r="R234" s="69"/>
      <c r="S234" s="69"/>
      <c r="T234" s="69" t="s">
        <v>46</v>
      </c>
      <c r="U234" s="69"/>
      <c r="V234" s="69"/>
    </row>
    <row r="235" spans="14:22" ht="28.8" x14ac:dyDescent="0.55000000000000004">
      <c r="N235" s="32">
        <f>H84</f>
        <v>548772</v>
      </c>
      <c r="O235" s="32">
        <f>H88</f>
        <v>285835</v>
      </c>
      <c r="P235" s="32">
        <f>H92</f>
        <v>3943</v>
      </c>
    </row>
    <row r="236" spans="14:22" x14ac:dyDescent="0.3">
      <c r="N236" s="29" t="str">
        <f>"+ "&amp;TRUNC(J84*100,2)&amp;"% YtD from "&amp;TEXT(B84,"#,##")</f>
        <v>+ 43,83% YtD from 381540,</v>
      </c>
      <c r="O236" s="29" t="str">
        <f>"+ "&amp;TRUNC(J88*100,2)&amp;"% YtD from "&amp;TEXT(B88,"#,##")</f>
        <v>+ 28,49% YtD from 222450,</v>
      </c>
      <c r="P236" s="29" t="str">
        <f>"+ "&amp;TRUNC(J92*100,2)&amp;"% YtD from "&amp;TEXT(B92,"#,##")</f>
        <v>+ 44,69% YtD from 2725,</v>
      </c>
    </row>
    <row r="237" spans="14:22" x14ac:dyDescent="0.3">
      <c r="N237" s="30"/>
      <c r="O237" s="30"/>
      <c r="P237" s="30"/>
    </row>
    <row r="238" spans="14:22" ht="17.399999999999999" x14ac:dyDescent="0.3">
      <c r="N238" s="71" t="s">
        <v>31</v>
      </c>
      <c r="O238" s="71"/>
      <c r="P238" s="71"/>
    </row>
    <row r="239" spans="14:22" ht="15" x14ac:dyDescent="0.35">
      <c r="N239" s="27" t="s">
        <v>27</v>
      </c>
      <c r="O239" s="27" t="s">
        <v>28</v>
      </c>
      <c r="P239" s="27" t="s">
        <v>29</v>
      </c>
    </row>
    <row r="240" spans="14:22" ht="28.8" x14ac:dyDescent="0.55000000000000004">
      <c r="N240" s="31">
        <f>H85</f>
        <v>8967449</v>
      </c>
      <c r="O240" s="31">
        <f>H89</f>
        <v>1271146</v>
      </c>
      <c r="P240" s="31">
        <f>H93</f>
        <v>283782</v>
      </c>
    </row>
    <row r="241" spans="14:16" x14ac:dyDescent="0.3">
      <c r="N241" s="29" t="str">
        <f>"+ "&amp;TRUNC(J85*100,2)&amp;"% YtD from "&amp;TEXT(B85,"#,##")</f>
        <v>+ 25,01% YtD from 7172890,</v>
      </c>
      <c r="O241" s="29" t="str">
        <f>"+ "&amp;TRUNC(J89*100,2)&amp;"% YtD from "&amp;TEXT(B89,"#,##")</f>
        <v>+ 17,97% YtD from 1077514,</v>
      </c>
      <c r="P241" s="29" t="str">
        <f>"+ "&amp;TRUNC(J93*100,2)&amp;"% YtD from "&amp;TEXT(B93,"#,##")</f>
        <v>+ 44,29% YtD from 196663,</v>
      </c>
    </row>
    <row r="263" spans="14:22" ht="17.399999999999999" x14ac:dyDescent="0.3">
      <c r="N263" s="71" t="s">
        <v>30</v>
      </c>
      <c r="O263" s="71"/>
      <c r="P263" s="71"/>
      <c r="Q263" s="68" t="s">
        <v>43</v>
      </c>
      <c r="R263" s="68"/>
      <c r="S263" s="68"/>
      <c r="T263" s="68" t="s">
        <v>44</v>
      </c>
      <c r="U263" s="68"/>
      <c r="V263" s="68"/>
    </row>
    <row r="264" spans="14:22" ht="15" x14ac:dyDescent="0.35">
      <c r="N264" s="27" t="s">
        <v>24</v>
      </c>
      <c r="O264" s="27" t="s">
        <v>25</v>
      </c>
      <c r="P264" s="27" t="s">
        <v>26</v>
      </c>
      <c r="Q264" s="69" t="s">
        <v>45</v>
      </c>
      <c r="R264" s="69"/>
      <c r="S264" s="69"/>
      <c r="T264" s="69" t="s">
        <v>46</v>
      </c>
      <c r="U264" s="69"/>
      <c r="V264" s="69"/>
    </row>
    <row r="265" spans="14:22" ht="28.8" x14ac:dyDescent="0.55000000000000004">
      <c r="N265" s="32">
        <f>H107</f>
        <v>59991</v>
      </c>
      <c r="O265" s="32">
        <f>H111</f>
        <v>39404</v>
      </c>
      <c r="P265" s="32">
        <f>H115</f>
        <v>1623</v>
      </c>
    </row>
    <row r="266" spans="14:22" x14ac:dyDescent="0.3">
      <c r="N266" s="29" t="str">
        <f>"+ "&amp;TRUNC(J107*100,2)&amp;"% YtD from "&amp;TEXT(B107,"#,##")</f>
        <v>+ 47,74% YtD from 40605,</v>
      </c>
      <c r="O266" s="29" t="str">
        <f>"+ "&amp;TRUNC(J111*100,2)&amp;"% YtD from "&amp;TEXT(B111,"#,##")</f>
        <v>+ 28,61% YtD from 30638,</v>
      </c>
      <c r="P266" s="29" t="str">
        <f>"+ "&amp;TRUNC(J115*100,2)&amp;"% YtD from "&amp;TEXT(B115,"#,##")</f>
        <v>+ 55,75% YtD from 1042,</v>
      </c>
    </row>
    <row r="267" spans="14:22" x14ac:dyDescent="0.3">
      <c r="N267" s="30"/>
      <c r="O267" s="30"/>
      <c r="P267" s="30"/>
    </row>
    <row r="268" spans="14:22" ht="17.399999999999999" x14ac:dyDescent="0.3">
      <c r="N268" s="71" t="s">
        <v>31</v>
      </c>
      <c r="O268" s="71"/>
      <c r="P268" s="71"/>
    </row>
    <row r="269" spans="14:22" ht="15" x14ac:dyDescent="0.35">
      <c r="N269" s="27" t="s">
        <v>27</v>
      </c>
      <c r="O269" s="27" t="s">
        <v>28</v>
      </c>
      <c r="P269" s="27" t="s">
        <v>29</v>
      </c>
    </row>
    <row r="270" spans="14:22" ht="28.8" x14ac:dyDescent="0.55000000000000004">
      <c r="N270" s="31">
        <f>H108</f>
        <v>370186</v>
      </c>
      <c r="O270" s="31">
        <f>H112</f>
        <v>382590</v>
      </c>
      <c r="P270" s="31">
        <f>H116</f>
        <v>214080</v>
      </c>
    </row>
    <row r="271" spans="14:22" x14ac:dyDescent="0.3">
      <c r="N271" s="29" t="str">
        <f>"+ "&amp;TRUNC(I107*100,2)&amp;"% YtD from "&amp;TEXT(B107,"#,##")</f>
        <v>+ 108,62% YtD from 40605,</v>
      </c>
      <c r="O271" s="29" t="str">
        <f>"+ "&amp;TRUNC(J112*100,2)&amp;"% YtD from "&amp;TEXT(B112,"#,##")</f>
        <v>+ 115,8% YtD from 177283,</v>
      </c>
      <c r="P271" s="29" t="str">
        <f>"+ "&amp;TRUNC(J116*100,2)&amp;"% YtD from "&amp;TEXT(B116,"#,##")</f>
        <v>+ 263,79% YtD from 58846,</v>
      </c>
    </row>
  </sheetData>
  <mergeCells count="31">
    <mergeCell ref="N268:P268"/>
    <mergeCell ref="N238:P238"/>
    <mergeCell ref="N263:P263"/>
    <mergeCell ref="Q263:S263"/>
    <mergeCell ref="T263:V263"/>
    <mergeCell ref="Q264:S264"/>
    <mergeCell ref="T264:V264"/>
    <mergeCell ref="N233:P233"/>
    <mergeCell ref="Q233:S233"/>
    <mergeCell ref="T233:V233"/>
    <mergeCell ref="Q234:S234"/>
    <mergeCell ref="T234:V234"/>
    <mergeCell ref="N203:P203"/>
    <mergeCell ref="Q203:S203"/>
    <mergeCell ref="T203:V203"/>
    <mergeCell ref="N208:P208"/>
    <mergeCell ref="N178:P178"/>
    <mergeCell ref="Q204:S204"/>
    <mergeCell ref="T204:V204"/>
    <mergeCell ref="N148:P148"/>
    <mergeCell ref="N173:P173"/>
    <mergeCell ref="Q173:S173"/>
    <mergeCell ref="T173:V173"/>
    <mergeCell ref="Q174:S174"/>
    <mergeCell ref="T174:V174"/>
    <mergeCell ref="A1:L1"/>
    <mergeCell ref="N143:P143"/>
    <mergeCell ref="Q143:S143"/>
    <mergeCell ref="T143:V143"/>
    <mergeCell ref="Q144:S144"/>
    <mergeCell ref="T144:V144"/>
  </mergeCells>
  <phoneticPr fontId="16" type="noConversion"/>
  <conditionalFormatting sqref="I19:I20">
    <cfRule type="cellIs" dxfId="29" priority="31" operator="lessThan">
      <formula>1</formula>
    </cfRule>
    <cfRule type="cellIs" dxfId="28" priority="32" operator="greaterThan">
      <formula>1</formula>
    </cfRule>
  </conditionalFormatting>
  <conditionalFormatting sqref="I23:I24">
    <cfRule type="cellIs" dxfId="27" priority="29" operator="lessThan">
      <formula>1</formula>
    </cfRule>
    <cfRule type="cellIs" dxfId="26" priority="30" operator="greaterThan">
      <formula>1</formula>
    </cfRule>
  </conditionalFormatting>
  <conditionalFormatting sqref="I42:I43">
    <cfRule type="cellIs" dxfId="25" priority="25" operator="lessThan">
      <formula>1</formula>
    </cfRule>
    <cfRule type="cellIs" dxfId="24" priority="26" operator="greaterThan">
      <formula>1</formula>
    </cfRule>
  </conditionalFormatting>
  <conditionalFormatting sqref="I46:I47">
    <cfRule type="cellIs" dxfId="23" priority="23" operator="lessThan">
      <formula>1</formula>
    </cfRule>
    <cfRule type="cellIs" dxfId="22" priority="24" operator="greaterThan">
      <formula>1</formula>
    </cfRule>
  </conditionalFormatting>
  <conditionalFormatting sqref="I65:I66">
    <cfRule type="cellIs" dxfId="21" priority="19" operator="lessThan">
      <formula>1</formula>
    </cfRule>
    <cfRule type="cellIs" dxfId="20" priority="20" operator="greaterThan">
      <formula>1</formula>
    </cfRule>
  </conditionalFormatting>
  <conditionalFormatting sqref="I69:I70">
    <cfRule type="cellIs" dxfId="19" priority="17" operator="lessThan">
      <formula>1</formula>
    </cfRule>
    <cfRule type="cellIs" dxfId="18" priority="18" operator="greaterThan">
      <formula>1</formula>
    </cfRule>
  </conditionalFormatting>
  <conditionalFormatting sqref="I88:I89">
    <cfRule type="cellIs" dxfId="17" priority="7" operator="lessThan">
      <formula>1</formula>
    </cfRule>
    <cfRule type="cellIs" dxfId="16" priority="8" operator="greaterThan">
      <formula>1</formula>
    </cfRule>
  </conditionalFormatting>
  <conditionalFormatting sqref="I92:I93">
    <cfRule type="cellIs" dxfId="15" priority="5" operator="lessThan">
      <formula>1</formula>
    </cfRule>
    <cfRule type="cellIs" dxfId="14" priority="6" operator="greaterThan">
      <formula>1</formula>
    </cfRule>
  </conditionalFormatting>
  <conditionalFormatting sqref="I111:I112">
    <cfRule type="cellIs" dxfId="13" priority="3" operator="lessThan">
      <formula>1</formula>
    </cfRule>
    <cfRule type="cellIs" dxfId="12" priority="4" operator="greaterThan">
      <formula>1</formula>
    </cfRule>
  </conditionalFormatting>
  <conditionalFormatting sqref="I115:I116">
    <cfRule type="cellIs" dxfId="11" priority="1" operator="lessThan">
      <formula>1</formula>
    </cfRule>
    <cfRule type="cellIs" dxfId="10" priority="2" operator="greaterThan">
      <formula>1</formula>
    </cfRule>
  </conditionalFormatting>
  <conditionalFormatting sqref="K6:L24">
    <cfRule type="cellIs" dxfId="9" priority="33" operator="greaterThan">
      <formula>0</formula>
    </cfRule>
    <cfRule type="cellIs" dxfId="8" priority="34" operator="lessThan">
      <formula>0</formula>
    </cfRule>
  </conditionalFormatting>
  <conditionalFormatting sqref="K29:L47">
    <cfRule type="cellIs" dxfId="7" priority="27" operator="greaterThan">
      <formula>0</formula>
    </cfRule>
    <cfRule type="cellIs" dxfId="6" priority="28" operator="lessThan">
      <formula>0</formula>
    </cfRule>
  </conditionalFormatting>
  <conditionalFormatting sqref="K52:L70">
    <cfRule type="cellIs" dxfId="5" priority="21" operator="greaterThan">
      <formula>0</formula>
    </cfRule>
    <cfRule type="cellIs" dxfId="4" priority="22" operator="lessThan">
      <formula>0</formula>
    </cfRule>
  </conditionalFormatting>
  <conditionalFormatting sqref="K75:L93">
    <cfRule type="cellIs" dxfId="3" priority="9" operator="greaterThan">
      <formula>0</formula>
    </cfRule>
    <cfRule type="cellIs" dxfId="2" priority="10" operator="lessThan">
      <formula>0</formula>
    </cfRule>
  </conditionalFormatting>
  <conditionalFormatting sqref="K98:L117">
    <cfRule type="cellIs" dxfId="1" priority="15" operator="greaterThan">
      <formula>0</formula>
    </cfRule>
    <cfRule type="cellIs" dxfId="0" priority="16" operator="lessThan">
      <formula>0</formula>
    </cfRule>
  </conditionalFormatting>
  <printOptions horizontalCentered="1"/>
  <pageMargins left="0.2" right="0.2" top="0.75" bottom="0.75" header="0.3" footer="0.3"/>
  <pageSetup scale="72" orientation="landscape" r:id="rId1"/>
  <rowBreaks count="4" manualBreakCount="4">
    <brk id="153" min="12" max="21" man="1"/>
    <brk id="183" min="12" max="21" man="1"/>
    <brk id="213" min="12" max="21" man="1"/>
    <brk id="243" min="12" max="21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paste_feebasedKONSOL</vt:lpstr>
      <vt:lpstr>KONSOL _A</vt:lpstr>
      <vt:lpstr>KANWIL</vt:lpstr>
      <vt:lpstr>KANWIL!Print_Area</vt:lpstr>
      <vt:lpstr>'KONSOL _A'!Print_Area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Fahmi Pahlevi</dc:creator>
  <cp:lastModifiedBy>Berka Aldizar</cp:lastModifiedBy>
  <cp:lastPrinted>2024-11-24T11:06:06Z</cp:lastPrinted>
  <dcterms:created xsi:type="dcterms:W3CDTF">2024-09-09T06:19:23Z</dcterms:created>
  <dcterms:modified xsi:type="dcterms:W3CDTF">2025-01-22T17:32:37Z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2024-09-09T06:29:20Z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b2a5d51d-69f7-49fc-87a7-fda91923ca32</vt:lpwstr>
  </property>
  <property fmtid="{D5CDD505-2E9C-101B-9397-08002B2CF9AE}" pid="8" name="MSIP_Label_38b525e5-f3da-4501-8f1e-526b6769fc56_ContentBits">
    <vt:lpwstr>0</vt:lpwstr>
  </property>
</Properties>
</file>