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dan\PycharmProjects\FFB\"/>
    </mc:Choice>
  </mc:AlternateContent>
  <bookViews>
    <workbookView xWindow="0" yWindow="0" windowWidth="28800" windowHeight="14595"/>
  </bookViews>
  <sheets>
    <sheet name="Sheet1" sheetId="1" r:id="rId1"/>
  </sheets>
  <calcPr calcId="171027" calcMode="manual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B37" i="1" s="1"/>
  <c r="C22" i="1"/>
  <c r="C23" i="1"/>
  <c r="C24" i="1"/>
  <c r="C25" i="1"/>
  <c r="E25" i="1" s="1"/>
  <c r="C26" i="1"/>
  <c r="E26" i="1" s="1"/>
  <c r="C27" i="1"/>
  <c r="C28" i="1"/>
  <c r="C29" i="1"/>
  <c r="C30" i="1"/>
  <c r="C31" i="1"/>
  <c r="C32" i="1"/>
  <c r="C33" i="1"/>
  <c r="E33" i="1" s="1"/>
  <c r="C34" i="1"/>
  <c r="E34" i="1" s="1"/>
  <c r="C21" i="1"/>
  <c r="E22" i="1"/>
  <c r="E23" i="1"/>
  <c r="E30" i="1"/>
  <c r="E31" i="1"/>
  <c r="E29" i="1" l="1"/>
  <c r="E28" i="1"/>
  <c r="E21" i="1"/>
  <c r="E27" i="1"/>
  <c r="E32" i="1"/>
  <c r="E24" i="1"/>
  <c r="J4" i="1"/>
  <c r="L4" i="1" s="1"/>
  <c r="K4" i="1"/>
  <c r="J5" i="1"/>
  <c r="K5" i="1"/>
  <c r="J6" i="1"/>
  <c r="K6" i="1"/>
  <c r="J7" i="1"/>
  <c r="K7" i="1"/>
  <c r="J8" i="1"/>
  <c r="K8" i="1"/>
  <c r="L8" i="1" s="1"/>
  <c r="J9" i="1"/>
  <c r="K9" i="1"/>
  <c r="J10" i="1"/>
  <c r="K10" i="1"/>
  <c r="J11" i="1"/>
  <c r="K11" i="1"/>
  <c r="J12" i="1"/>
  <c r="K12" i="1"/>
  <c r="L12" i="1" s="1"/>
  <c r="J13" i="1"/>
  <c r="K13" i="1"/>
  <c r="J14" i="1"/>
  <c r="L14" i="1" s="1"/>
  <c r="K14" i="1"/>
  <c r="J15" i="1"/>
  <c r="L15" i="1" s="1"/>
  <c r="K15" i="1"/>
  <c r="J16" i="1"/>
  <c r="K16" i="1"/>
  <c r="K3" i="1"/>
  <c r="J3" i="1"/>
  <c r="L5" i="1"/>
  <c r="L6" i="1"/>
  <c r="L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  <c r="K28" i="1" l="1"/>
  <c r="K30" i="1"/>
  <c r="K24" i="1"/>
  <c r="K25" i="1"/>
  <c r="K34" i="1"/>
  <c r="K29" i="1"/>
  <c r="K22" i="1"/>
  <c r="K26" i="1"/>
  <c r="K21" i="1"/>
  <c r="K23" i="1"/>
  <c r="K31" i="1"/>
  <c r="K32" i="1"/>
  <c r="K33" i="1"/>
  <c r="K27" i="1"/>
  <c r="L18" i="1"/>
  <c r="L11" i="1"/>
  <c r="L7" i="1"/>
  <c r="L13" i="1"/>
  <c r="L16" i="1"/>
  <c r="L10" i="1"/>
  <c r="L9" i="1"/>
  <c r="H26" i="1" l="1"/>
  <c r="I26" i="1"/>
  <c r="J26" i="1"/>
  <c r="H27" i="1"/>
  <c r="I27" i="1"/>
  <c r="J27" i="1"/>
  <c r="I29" i="1"/>
  <c r="H29" i="1"/>
  <c r="J29" i="1"/>
  <c r="I33" i="1"/>
  <c r="J33" i="1"/>
  <c r="H33" i="1"/>
  <c r="H34" i="1"/>
  <c r="I34" i="1"/>
  <c r="J34" i="1"/>
  <c r="I32" i="1"/>
  <c r="J32" i="1"/>
  <c r="H32" i="1"/>
  <c r="I25" i="1"/>
  <c r="J25" i="1"/>
  <c r="H25" i="1"/>
  <c r="J30" i="1"/>
  <c r="I30" i="1"/>
  <c r="H30" i="1"/>
  <c r="J22" i="1"/>
  <c r="H22" i="1"/>
  <c r="I22" i="1"/>
  <c r="J31" i="1"/>
  <c r="I31" i="1"/>
  <c r="H31" i="1"/>
  <c r="I24" i="1"/>
  <c r="J24" i="1"/>
  <c r="H24" i="1"/>
  <c r="I23" i="1"/>
  <c r="J23" i="1"/>
  <c r="H23" i="1"/>
  <c r="H21" i="1"/>
  <c r="J21" i="1"/>
  <c r="I21" i="1"/>
  <c r="H28" i="1"/>
  <c r="J28" i="1"/>
  <c r="I28" i="1"/>
  <c r="J18" i="1"/>
  <c r="M5" i="1"/>
  <c r="M13" i="1"/>
  <c r="M11" i="1"/>
  <c r="M6" i="1"/>
  <c r="M14" i="1"/>
  <c r="M7" i="1"/>
  <c r="M15" i="1"/>
  <c r="R3" i="1"/>
  <c r="M12" i="1"/>
  <c r="R15" i="1"/>
  <c r="M8" i="1"/>
  <c r="M16" i="1"/>
  <c r="R8" i="1"/>
  <c r="M9" i="1"/>
  <c r="M4" i="1"/>
  <c r="M10" i="1"/>
  <c r="K18" i="1"/>
  <c r="M3" i="1"/>
  <c r="Q6" i="1"/>
  <c r="P6" i="1" s="1"/>
  <c r="R6" i="1" s="1"/>
  <c r="Q14" i="1"/>
  <c r="P14" i="1" s="1"/>
  <c r="R14" i="1" s="1"/>
  <c r="Q15" i="1"/>
  <c r="P15" i="1" s="1"/>
  <c r="Q11" i="1"/>
  <c r="P11" i="1" s="1"/>
  <c r="R11" i="1" s="1"/>
  <c r="Q12" i="1"/>
  <c r="P12" i="1" s="1"/>
  <c r="R12" i="1" s="1"/>
  <c r="Q8" i="1"/>
  <c r="P8" i="1" s="1"/>
  <c r="Q16" i="1"/>
  <c r="P16" i="1" s="1"/>
  <c r="R16" i="1" s="1"/>
  <c r="Q9" i="1"/>
  <c r="P9" i="1" s="1"/>
  <c r="R9" i="1" s="1"/>
  <c r="Q10" i="1"/>
  <c r="P10" i="1" s="1"/>
  <c r="R10" i="1" s="1"/>
  <c r="Q5" i="1"/>
  <c r="P5" i="1" s="1"/>
  <c r="R5" i="1" s="1"/>
  <c r="Q13" i="1"/>
  <c r="P13" i="1" s="1"/>
  <c r="R13" i="1" s="1"/>
  <c r="Q7" i="1"/>
  <c r="P7" i="1" s="1"/>
  <c r="R7" i="1" s="1"/>
  <c r="Q4" i="1"/>
  <c r="P4" i="1" s="1"/>
  <c r="R4" i="1" s="1"/>
  <c r="Q3" i="1"/>
  <c r="P3" i="1" s="1"/>
</calcChain>
</file>

<file path=xl/sharedStrings.xml><?xml version="1.0" encoding="utf-8"?>
<sst xmlns="http://schemas.openxmlformats.org/spreadsheetml/2006/main" count="57" uniqueCount="31">
  <si>
    <t>Brendan</t>
  </si>
  <si>
    <t>Kyle</t>
  </si>
  <si>
    <t>Jeremy</t>
  </si>
  <si>
    <t>Ned</t>
  </si>
  <si>
    <t>Matt</t>
  </si>
  <si>
    <t>Dan</t>
  </si>
  <si>
    <t>Tommy</t>
  </si>
  <si>
    <t>Craig</t>
  </si>
  <si>
    <t>Nards</t>
  </si>
  <si>
    <t>Sam</t>
  </si>
  <si>
    <t>Chang</t>
  </si>
  <si>
    <t>Gray</t>
  </si>
  <si>
    <t>Pat</t>
  </si>
  <si>
    <t>Dave</t>
  </si>
  <si>
    <t>Historic</t>
  </si>
  <si>
    <t>W</t>
  </si>
  <si>
    <t>L</t>
  </si>
  <si>
    <t>%</t>
  </si>
  <si>
    <t>Total</t>
  </si>
  <si>
    <t>All-time Ranking</t>
  </si>
  <si>
    <t>Rank</t>
  </si>
  <si>
    <t>Team</t>
  </si>
  <si>
    <t>Win %</t>
  </si>
  <si>
    <t>Leader:</t>
  </si>
  <si>
    <t>Wins Behind</t>
  </si>
  <si>
    <t>Points</t>
  </si>
  <si>
    <t>Wins</t>
  </si>
  <si>
    <t>E(Wins)</t>
  </si>
  <si>
    <t>Luck</t>
  </si>
  <si>
    <t>Team Avg</t>
  </si>
  <si>
    <t>Weekly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</si>
</sst>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165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165" fontId="0" fillId="0" borderId="8" xfId="0" applyNumberForma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Wins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Sheet1!$B$21:$B$34</c:f>
              <c:numCache>
                <c:formatCode>General</c:formatCode>
                <c:ptCount val="14"/>
                <c:pt idx="0">
                  <c:v>1132.46</c:v>
                </c:pt>
                <c:pt idx="1">
                  <c:v>1238.6500000000001</c:v>
                </c:pt>
                <c:pt idx="2">
                  <c:v>1094.49</c:v>
                </c:pt>
                <c:pt idx="3">
                  <c:v>1132.1300000000001</c:v>
                </c:pt>
                <c:pt idx="4">
                  <c:v>1027.8900000000001</c:v>
                </c:pt>
                <c:pt idx="5">
                  <c:v>1203.99</c:v>
                </c:pt>
                <c:pt idx="6">
                  <c:v>1150.6099999999999</c:v>
                </c:pt>
                <c:pt idx="7">
                  <c:v>1121.71</c:v>
                </c:pt>
                <c:pt idx="8">
                  <c:v>1109.31</c:v>
                </c:pt>
                <c:pt idx="9">
                  <c:v>1225.78</c:v>
                </c:pt>
                <c:pt idx="10">
                  <c:v>973.38</c:v>
                </c:pt>
                <c:pt idx="11">
                  <c:v>1125.6400000000001</c:v>
                </c:pt>
                <c:pt idx="12">
                  <c:v>1162.32</c:v>
                </c:pt>
                <c:pt idx="13">
                  <c:v>1055.6400000000001</c:v>
                </c:pt>
              </c:numCache>
            </c:numRef>
          </c:xVal>
          <c:yVal>
            <c:numRef>
              <c:f>Sheet1!$C$21:$C$34</c:f>
              <c:numCache>
                <c:formatCode>General</c:formatCode>
                <c:ptCount val="14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85-43A1-A660-6D9A88549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397512"/>
        <c:axId val="234252912"/>
      </c:scatterChart>
      <c:valAx>
        <c:axId val="23239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52912"/>
        <c:crosses val="autoZero"/>
        <c:crossBetween val="midCat"/>
      </c:valAx>
      <c:valAx>
        <c:axId val="2342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39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247650</xdr:colOff>
      <xdr:row>19</xdr:row>
      <xdr:rowOff>85725</xdr:rowOff>
    </xdr:from>
    <xdr:to>
      <xdr:col>22</xdr:col>
      <xdr:colOff>342900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88609-92D9-487C-B67F-A05B08656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D21" sqref="D21"/>
    </sheetView>
  </sheetViews>
  <sheetFormatPr defaultRowHeight="15" x14ac:dyDescent="0.25"/>
  <cols>
    <col min="1" max="1" width="11.42578125" bestFit="1" customWidth="1"/>
    <col min="13" max="13" width="12.28515625" bestFit="1" customWidth="1"/>
    <col min="18" max="18" width="12.28515625" bestFit="1" customWidth="1"/>
  </cols>
  <sheetData>
    <row r="1" spans="1:18" x14ac:dyDescent="0.25">
      <c r="A1" s="2"/>
      <c r="B1" s="15" t="s">
        <v>14</v>
      </c>
      <c r="C1" s="15"/>
      <c r="D1" s="15"/>
      <c r="E1" s="2"/>
      <c r="F1" s="15">
        <v>2016</v>
      </c>
      <c r="G1" s="15"/>
      <c r="H1" s="15"/>
      <c r="I1" s="2"/>
      <c r="J1" s="15" t="s">
        <v>18</v>
      </c>
      <c r="K1" s="15"/>
      <c r="L1" s="15"/>
      <c r="M1" s="15"/>
      <c r="O1" s="16" t="s">
        <v>19</v>
      </c>
      <c r="P1" s="17"/>
      <c r="Q1" s="17"/>
      <c r="R1" s="18"/>
    </row>
    <row r="2" spans="1:18" ht="15.75" thickBot="1" x14ac:dyDescent="0.3">
      <c r="A2" s="2"/>
      <c r="B2" s="2" t="s">
        <v>15</v>
      </c>
      <c r="C2" s="2" t="s">
        <v>16</v>
      </c>
      <c r="D2" s="2" t="s">
        <v>17</v>
      </c>
      <c r="E2" s="2"/>
      <c r="F2" s="2" t="s">
        <v>15</v>
      </c>
      <c r="G2" s="2" t="s">
        <v>16</v>
      </c>
      <c r="H2" s="2" t="s">
        <v>17</v>
      </c>
      <c r="I2" s="2"/>
      <c r="J2" s="2" t="s">
        <v>15</v>
      </c>
      <c r="K2" s="2" t="s">
        <v>16</v>
      </c>
      <c r="L2" s="2" t="s">
        <v>17</v>
      </c>
      <c r="M2" s="2" t="s">
        <v>24</v>
      </c>
      <c r="O2" s="12" t="s">
        <v>20</v>
      </c>
      <c r="P2" s="13" t="s">
        <v>21</v>
      </c>
      <c r="Q2" s="13" t="s">
        <v>22</v>
      </c>
      <c r="R2" s="14" t="s">
        <v>24</v>
      </c>
    </row>
    <row r="3" spans="1:18" x14ac:dyDescent="0.25">
      <c r="A3" t="s">
        <v>0</v>
      </c>
      <c r="B3">
        <v>19</v>
      </c>
      <c r="C3">
        <v>10</v>
      </c>
      <c r="D3" s="1">
        <f>B3/(B3+C3)</f>
        <v>0.65517241379310343</v>
      </c>
      <c r="F3">
        <v>5</v>
      </c>
      <c r="G3">
        <v>3</v>
      </c>
      <c r="H3" s="1">
        <f>F3/(F3+G3)</f>
        <v>0.625</v>
      </c>
      <c r="J3">
        <f>+B3+F3</f>
        <v>24</v>
      </c>
      <c r="K3">
        <f>+C3+G3</f>
        <v>13</v>
      </c>
      <c r="L3" s="1">
        <f>J3/(J3+K3)</f>
        <v>0.64864864864864868</v>
      </c>
      <c r="M3" s="3">
        <f>+$L$18*(J3+K3)-J3</f>
        <v>0</v>
      </c>
      <c r="O3" s="4">
        <v>1</v>
      </c>
      <c r="P3" s="5" t="str">
        <f>INDEX($A$3:$A$16,MATCH(Q3,$L$3:$L$16,0),1)</f>
        <v>Brendan</v>
      </c>
      <c r="Q3" s="6">
        <f>LARGE($L$3:$L$16,O3)</f>
        <v>0.64864864864864868</v>
      </c>
      <c r="R3" s="7">
        <f>$L$18*(VLOOKUP(P3,$A$3:$M$16,10,FALSE)+VLOOKUP(P3,$A$3:$M$16,11,FALSE))-VLOOKUP(P3,$A$3:$M$16,10,FALSE)</f>
        <v>0</v>
      </c>
    </row>
    <row r="4" spans="1:18" x14ac:dyDescent="0.25">
      <c r="A4" t="s">
        <v>1</v>
      </c>
      <c r="B4">
        <v>55</v>
      </c>
      <c r="C4">
        <v>38</v>
      </c>
      <c r="D4" s="1">
        <f t="shared" ref="D4:D16" si="0">B4/(B4+C4)</f>
        <v>0.59139784946236562</v>
      </c>
      <c r="F4">
        <v>3</v>
      </c>
      <c r="G4">
        <v>5</v>
      </c>
      <c r="H4" s="1">
        <f t="shared" ref="H4:H16" si="1">F4/(F4+G4)</f>
        <v>0.375</v>
      </c>
      <c r="J4">
        <f t="shared" ref="J4:J16" si="2">+B4+F4</f>
        <v>58</v>
      </c>
      <c r="K4">
        <f t="shared" ref="K4:K16" si="3">+C4+G4</f>
        <v>43</v>
      </c>
      <c r="L4" s="1">
        <f t="shared" ref="L4:L16" si="4">J4/(J4+K4)</f>
        <v>0.57425742574257421</v>
      </c>
      <c r="M4" s="3">
        <f>+$L$18*(J4+K4)-J4</f>
        <v>7.5135135135135158</v>
      </c>
      <c r="O4" s="4">
        <v>2</v>
      </c>
      <c r="P4" s="5" t="str">
        <f t="shared" ref="P4:P16" si="5">INDEX($A$3:$A$16,MATCH(Q4,$L$3:$L$16,0),1)</f>
        <v>Dan</v>
      </c>
      <c r="Q4" s="6">
        <f t="shared" ref="Q4:Q16" si="6">LARGE($L$3:$L$16,O4)</f>
        <v>0.60606060606060608</v>
      </c>
      <c r="R4" s="7">
        <f t="shared" ref="R4:R16" si="7">$L$18*(VLOOKUP(P4,$A$3:$M$16,10,FALSE)+VLOOKUP(P4,$A$3:$M$16,11,FALSE))-VLOOKUP(P4,$A$3:$M$16,10,FALSE)</f>
        <v>2.8108108108108141</v>
      </c>
    </row>
    <row r="5" spans="1:18" x14ac:dyDescent="0.25">
      <c r="A5" t="s">
        <v>2</v>
      </c>
      <c r="B5">
        <v>55</v>
      </c>
      <c r="C5">
        <v>39</v>
      </c>
      <c r="D5" s="1">
        <f t="shared" si="0"/>
        <v>0.58510638297872342</v>
      </c>
      <c r="F5">
        <v>5</v>
      </c>
      <c r="G5">
        <v>3</v>
      </c>
      <c r="H5" s="1">
        <f t="shared" si="1"/>
        <v>0.625</v>
      </c>
      <c r="J5">
        <f t="shared" si="2"/>
        <v>60</v>
      </c>
      <c r="K5">
        <f t="shared" si="3"/>
        <v>42</v>
      </c>
      <c r="L5" s="1">
        <f t="shared" si="4"/>
        <v>0.58823529411764708</v>
      </c>
      <c r="M5" s="3">
        <f t="shared" ref="M5:M16" si="8">+$L$18*(J5+K5)-J5</f>
        <v>6.1621621621621614</v>
      </c>
      <c r="O5" s="4">
        <v>3</v>
      </c>
      <c r="P5" s="5" t="str">
        <f t="shared" si="5"/>
        <v>Jeremy</v>
      </c>
      <c r="Q5" s="6">
        <f t="shared" si="6"/>
        <v>0.58823529411764708</v>
      </c>
      <c r="R5" s="7">
        <f t="shared" si="7"/>
        <v>6.1621621621621614</v>
      </c>
    </row>
    <row r="6" spans="1:18" x14ac:dyDescent="0.25">
      <c r="A6" t="s">
        <v>3</v>
      </c>
      <c r="B6">
        <v>53</v>
      </c>
      <c r="C6">
        <v>38</v>
      </c>
      <c r="D6" s="1">
        <f t="shared" si="0"/>
        <v>0.58241758241758246</v>
      </c>
      <c r="F6">
        <v>3</v>
      </c>
      <c r="G6">
        <v>5</v>
      </c>
      <c r="H6" s="1">
        <f t="shared" si="1"/>
        <v>0.375</v>
      </c>
      <c r="J6">
        <f t="shared" si="2"/>
        <v>56</v>
      </c>
      <c r="K6">
        <f t="shared" si="3"/>
        <v>43</v>
      </c>
      <c r="L6" s="1">
        <f t="shared" si="4"/>
        <v>0.56565656565656564</v>
      </c>
      <c r="M6" s="3">
        <f t="shared" si="8"/>
        <v>8.2162162162162247</v>
      </c>
      <c r="O6" s="4">
        <v>4</v>
      </c>
      <c r="P6" s="5" t="str">
        <f t="shared" si="5"/>
        <v>Kyle</v>
      </c>
      <c r="Q6" s="6">
        <f t="shared" si="6"/>
        <v>0.57425742574257421</v>
      </c>
      <c r="R6" s="7">
        <f t="shared" si="7"/>
        <v>7.5135135135135158</v>
      </c>
    </row>
    <row r="7" spans="1:18" x14ac:dyDescent="0.25">
      <c r="A7" t="s">
        <v>4</v>
      </c>
      <c r="B7">
        <v>54</v>
      </c>
      <c r="C7">
        <v>39</v>
      </c>
      <c r="D7" s="1">
        <f t="shared" si="0"/>
        <v>0.58064516129032262</v>
      </c>
      <c r="F7">
        <v>3</v>
      </c>
      <c r="G7">
        <v>5</v>
      </c>
      <c r="H7" s="1">
        <f t="shared" si="1"/>
        <v>0.375</v>
      </c>
      <c r="J7">
        <f t="shared" si="2"/>
        <v>57</v>
      </c>
      <c r="K7">
        <f t="shared" si="3"/>
        <v>44</v>
      </c>
      <c r="L7" s="1">
        <f t="shared" si="4"/>
        <v>0.5643564356435643</v>
      </c>
      <c r="M7" s="3">
        <f t="shared" si="8"/>
        <v>8.5135135135135158</v>
      </c>
      <c r="O7" s="4">
        <v>5</v>
      </c>
      <c r="P7" s="5" t="str">
        <f t="shared" si="5"/>
        <v>Ned</v>
      </c>
      <c r="Q7" s="6">
        <f t="shared" si="6"/>
        <v>0.56565656565656564</v>
      </c>
      <c r="R7" s="7">
        <f t="shared" si="7"/>
        <v>8.2162162162162247</v>
      </c>
    </row>
    <row r="8" spans="1:18" x14ac:dyDescent="0.25">
      <c r="A8" t="s">
        <v>5</v>
      </c>
      <c r="B8">
        <v>33</v>
      </c>
      <c r="C8">
        <v>25</v>
      </c>
      <c r="D8" s="1">
        <f t="shared" si="0"/>
        <v>0.56896551724137934</v>
      </c>
      <c r="F8">
        <v>7</v>
      </c>
      <c r="G8">
        <v>1</v>
      </c>
      <c r="H8" s="1">
        <f t="shared" si="1"/>
        <v>0.875</v>
      </c>
      <c r="J8">
        <f t="shared" si="2"/>
        <v>40</v>
      </c>
      <c r="K8">
        <f t="shared" si="3"/>
        <v>26</v>
      </c>
      <c r="L8" s="1">
        <f t="shared" si="4"/>
        <v>0.60606060606060608</v>
      </c>
      <c r="M8" s="3">
        <f t="shared" si="8"/>
        <v>2.8108108108108141</v>
      </c>
      <c r="O8" s="4">
        <v>6</v>
      </c>
      <c r="P8" s="5" t="str">
        <f t="shared" si="5"/>
        <v>Matt</v>
      </c>
      <c r="Q8" s="6">
        <f t="shared" si="6"/>
        <v>0.5643564356435643</v>
      </c>
      <c r="R8" s="7">
        <f t="shared" si="7"/>
        <v>8.5135135135135158</v>
      </c>
    </row>
    <row r="9" spans="1:18" x14ac:dyDescent="0.25">
      <c r="A9" t="s">
        <v>6</v>
      </c>
      <c r="B9">
        <v>53</v>
      </c>
      <c r="C9">
        <v>45</v>
      </c>
      <c r="D9" s="1">
        <f t="shared" si="0"/>
        <v>0.54081632653061229</v>
      </c>
      <c r="F9">
        <v>3</v>
      </c>
      <c r="G9">
        <v>5</v>
      </c>
      <c r="H9" s="1">
        <f t="shared" si="1"/>
        <v>0.375</v>
      </c>
      <c r="J9">
        <f t="shared" si="2"/>
        <v>56</v>
      </c>
      <c r="K9">
        <f t="shared" si="3"/>
        <v>50</v>
      </c>
      <c r="L9" s="1">
        <f t="shared" si="4"/>
        <v>0.52830188679245282</v>
      </c>
      <c r="M9" s="3">
        <f t="shared" si="8"/>
        <v>12.756756756756758</v>
      </c>
      <c r="O9" s="4">
        <v>7</v>
      </c>
      <c r="P9" s="5" t="str">
        <f t="shared" si="5"/>
        <v>Dave</v>
      </c>
      <c r="Q9" s="6">
        <f t="shared" si="6"/>
        <v>0.54545454545454541</v>
      </c>
      <c r="R9" s="7">
        <f t="shared" si="7"/>
        <v>6.8108108108108141</v>
      </c>
    </row>
    <row r="10" spans="1:18" x14ac:dyDescent="0.25">
      <c r="A10" t="s">
        <v>13</v>
      </c>
      <c r="B10">
        <v>31</v>
      </c>
      <c r="C10">
        <v>27</v>
      </c>
      <c r="D10" s="1">
        <f t="shared" si="0"/>
        <v>0.53448275862068961</v>
      </c>
      <c r="F10">
        <v>5</v>
      </c>
      <c r="G10">
        <v>3</v>
      </c>
      <c r="H10" s="1">
        <f t="shared" si="1"/>
        <v>0.625</v>
      </c>
      <c r="J10">
        <f t="shared" si="2"/>
        <v>36</v>
      </c>
      <c r="K10">
        <f t="shared" si="3"/>
        <v>30</v>
      </c>
      <c r="L10" s="1">
        <f t="shared" si="4"/>
        <v>0.54545454545454541</v>
      </c>
      <c r="M10" s="3">
        <f t="shared" si="8"/>
        <v>6.8108108108108141</v>
      </c>
      <c r="O10" s="4">
        <v>8</v>
      </c>
      <c r="P10" s="5" t="str">
        <f t="shared" si="5"/>
        <v>Tommy</v>
      </c>
      <c r="Q10" s="6">
        <f t="shared" si="6"/>
        <v>0.52830188679245282</v>
      </c>
      <c r="R10" s="7">
        <f t="shared" si="7"/>
        <v>12.756756756756758</v>
      </c>
    </row>
    <row r="11" spans="1:18" x14ac:dyDescent="0.25">
      <c r="A11" t="s">
        <v>7</v>
      </c>
      <c r="B11">
        <v>47</v>
      </c>
      <c r="C11">
        <v>46</v>
      </c>
      <c r="D11" s="1">
        <f t="shared" si="0"/>
        <v>0.5053763440860215</v>
      </c>
      <c r="F11">
        <v>3</v>
      </c>
      <c r="G11">
        <v>5</v>
      </c>
      <c r="H11" s="1">
        <f t="shared" si="1"/>
        <v>0.375</v>
      </c>
      <c r="J11">
        <f t="shared" si="2"/>
        <v>50</v>
      </c>
      <c r="K11">
        <f t="shared" si="3"/>
        <v>51</v>
      </c>
      <c r="L11" s="1">
        <f t="shared" si="4"/>
        <v>0.49504950495049505</v>
      </c>
      <c r="M11" s="3">
        <f t="shared" si="8"/>
        <v>15.513513513513516</v>
      </c>
      <c r="O11" s="4">
        <v>9</v>
      </c>
      <c r="P11" s="5" t="str">
        <f t="shared" si="5"/>
        <v>Nards</v>
      </c>
      <c r="Q11" s="6">
        <f t="shared" si="6"/>
        <v>0.5</v>
      </c>
      <c r="R11" s="7">
        <f t="shared" si="7"/>
        <v>12.486486486486491</v>
      </c>
    </row>
    <row r="12" spans="1:18" x14ac:dyDescent="0.25">
      <c r="A12" t="s">
        <v>8</v>
      </c>
      <c r="B12">
        <v>38</v>
      </c>
      <c r="C12">
        <v>38</v>
      </c>
      <c r="D12" s="1">
        <f t="shared" si="0"/>
        <v>0.5</v>
      </c>
      <c r="F12">
        <v>4</v>
      </c>
      <c r="G12">
        <v>4</v>
      </c>
      <c r="H12" s="1">
        <f t="shared" si="1"/>
        <v>0.5</v>
      </c>
      <c r="J12">
        <f t="shared" si="2"/>
        <v>42</v>
      </c>
      <c r="K12">
        <f t="shared" si="3"/>
        <v>42</v>
      </c>
      <c r="L12" s="1">
        <f t="shared" si="4"/>
        <v>0.5</v>
      </c>
      <c r="M12" s="3">
        <f t="shared" si="8"/>
        <v>12.486486486486491</v>
      </c>
      <c r="O12" s="4">
        <v>10</v>
      </c>
      <c r="P12" s="5" t="str">
        <f t="shared" si="5"/>
        <v>Craig</v>
      </c>
      <c r="Q12" s="6">
        <f t="shared" si="6"/>
        <v>0.49504950495049505</v>
      </c>
      <c r="R12" s="7">
        <f t="shared" si="7"/>
        <v>15.513513513513516</v>
      </c>
    </row>
    <row r="13" spans="1:18" x14ac:dyDescent="0.25">
      <c r="A13" t="s">
        <v>9</v>
      </c>
      <c r="B13">
        <v>47</v>
      </c>
      <c r="C13">
        <v>48</v>
      </c>
      <c r="D13" s="1">
        <f t="shared" si="0"/>
        <v>0.49473684210526314</v>
      </c>
      <c r="F13">
        <v>2</v>
      </c>
      <c r="G13">
        <v>6</v>
      </c>
      <c r="H13" s="1">
        <f t="shared" si="1"/>
        <v>0.25</v>
      </c>
      <c r="J13">
        <f t="shared" si="2"/>
        <v>49</v>
      </c>
      <c r="K13">
        <f t="shared" si="3"/>
        <v>54</v>
      </c>
      <c r="L13" s="1">
        <f t="shared" si="4"/>
        <v>0.47572815533980584</v>
      </c>
      <c r="M13" s="3">
        <f t="shared" si="8"/>
        <v>17.810810810810821</v>
      </c>
      <c r="O13" s="4">
        <v>11</v>
      </c>
      <c r="P13" s="5" t="str">
        <f t="shared" si="5"/>
        <v>Chang</v>
      </c>
      <c r="Q13" s="6">
        <f t="shared" si="6"/>
        <v>0.48484848484848486</v>
      </c>
      <c r="R13" s="7">
        <f t="shared" si="7"/>
        <v>16.216216216216225</v>
      </c>
    </row>
    <row r="14" spans="1:18" x14ac:dyDescent="0.25">
      <c r="A14" t="s">
        <v>10</v>
      </c>
      <c r="B14">
        <v>43</v>
      </c>
      <c r="C14">
        <v>48</v>
      </c>
      <c r="D14" s="1">
        <f t="shared" si="0"/>
        <v>0.47252747252747251</v>
      </c>
      <c r="F14">
        <v>5</v>
      </c>
      <c r="G14">
        <v>3</v>
      </c>
      <c r="H14" s="1">
        <f t="shared" si="1"/>
        <v>0.625</v>
      </c>
      <c r="J14">
        <f t="shared" si="2"/>
        <v>48</v>
      </c>
      <c r="K14">
        <f t="shared" si="3"/>
        <v>51</v>
      </c>
      <c r="L14" s="1">
        <f t="shared" si="4"/>
        <v>0.48484848484848486</v>
      </c>
      <c r="M14" s="3">
        <f t="shared" si="8"/>
        <v>16.216216216216225</v>
      </c>
      <c r="O14" s="4">
        <v>12</v>
      </c>
      <c r="P14" s="5" t="str">
        <f t="shared" si="5"/>
        <v>Sam</v>
      </c>
      <c r="Q14" s="6">
        <f t="shared" si="6"/>
        <v>0.47572815533980584</v>
      </c>
      <c r="R14" s="7">
        <f t="shared" si="7"/>
        <v>17.810810810810821</v>
      </c>
    </row>
    <row r="15" spans="1:18" x14ac:dyDescent="0.25">
      <c r="A15" t="s">
        <v>12</v>
      </c>
      <c r="B15">
        <v>40</v>
      </c>
      <c r="C15">
        <v>50</v>
      </c>
      <c r="D15" s="1">
        <f t="shared" si="0"/>
        <v>0.44444444444444442</v>
      </c>
      <c r="F15">
        <v>4</v>
      </c>
      <c r="G15">
        <v>4</v>
      </c>
      <c r="H15" s="1">
        <f t="shared" si="1"/>
        <v>0.5</v>
      </c>
      <c r="J15">
        <f t="shared" si="2"/>
        <v>44</v>
      </c>
      <c r="K15">
        <f t="shared" si="3"/>
        <v>54</v>
      </c>
      <c r="L15" s="1">
        <f t="shared" si="4"/>
        <v>0.44897959183673469</v>
      </c>
      <c r="M15" s="3">
        <f t="shared" si="8"/>
        <v>19.567567567567572</v>
      </c>
      <c r="O15" s="4">
        <v>13</v>
      </c>
      <c r="P15" s="5" t="str">
        <f t="shared" si="5"/>
        <v>Pat</v>
      </c>
      <c r="Q15" s="6">
        <f t="shared" si="6"/>
        <v>0.44897959183673469</v>
      </c>
      <c r="R15" s="7">
        <f t="shared" si="7"/>
        <v>19.567567567567572</v>
      </c>
    </row>
    <row r="16" spans="1:18" ht="15.75" thickBot="1" x14ac:dyDescent="0.3">
      <c r="A16" t="s">
        <v>11</v>
      </c>
      <c r="B16">
        <v>20</v>
      </c>
      <c r="C16">
        <v>70</v>
      </c>
      <c r="D16" s="1">
        <f t="shared" si="0"/>
        <v>0.22222222222222221</v>
      </c>
      <c r="F16">
        <v>4</v>
      </c>
      <c r="G16">
        <v>4</v>
      </c>
      <c r="H16" s="1">
        <f t="shared" si="1"/>
        <v>0.5</v>
      </c>
      <c r="J16">
        <f t="shared" si="2"/>
        <v>24</v>
      </c>
      <c r="K16">
        <f t="shared" si="3"/>
        <v>74</v>
      </c>
      <c r="L16" s="1">
        <f t="shared" si="4"/>
        <v>0.24489795918367346</v>
      </c>
      <c r="M16" s="3">
        <f t="shared" si="8"/>
        <v>39.567567567567572</v>
      </c>
      <c r="O16" s="8">
        <v>14</v>
      </c>
      <c r="P16" s="9" t="str">
        <f t="shared" si="5"/>
        <v>Gray</v>
      </c>
      <c r="Q16" s="10">
        <f t="shared" si="6"/>
        <v>0.24489795918367346</v>
      </c>
      <c r="R16" s="11">
        <f t="shared" si="7"/>
        <v>39.567567567567572</v>
      </c>
    </row>
    <row r="18" spans="1:12" x14ac:dyDescent="0.25">
      <c r="I18" t="s">
        <v>23</v>
      </c>
      <c r="J18">
        <f>INDEX($J$3:$L$16,MATCH(L18,L3:L16,0),1)</f>
        <v>24</v>
      </c>
      <c r="K18">
        <f>INDEX($J$3:$L$16,MATCH(L18,L3:L16,0),2)</f>
        <v>13</v>
      </c>
      <c r="L18" s="1">
        <f>MAX(L3:L16)</f>
        <v>0.64864864864864868</v>
      </c>
    </row>
    <row r="20" spans="1:12" x14ac:dyDescent="0.25">
      <c r="B20" t="s">
        <v>25</v>
      </c>
      <c r="C20" t="s">
        <v>26</v>
      </c>
      <c r="D20" t="s">
        <v>27</v>
      </c>
      <c r="E20" t="s">
        <v>28</v>
      </c>
      <c r="G20" t="s">
        <v>20</v>
      </c>
      <c r="H20" t="s">
        <v>21</v>
      </c>
      <c r="I20" t="s">
        <v>26</v>
      </c>
      <c r="J20" t="s">
        <v>27</v>
      </c>
      <c r="K20" t="s">
        <v>28</v>
      </c>
    </row>
    <row r="21" spans="1:12" x14ac:dyDescent="0.25">
      <c r="A21" t="s">
        <v>0</v>
      </c>
      <c r="B21">
        <v>1132.46</v>
      </c>
      <c r="C21">
        <f>VLOOKUP(A21,$A$3:$H$16,6,FALSE)</f>
        <v>5</v>
      </c>
      <c r="E21">
        <f>C21-D21</f>
        <v>5</v>
      </c>
      <c r="G21">
        <v>1</v>
      </c>
      <c r="H21" t="str">
        <f>INDEX($A$21:$E$34,MATCH(K21,$E$21:$E$34,0),1)</f>
        <v>Dan</v>
      </c>
      <c r="I21">
        <f>INDEX($A$21:$E$34,MATCH(K21,$E$21:$E$34,0),3)</f>
        <v>7</v>
      </c>
      <c r="J21">
        <f>INDEX($A$21:$E$34,MATCH(K21,$E$21:$E$34,0),4)</f>
        <v>0</v>
      </c>
      <c r="K21">
        <f>LARGE($E$21:$E$34,G21)</f>
        <v>7</v>
      </c>
    </row>
    <row r="22" spans="1:12" x14ac:dyDescent="0.25">
      <c r="A22" t="s">
        <v>1</v>
      </c>
      <c r="B22">
        <v>1238.6500000000001</v>
      </c>
      <c r="C22">
        <f t="shared" ref="C22:C34" si="9">VLOOKUP(A22,$A$3:$H$16,6,FALSE)</f>
        <v>3</v>
      </c>
      <c r="E22">
        <f t="shared" ref="E22:E34" si="10">C22-D22</f>
        <v>3</v>
      </c>
      <c r="G22">
        <v>2</v>
      </c>
      <c r="H22" t="str">
        <f t="shared" ref="H22:H34" si="11">INDEX($A$21:$E$34,MATCH(K22,$E$21:$E$34,0),1)</f>
        <v>Brendan</v>
      </c>
      <c r="I22">
        <f t="shared" ref="I22:I34" si="12">INDEX($A$21:$E$34,MATCH(K22,$E$21:$E$34,0),3)</f>
        <v>5</v>
      </c>
      <c r="J22">
        <f t="shared" ref="J22:J34" si="13">INDEX($A$21:$E$34,MATCH(K22,$E$21:$E$34,0),4)</f>
        <v>0</v>
      </c>
      <c r="K22">
        <f t="shared" ref="K22:K34" si="14">LARGE($E$21:$E$34,G22)</f>
        <v>5</v>
      </c>
    </row>
    <row r="23" spans="1:12" x14ac:dyDescent="0.25">
      <c r="A23" t="s">
        <v>2</v>
      </c>
      <c r="B23">
        <v>1094.49</v>
      </c>
      <c r="C23">
        <f t="shared" si="9"/>
        <v>5</v>
      </c>
      <c r="E23">
        <f t="shared" si="10"/>
        <v>5</v>
      </c>
      <c r="G23">
        <v>3</v>
      </c>
      <c r="H23" t="str">
        <f t="shared" si="11"/>
        <v>Brendan</v>
      </c>
      <c r="I23">
        <f t="shared" si="12"/>
        <v>5</v>
      </c>
      <c r="J23">
        <f t="shared" si="13"/>
        <v>0</v>
      </c>
      <c r="K23">
        <f t="shared" si="14"/>
        <v>5</v>
      </c>
    </row>
    <row r="24" spans="1:12" x14ac:dyDescent="0.25">
      <c r="A24" t="s">
        <v>3</v>
      </c>
      <c r="B24">
        <v>1132.1300000000001</v>
      </c>
      <c r="C24">
        <f t="shared" si="9"/>
        <v>3</v>
      </c>
      <c r="E24">
        <f t="shared" si="10"/>
        <v>3</v>
      </c>
      <c r="G24">
        <v>4</v>
      </c>
      <c r="H24" t="str">
        <f t="shared" si="11"/>
        <v>Brendan</v>
      </c>
      <c r="I24">
        <f t="shared" si="12"/>
        <v>5</v>
      </c>
      <c r="J24">
        <f t="shared" si="13"/>
        <v>0</v>
      </c>
      <c r="K24">
        <f t="shared" si="14"/>
        <v>5</v>
      </c>
    </row>
    <row r="25" spans="1:12" x14ac:dyDescent="0.25">
      <c r="A25" t="s">
        <v>4</v>
      </c>
      <c r="B25">
        <v>1027.8900000000001</v>
      </c>
      <c r="C25">
        <f t="shared" si="9"/>
        <v>3</v>
      </c>
      <c r="E25">
        <f t="shared" si="10"/>
        <v>3</v>
      </c>
      <c r="G25">
        <v>5</v>
      </c>
      <c r="H25" t="str">
        <f t="shared" si="11"/>
        <v>Brendan</v>
      </c>
      <c r="I25">
        <f t="shared" si="12"/>
        <v>5</v>
      </c>
      <c r="J25">
        <f t="shared" si="13"/>
        <v>0</v>
      </c>
      <c r="K25">
        <f t="shared" si="14"/>
        <v>5</v>
      </c>
    </row>
    <row r="26" spans="1:12" x14ac:dyDescent="0.25">
      <c r="A26" t="s">
        <v>5</v>
      </c>
      <c r="B26">
        <v>1203.99</v>
      </c>
      <c r="C26">
        <f t="shared" si="9"/>
        <v>7</v>
      </c>
      <c r="E26">
        <f t="shared" si="10"/>
        <v>7</v>
      </c>
      <c r="G26">
        <v>6</v>
      </c>
      <c r="H26" t="str">
        <f t="shared" si="11"/>
        <v>Nards</v>
      </c>
      <c r="I26">
        <f t="shared" si="12"/>
        <v>4</v>
      </c>
      <c r="J26">
        <f t="shared" si="13"/>
        <v>0</v>
      </c>
      <c r="K26">
        <f t="shared" si="14"/>
        <v>4</v>
      </c>
    </row>
    <row r="27" spans="1:12" x14ac:dyDescent="0.25">
      <c r="A27" t="s">
        <v>6</v>
      </c>
      <c r="B27">
        <v>1150.6099999999999</v>
      </c>
      <c r="C27">
        <f t="shared" si="9"/>
        <v>3</v>
      </c>
      <c r="E27">
        <f t="shared" si="10"/>
        <v>3</v>
      </c>
      <c r="G27">
        <v>7</v>
      </c>
      <c r="H27" t="str">
        <f t="shared" si="11"/>
        <v>Nards</v>
      </c>
      <c r="I27">
        <f t="shared" si="12"/>
        <v>4</v>
      </c>
      <c r="J27">
        <f t="shared" si="13"/>
        <v>0</v>
      </c>
      <c r="K27">
        <f t="shared" si="14"/>
        <v>4</v>
      </c>
    </row>
    <row r="28" spans="1:12" x14ac:dyDescent="0.25">
      <c r="A28" t="s">
        <v>13</v>
      </c>
      <c r="B28">
        <v>1121.71</v>
      </c>
      <c r="C28">
        <f t="shared" si="9"/>
        <v>5</v>
      </c>
      <c r="E28">
        <f t="shared" si="10"/>
        <v>5</v>
      </c>
      <c r="G28">
        <v>8</v>
      </c>
      <c r="H28" t="str">
        <f t="shared" si="11"/>
        <v>Nards</v>
      </c>
      <c r="I28">
        <f t="shared" si="12"/>
        <v>4</v>
      </c>
      <c r="J28">
        <f t="shared" si="13"/>
        <v>0</v>
      </c>
      <c r="K28">
        <f t="shared" si="14"/>
        <v>4</v>
      </c>
    </row>
    <row r="29" spans="1:12" x14ac:dyDescent="0.25">
      <c r="A29" t="s">
        <v>7</v>
      </c>
      <c r="B29">
        <v>1109.31</v>
      </c>
      <c r="C29">
        <f t="shared" si="9"/>
        <v>3</v>
      </c>
      <c r="E29">
        <f t="shared" si="10"/>
        <v>3</v>
      </c>
      <c r="G29">
        <v>9</v>
      </c>
      <c r="H29" t="str">
        <f t="shared" si="11"/>
        <v>Kyle</v>
      </c>
      <c r="I29">
        <f t="shared" si="12"/>
        <v>3</v>
      </c>
      <c r="J29">
        <f t="shared" si="13"/>
        <v>0</v>
      </c>
      <c r="K29">
        <f t="shared" si="14"/>
        <v>3</v>
      </c>
    </row>
    <row r="30" spans="1:12" x14ac:dyDescent="0.25">
      <c r="A30" t="s">
        <v>8</v>
      </c>
      <c r="B30">
        <v>1225.78</v>
      </c>
      <c r="C30">
        <f t="shared" si="9"/>
        <v>4</v>
      </c>
      <c r="E30">
        <f t="shared" si="10"/>
        <v>4</v>
      </c>
      <c r="G30">
        <v>10</v>
      </c>
      <c r="H30" t="str">
        <f t="shared" si="11"/>
        <v>Kyle</v>
      </c>
      <c r="I30">
        <f t="shared" si="12"/>
        <v>3</v>
      </c>
      <c r="J30">
        <f t="shared" si="13"/>
        <v>0</v>
      </c>
      <c r="K30">
        <f t="shared" si="14"/>
        <v>3</v>
      </c>
    </row>
    <row r="31" spans="1:12" x14ac:dyDescent="0.25">
      <c r="A31" t="s">
        <v>9</v>
      </c>
      <c r="B31">
        <v>973.38</v>
      </c>
      <c r="C31">
        <f t="shared" si="9"/>
        <v>2</v>
      </c>
      <c r="E31">
        <f t="shared" si="10"/>
        <v>2</v>
      </c>
      <c r="G31">
        <v>11</v>
      </c>
      <c r="H31" t="str">
        <f t="shared" si="11"/>
        <v>Kyle</v>
      </c>
      <c r="I31">
        <f t="shared" si="12"/>
        <v>3</v>
      </c>
      <c r="J31">
        <f t="shared" si="13"/>
        <v>0</v>
      </c>
      <c r="K31">
        <f t="shared" si="14"/>
        <v>3</v>
      </c>
    </row>
    <row r="32" spans="1:12" x14ac:dyDescent="0.25">
      <c r="A32" t="s">
        <v>10</v>
      </c>
      <c r="B32">
        <v>1125.6400000000001</v>
      </c>
      <c r="C32">
        <f t="shared" si="9"/>
        <v>5</v>
      </c>
      <c r="E32">
        <f t="shared" si="10"/>
        <v>5</v>
      </c>
      <c r="G32">
        <v>12</v>
      </c>
      <c r="H32" t="str">
        <f t="shared" si="11"/>
        <v>Kyle</v>
      </c>
      <c r="I32">
        <f t="shared" si="12"/>
        <v>3</v>
      </c>
      <c r="J32">
        <f t="shared" si="13"/>
        <v>0</v>
      </c>
      <c r="K32">
        <f t="shared" si="14"/>
        <v>3</v>
      </c>
    </row>
    <row r="33" spans="1:11" x14ac:dyDescent="0.25">
      <c r="A33" t="s">
        <v>12</v>
      </c>
      <c r="B33">
        <v>1162.32</v>
      </c>
      <c r="C33">
        <f t="shared" si="9"/>
        <v>4</v>
      </c>
      <c r="E33">
        <f t="shared" si="10"/>
        <v>4</v>
      </c>
      <c r="G33">
        <v>13</v>
      </c>
      <c r="H33" t="str">
        <f t="shared" si="11"/>
        <v>Kyle</v>
      </c>
      <c r="I33">
        <f t="shared" si="12"/>
        <v>3</v>
      </c>
      <c r="J33">
        <f t="shared" si="13"/>
        <v>0</v>
      </c>
      <c r="K33">
        <f t="shared" si="14"/>
        <v>3</v>
      </c>
    </row>
    <row r="34" spans="1:11" x14ac:dyDescent="0.25">
      <c r="A34" t="s">
        <v>11</v>
      </c>
      <c r="B34">
        <v>1055.6400000000001</v>
      </c>
      <c r="C34">
        <f t="shared" si="9"/>
        <v>4</v>
      </c>
      <c r="E34">
        <f t="shared" si="10"/>
        <v>4</v>
      </c>
      <c r="G34">
        <v>14</v>
      </c>
      <c r="H34" t="str">
        <f t="shared" si="11"/>
        <v>Sam</v>
      </c>
      <c r="I34">
        <f t="shared" si="12"/>
        <v>2</v>
      </c>
      <c r="J34">
        <f t="shared" si="13"/>
        <v>0</v>
      </c>
      <c r="K34">
        <f t="shared" si="14"/>
        <v>2</v>
      </c>
    </row>
    <row r="36" spans="1:11" x14ac:dyDescent="0.25">
      <c r="A36" t="s">
        <v>29</v>
      </c>
      <c r="B36">
        <f>AVERAGE(B21:B34)</f>
        <v>1125.2857142857142</v>
      </c>
    </row>
    <row r="37" spans="1:11" x14ac:dyDescent="0.25">
      <c r="A37" t="s">
        <v>30</v>
      </c>
      <c r="B37">
        <f>B36/SUM(F3:G3)</f>
        <v>140.66071428571428</v>
      </c>
    </row>
  </sheetData>
  <mergeCells count="4">
    <mergeCell ref="B1:D1"/>
    <mergeCell ref="F1:H1"/>
    <mergeCell ref="J1:M1"/>
    <mergeCell ref="O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Schneiderman</dc:creator>
  <cp:lastModifiedBy>Brendan Schneiderman</cp:lastModifiedBy>
  <dcterms:created xsi:type="dcterms:W3CDTF">2016-11-01T02:13:23Z</dcterms:created>
  <dcterms:modified xsi:type="dcterms:W3CDTF">2016-11-01T22:27:16Z</dcterms:modified>
</cp:coreProperties>
</file>