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lington.costa\Desktop\"/>
    </mc:Choice>
  </mc:AlternateContent>
  <xr:revisionPtr revIDLastSave="0" documentId="13_ncr:1_{930B265B-3760-496E-AC76-BE038FEBDF0C}" xr6:coauthVersionLast="47" xr6:coauthVersionMax="47" xr10:uidLastSave="{00000000-0000-0000-0000-000000000000}"/>
  <bookViews>
    <workbookView xWindow="28680" yWindow="-120" windowWidth="29040" windowHeight="15720" xr2:uid="{DB3A89F1-31C3-4FB3-A10B-B2DDF2989F55}"/>
  </bookViews>
  <sheets>
    <sheet name="Investe.AI" sheetId="1" r:id="rId1"/>
    <sheet name="tb_aux" sheetId="2" state="hidden" r:id="rId2"/>
  </sheets>
  <definedNames>
    <definedName name="Aporte">Investe.AI!$E$13</definedName>
    <definedName name="Patrimonio">Investe.AI!$E$16</definedName>
    <definedName name="Qtd_anos">Investe.AI!$E$14</definedName>
    <definedName name="Rendimento_carteira">Investe.AI!$E$9</definedName>
    <definedName name="Taxa_mensal">Investe.AI!$E$15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C16" i="2"/>
  <c r="C17" i="2" s="1"/>
  <c r="C10" i="2"/>
  <c r="C11" i="2" s="1"/>
  <c r="C5" i="2"/>
  <c r="C6" i="2" s="1"/>
  <c r="C4" i="2"/>
  <c r="B4" i="2" s="1"/>
  <c r="B16" i="2"/>
  <c r="B15" i="2"/>
  <c r="B10" i="2"/>
  <c r="B9" i="2"/>
  <c r="B3" i="2"/>
  <c r="D28" i="1"/>
  <c r="D20" i="1"/>
  <c r="E20" i="1" s="1"/>
  <c r="D25" i="1"/>
  <c r="E25" i="1" s="1"/>
  <c r="D24" i="1"/>
  <c r="E24" i="1" s="1"/>
  <c r="D23" i="1"/>
  <c r="E23" i="1" s="1"/>
  <c r="D22" i="1"/>
  <c r="E22" i="1" s="1"/>
  <c r="D21" i="1"/>
  <c r="E21" i="1" s="1"/>
  <c r="E16" i="1"/>
  <c r="E17" i="1" s="1"/>
  <c r="E10" i="1"/>
  <c r="E37" i="1" l="1"/>
  <c r="C18" i="2"/>
  <c r="B17" i="2"/>
  <c r="C12" i="2"/>
  <c r="B11" i="2"/>
  <c r="C7" i="2"/>
  <c r="B6" i="2"/>
  <c r="B5" i="2"/>
  <c r="C19" i="2" l="1"/>
  <c r="B18" i="2"/>
  <c r="C13" i="2"/>
  <c r="B12" i="2"/>
  <c r="C8" i="2"/>
  <c r="B8" i="2" s="1"/>
  <c r="B7" i="2"/>
  <c r="C20" i="2" l="1"/>
  <c r="B20" i="2" s="1"/>
  <c r="B19" i="2"/>
  <c r="C14" i="2"/>
  <c r="B14" i="2" s="1"/>
  <c r="B13" i="2"/>
</calcChain>
</file>

<file path=xl/sharedStrings.xml><?xml version="1.0" encoding="utf-8"?>
<sst xmlns="http://schemas.openxmlformats.org/spreadsheetml/2006/main" count="55" uniqueCount="35">
  <si>
    <t>INVESTIMENTO MENSAL</t>
  </si>
  <si>
    <t>Quanto investir por mês?</t>
  </si>
  <si>
    <t>Por quantos anos?</t>
  </si>
  <si>
    <t>Taxa de rendimento mensal?</t>
  </si>
  <si>
    <t>Patrimônio acumulado?</t>
  </si>
  <si>
    <t>Dívidendos mensais?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</si>
  <si>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</si>
  <si>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</si>
  <si>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</si>
  <si>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</si>
  <si>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</si>
  <si>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</si>
  <si>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Quanto em 1 Anos?</t>
  </si>
  <si>
    <t>Sálario</t>
  </si>
  <si>
    <t>Rendimentos Carteira</t>
  </si>
  <si>
    <t>Sugestão de Investimento</t>
  </si>
  <si>
    <t>CENÁRIOS</t>
  </si>
  <si>
    <t>CONFIGURAÇÕES</t>
  </si>
  <si>
    <t>Perfil</t>
  </si>
  <si>
    <t>Conservador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</si>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</sst>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FD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theme="2" tint="-9.9948118533890809E-2"/>
      </right>
      <top style="medium">
        <color indexed="64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 style="medium">
        <color indexed="64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medium">
        <color indexed="64"/>
      </right>
      <top style="medium">
        <color indexed="64"/>
      </top>
      <bottom style="dotted">
        <color theme="2" tint="-9.9948118533890809E-2"/>
      </bottom>
      <diagonal/>
    </border>
    <border>
      <left style="medium">
        <color indexed="64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medium">
        <color indexed="64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medium">
        <color indexed="64"/>
      </left>
      <right style="dotted">
        <color theme="2" tint="-9.9948118533890809E-2"/>
      </right>
      <top style="dotted">
        <color theme="2" tint="-9.9948118533890809E-2"/>
      </top>
      <bottom style="medium">
        <color indexed="64"/>
      </bottom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medium">
        <color indexed="64"/>
      </bottom>
      <diagonal/>
    </border>
    <border>
      <left style="dotted">
        <color theme="2" tint="-9.9948118533890809E-2"/>
      </left>
      <right style="medium">
        <color indexed="64"/>
      </right>
      <top style="dotted">
        <color theme="2" tint="-9.9948118533890809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5" fillId="0" borderId="0" xfId="0" applyFont="1"/>
    <xf numFmtId="0" fontId="3" fillId="4" borderId="4" xfId="0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3" fillId="4" borderId="6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0" fillId="0" borderId="9" xfId="0" applyBorder="1"/>
    <xf numFmtId="0" fontId="6" fillId="5" borderId="8" xfId="0" applyFont="1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166" fontId="4" fillId="7" borderId="12" xfId="0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9" fontId="4" fillId="7" borderId="15" xfId="0" applyNumberFormat="1" applyFont="1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166" fontId="4" fillId="7" borderId="18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166" fontId="4" fillId="7" borderId="12" xfId="1" applyNumberFormat="1" applyFont="1" applyFill="1" applyBorder="1" applyAlignment="1">
      <alignment horizontal="center"/>
    </xf>
    <xf numFmtId="0" fontId="0" fillId="0" borderId="13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4" fillId="7" borderId="15" xfId="0" applyFont="1" applyFill="1" applyBorder="1" applyAlignment="1">
      <alignment horizontal="center"/>
    </xf>
    <xf numFmtId="10" fontId="4" fillId="7" borderId="15" xfId="2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left" indent="2"/>
    </xf>
    <xf numFmtId="0" fontId="4" fillId="3" borderId="14" xfId="0" applyFont="1" applyFill="1" applyBorder="1" applyAlignment="1">
      <alignment horizontal="left" indent="2"/>
    </xf>
    <xf numFmtId="8" fontId="4" fillId="3" borderId="15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left" indent="2"/>
    </xf>
    <xf numFmtId="0" fontId="4" fillId="3" borderId="17" xfId="0" applyFont="1" applyFill="1" applyBorder="1" applyAlignment="1">
      <alignment horizontal="left" indent="2"/>
    </xf>
    <xf numFmtId="8" fontId="4" fillId="3" borderId="18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left" indent="2"/>
    </xf>
    <xf numFmtId="166" fontId="4" fillId="3" borderId="11" xfId="0" applyNumberFormat="1" applyFont="1" applyFill="1" applyBorder="1" applyAlignment="1">
      <alignment horizontal="center"/>
    </xf>
    <xf numFmtId="166" fontId="4" fillId="3" borderId="12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left" indent="2"/>
    </xf>
    <xf numFmtId="166" fontId="4" fillId="3" borderId="14" xfId="0" applyNumberFormat="1" applyFont="1" applyFill="1" applyBorder="1" applyAlignment="1">
      <alignment horizontal="center"/>
    </xf>
    <xf numFmtId="166" fontId="4" fillId="3" borderId="15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left" indent="2"/>
    </xf>
    <xf numFmtId="166" fontId="4" fillId="3" borderId="17" xfId="0" applyNumberFormat="1" applyFont="1" applyFill="1" applyBorder="1" applyAlignment="1">
      <alignment horizontal="center"/>
    </xf>
    <xf numFmtId="166" fontId="4" fillId="3" borderId="18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0" fillId="8" borderId="0" xfId="0" applyFill="1"/>
    <xf numFmtId="0" fontId="4" fillId="8" borderId="0" xfId="0" applyFont="1" applyFill="1"/>
    <xf numFmtId="166" fontId="4" fillId="8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6" fontId="3" fillId="9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3" fillId="9" borderId="0" xfId="0" applyFont="1" applyFill="1"/>
    <xf numFmtId="9" fontId="0" fillId="0" borderId="0" xfId="2" applyFont="1" applyAlignment="1">
      <alignment horizontal="center"/>
    </xf>
    <xf numFmtId="9" fontId="0" fillId="0" borderId="9" xfId="2" applyFon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5FD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Investe.AI!$D$27</c:f>
          <c:strCache>
            <c:ptCount val="1"/>
            <c:pt idx="0">
              <c:v>Moderado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Investe.AI!$C$31:$C$36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Investe.AI!$D$31:$D$36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0A6-A9F7-49609D5B486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Investe.AI!$C$31:$C$36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Investe.AI!$E$31:$E$36</c:f>
              <c:numCache>
                <c:formatCode>"R$"\ #,##0.00</c:formatCode>
                <c:ptCount val="6"/>
                <c:pt idx="0">
                  <c:v>96</c:v>
                </c:pt>
                <c:pt idx="1">
                  <c:v>105</c:v>
                </c:pt>
                <c:pt idx="2">
                  <c:v>24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7-40A6-A9F7-49609D5B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133350</xdr:rowOff>
    </xdr:from>
    <xdr:to>
      <xdr:col>4</xdr:col>
      <xdr:colOff>38101</xdr:colOff>
      <xdr:row>5</xdr:row>
      <xdr:rowOff>95250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45B81735-43EE-5416-EB93-35E6113878C7}"/>
            </a:ext>
          </a:extLst>
        </xdr:cNvPr>
        <xdr:cNvGrpSpPr/>
      </xdr:nvGrpSpPr>
      <xdr:grpSpPr>
        <a:xfrm>
          <a:off x="419100" y="133350"/>
          <a:ext cx="3495676" cy="914400"/>
          <a:chOff x="590549" y="190500"/>
          <a:chExt cx="3198788" cy="9144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3BC9757-6B67-20FF-82FA-A3F2F1921171}"/>
              </a:ext>
            </a:extLst>
          </xdr:cNvPr>
          <xdr:cNvSpPr/>
        </xdr:nvSpPr>
        <xdr:spPr>
          <a:xfrm>
            <a:off x="590549" y="285750"/>
            <a:ext cx="3198788" cy="733425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Gráfico 2" descr="Cofrinho com preenchimento sólido">
            <a:extLst>
              <a:ext uri="{FF2B5EF4-FFF2-40B4-BE49-F238E27FC236}">
                <a16:creationId xmlns:a16="http://schemas.microsoft.com/office/drawing/2014/main" id="{FD716C4D-8A88-E607-C622-69AD992A2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09600" y="190500"/>
            <a:ext cx="914400" cy="91440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5F668B4-352D-D8EF-7373-B99B6C4C8617}"/>
              </a:ext>
            </a:extLst>
          </xdr:cNvPr>
          <xdr:cNvSpPr txBox="1"/>
        </xdr:nvSpPr>
        <xdr:spPr>
          <a:xfrm>
            <a:off x="1428750" y="371475"/>
            <a:ext cx="2042045" cy="5634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3200">
                <a:solidFill>
                  <a:schemeClr val="accent1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Investe.AI</a:t>
            </a:r>
            <a:endParaRPr lang="pt-BR" sz="1100">
              <a:solidFill>
                <a:schemeClr val="accent1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</xdr:grpSp>
    <xdr:clientData/>
  </xdr:twoCellAnchor>
  <xdr:twoCellAnchor>
    <xdr:from>
      <xdr:col>1</xdr:col>
      <xdr:colOff>200024</xdr:colOff>
      <xdr:row>37</xdr:row>
      <xdr:rowOff>128587</xdr:rowOff>
    </xdr:from>
    <xdr:to>
      <xdr:col>4</xdr:col>
      <xdr:colOff>1333499</xdr:colOff>
      <xdr:row>52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3A109E-A98B-0FAE-F27E-E97048E2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4E22-2D7C-4956-B39F-0A2590F4A2E9}">
  <dimension ref="A6:E37"/>
  <sheetViews>
    <sheetView showGridLines="0" tabSelected="1" topLeftCell="A24" workbookViewId="0">
      <selection activeCell="H39" sqref="H39"/>
    </sheetView>
  </sheetViews>
  <sheetFormatPr defaultRowHeight="15" x14ac:dyDescent="0.25"/>
  <cols>
    <col min="1" max="2" width="3" customWidth="1"/>
    <col min="3" max="3" width="32.140625" bestFit="1" customWidth="1"/>
    <col min="4" max="5" width="20" customWidth="1"/>
    <col min="7" max="7" width="23.7109375" bestFit="1" customWidth="1"/>
    <col min="8" max="8" width="10.7109375" bestFit="1" customWidth="1"/>
  </cols>
  <sheetData>
    <row r="6" spans="3:5" ht="15.75" thickBot="1" x14ac:dyDescent="0.3"/>
    <row r="7" spans="3:5" ht="15.75" thickBot="1" x14ac:dyDescent="0.3">
      <c r="C7" s="6" t="s">
        <v>17</v>
      </c>
      <c r="D7" s="12"/>
      <c r="E7" s="7"/>
    </row>
    <row r="8" spans="3:5" x14ac:dyDescent="0.25">
      <c r="C8" s="13" t="s">
        <v>13</v>
      </c>
      <c r="D8" s="14"/>
      <c r="E8" s="15">
        <v>8000</v>
      </c>
    </row>
    <row r="9" spans="3:5" x14ac:dyDescent="0.25">
      <c r="C9" s="16" t="s">
        <v>14</v>
      </c>
      <c r="D9" s="17"/>
      <c r="E9" s="18">
        <v>6.0000000000000001E-3</v>
      </c>
    </row>
    <row r="10" spans="3:5" ht="15.75" thickBot="1" x14ac:dyDescent="0.3">
      <c r="C10" s="19" t="s">
        <v>15</v>
      </c>
      <c r="D10" s="20"/>
      <c r="E10" s="21">
        <f>E8*30%</f>
        <v>2400</v>
      </c>
    </row>
    <row r="12" spans="3:5" ht="15.75" thickBot="1" x14ac:dyDescent="0.3">
      <c r="C12" s="8" t="s">
        <v>0</v>
      </c>
      <c r="D12" s="9"/>
      <c r="E12" s="10"/>
    </row>
    <row r="13" spans="3:5" x14ac:dyDescent="0.25">
      <c r="C13" s="22" t="s">
        <v>1</v>
      </c>
      <c r="D13" s="23"/>
      <c r="E13" s="24">
        <v>300</v>
      </c>
    </row>
    <row r="14" spans="3:5" x14ac:dyDescent="0.25">
      <c r="C14" s="25" t="s">
        <v>2</v>
      </c>
      <c r="D14" s="26"/>
      <c r="E14" s="27">
        <v>5</v>
      </c>
    </row>
    <row r="15" spans="3:5" x14ac:dyDescent="0.25">
      <c r="C15" s="25" t="s">
        <v>3</v>
      </c>
      <c r="D15" s="26"/>
      <c r="E15" s="28">
        <v>1.0789999999999999E-2</v>
      </c>
    </row>
    <row r="16" spans="3:5" x14ac:dyDescent="0.25">
      <c r="C16" s="29" t="s">
        <v>4</v>
      </c>
      <c r="D16" s="30"/>
      <c r="E16" s="31">
        <f>-FV(Taxa_mensal,Qtd_anos*12,Aporte)</f>
        <v>25133.074199546292</v>
      </c>
    </row>
    <row r="17" spans="1:5" ht="15.75" thickBot="1" x14ac:dyDescent="0.3">
      <c r="C17" s="32" t="s">
        <v>5</v>
      </c>
      <c r="D17" s="33"/>
      <c r="E17" s="34">
        <f>Patrimonio*Rendimento_carteira</f>
        <v>150.79844519727774</v>
      </c>
    </row>
    <row r="18" spans="1:5" ht="15.75" thickBot="1" x14ac:dyDescent="0.3"/>
    <row r="19" spans="1:5" ht="15.75" thickBot="1" x14ac:dyDescent="0.3">
      <c r="C19" s="2" t="s">
        <v>16</v>
      </c>
      <c r="D19" s="3"/>
      <c r="E19" s="4" t="s">
        <v>11</v>
      </c>
    </row>
    <row r="20" spans="1:5" x14ac:dyDescent="0.25">
      <c r="A20" s="1">
        <v>1</v>
      </c>
      <c r="C20" s="35" t="s">
        <v>12</v>
      </c>
      <c r="D20" s="36">
        <f>-FV(Taxa_mensal,A20*12,Aporte)</f>
        <v>3821.5158001669679</v>
      </c>
      <c r="E20" s="37">
        <f>D20*Rendimento_carteira</f>
        <v>22.929094801001806</v>
      </c>
    </row>
    <row r="21" spans="1:5" x14ac:dyDescent="0.25">
      <c r="A21" s="1">
        <v>2</v>
      </c>
      <c r="C21" s="38" t="s">
        <v>6</v>
      </c>
      <c r="D21" s="39">
        <f>-FV(Taxa_mensal,A21*12,Aporte)</f>
        <v>8168.2881892935648</v>
      </c>
      <c r="E21" s="40">
        <f>D21*Rendimento_carteira</f>
        <v>49.00972913576139</v>
      </c>
    </row>
    <row r="22" spans="1:5" x14ac:dyDescent="0.25">
      <c r="A22" s="1">
        <v>5</v>
      </c>
      <c r="C22" s="38" t="s">
        <v>7</v>
      </c>
      <c r="D22" s="39">
        <f>-FV(Taxa_mensal,A22*12,Aporte)</f>
        <v>25133.074199546292</v>
      </c>
      <c r="E22" s="40">
        <f>D22*Rendimento_carteira</f>
        <v>150.79844519727774</v>
      </c>
    </row>
    <row r="23" spans="1:5" x14ac:dyDescent="0.25">
      <c r="A23" s="1">
        <v>10</v>
      </c>
      <c r="C23" s="38" t="s">
        <v>8</v>
      </c>
      <c r="D23" s="39">
        <f>-FV(Taxa_mensal,A23*12,Aporte)</f>
        <v>72985.263759051653</v>
      </c>
      <c r="E23" s="40">
        <f>D23*Rendimento_carteira</f>
        <v>437.91158255430992</v>
      </c>
    </row>
    <row r="24" spans="1:5" x14ac:dyDescent="0.25">
      <c r="A24" s="1">
        <v>20</v>
      </c>
      <c r="C24" s="38" t="s">
        <v>9</v>
      </c>
      <c r="D24" s="39">
        <f>-FV(Taxa_mensal,A24*12,Aporte)</f>
        <v>337559.52002912416</v>
      </c>
      <c r="E24" s="40">
        <f>D24*Rendimento_carteira</f>
        <v>2025.357120174745</v>
      </c>
    </row>
    <row r="25" spans="1:5" ht="15.75" thickBot="1" x14ac:dyDescent="0.3">
      <c r="A25" s="1">
        <v>30</v>
      </c>
      <c r="C25" s="41" t="s">
        <v>10</v>
      </c>
      <c r="D25" s="42">
        <f>-FV(Taxa_mensal,A25*12,Aporte)</f>
        <v>1296650.8965014142</v>
      </c>
      <c r="E25" s="43">
        <f>D25*Rendimento_carteira</f>
        <v>7779.9053790084854</v>
      </c>
    </row>
    <row r="27" spans="1:5" x14ac:dyDescent="0.25">
      <c r="C27" s="44" t="s">
        <v>18</v>
      </c>
      <c r="D27" s="45" t="s">
        <v>20</v>
      </c>
      <c r="E27" s="44"/>
    </row>
    <row r="28" spans="1:5" x14ac:dyDescent="0.25">
      <c r="C28" s="47" t="s">
        <v>22</v>
      </c>
      <c r="D28" s="48">
        <f>Aporte</f>
        <v>300</v>
      </c>
      <c r="E28" s="46"/>
    </row>
    <row r="30" spans="1:5" x14ac:dyDescent="0.25">
      <c r="C30" s="49" t="s">
        <v>23</v>
      </c>
      <c r="D30" s="49" t="s">
        <v>24</v>
      </c>
      <c r="E30" s="49" t="s">
        <v>25</v>
      </c>
    </row>
    <row r="31" spans="1:5" x14ac:dyDescent="0.25">
      <c r="C31" t="s">
        <v>26</v>
      </c>
      <c r="D31" s="53">
        <f>VLOOKUP(_xlfn.CONCAT($D$27,"-",C31),tb_aux!$B$3:$E$20,4,0)</f>
        <v>0.32</v>
      </c>
      <c r="E31" s="51">
        <f>D31*Aporte</f>
        <v>96</v>
      </c>
    </row>
    <row r="32" spans="1:5" x14ac:dyDescent="0.25">
      <c r="C32" t="s">
        <v>27</v>
      </c>
      <c r="D32" s="53">
        <f>VLOOKUP(_xlfn.CONCAT($D$27,"-",C32),tb_aux!$B$3:$E$20,4,0)</f>
        <v>0.35</v>
      </c>
      <c r="E32" s="51">
        <f>D32*Aporte</f>
        <v>105</v>
      </c>
    </row>
    <row r="33" spans="3:5" x14ac:dyDescent="0.25">
      <c r="C33" t="s">
        <v>28</v>
      </c>
      <c r="D33" s="53">
        <f>VLOOKUP(_xlfn.CONCAT($D$27,"-",C33),tb_aux!$B$3:$E$20,4,0)</f>
        <v>0.08</v>
      </c>
      <c r="E33" s="51">
        <f>D33*Aporte</f>
        <v>24</v>
      </c>
    </row>
    <row r="34" spans="3:5" x14ac:dyDescent="0.25">
      <c r="C34" t="s">
        <v>29</v>
      </c>
      <c r="D34" s="53">
        <f>VLOOKUP(_xlfn.CONCAT($D$27,"-",C34),tb_aux!$B$3:$E$20,4,0)</f>
        <v>0.05</v>
      </c>
      <c r="E34" s="51">
        <f>D34*Aporte</f>
        <v>15</v>
      </c>
    </row>
    <row r="35" spans="3:5" x14ac:dyDescent="0.25">
      <c r="C35" t="s">
        <v>30</v>
      </c>
      <c r="D35" s="53">
        <f>VLOOKUP(_xlfn.CONCAT($D$27,"-",C35),tb_aux!$B$3:$E$20,4,0)</f>
        <v>0.1</v>
      </c>
      <c r="E35" s="51">
        <f>D35*Aporte</f>
        <v>30</v>
      </c>
    </row>
    <row r="36" spans="3:5" x14ac:dyDescent="0.25">
      <c r="C36" t="s">
        <v>31</v>
      </c>
      <c r="D36" s="53">
        <f>VLOOKUP(_xlfn.CONCAT($D$27,"-",C36),tb_aux!$B$3:$E$20,4,0)</f>
        <v>0.1</v>
      </c>
      <c r="E36" s="51">
        <f>D36*Aporte</f>
        <v>30</v>
      </c>
    </row>
    <row r="37" spans="3:5" x14ac:dyDescent="0.25">
      <c r="C37" s="49"/>
      <c r="D37" s="49"/>
      <c r="E37" s="50">
        <f>SUM(E31:E36)</f>
        <v>300</v>
      </c>
    </row>
  </sheetData>
  <mergeCells count="10">
    <mergeCell ref="C17:D17"/>
    <mergeCell ref="C7:D7"/>
    <mergeCell ref="C8:D8"/>
    <mergeCell ref="C9:D9"/>
    <mergeCell ref="C10:D10"/>
    <mergeCell ref="C12:E12"/>
    <mergeCell ref="C13:D13"/>
    <mergeCell ref="C14:D14"/>
    <mergeCell ref="C15:D15"/>
    <mergeCell ref="C16:D16"/>
  </mergeCells>
  <dataValidations count="1">
    <dataValidation type="list" allowBlank="1" showInputMessage="1" showErrorMessage="1" sqref="D27" xr:uid="{7B27DAB2-8024-44FB-A49E-16941E9660D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41F0-505D-488A-BC9B-A5213C5E86BA}">
  <dimension ref="B2:E20"/>
  <sheetViews>
    <sheetView showGridLines="0" workbookViewId="0">
      <selection activeCell="J18" sqref="J18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  <col min="5" max="5" width="7.140625" style="5" customWidth="1"/>
  </cols>
  <sheetData>
    <row r="2" spans="2:5" x14ac:dyDescent="0.25">
      <c r="B2" s="52" t="s">
        <v>33</v>
      </c>
      <c r="C2" s="52" t="s">
        <v>32</v>
      </c>
      <c r="D2" s="52" t="s">
        <v>23</v>
      </c>
      <c r="E2" s="49" t="s">
        <v>34</v>
      </c>
    </row>
    <row r="3" spans="2:5" x14ac:dyDescent="0.25">
      <c r="B3" t="str">
        <f>_xlfn.CONCAT(C3,"-",D3)</f>
        <v>Conservador-PAPEL</v>
      </c>
      <c r="C3" t="s">
        <v>19</v>
      </c>
      <c r="D3" t="s">
        <v>26</v>
      </c>
      <c r="E3" s="53">
        <v>0.3</v>
      </c>
    </row>
    <row r="4" spans="2:5" x14ac:dyDescent="0.25">
      <c r="B4" t="str">
        <f t="shared" ref="B4:B8" si="0">_xlfn.CONCAT(C4,"-",D4)</f>
        <v>Conservador-TIJOLO</v>
      </c>
      <c r="C4" t="str">
        <f>C3</f>
        <v>Conservador</v>
      </c>
      <c r="D4" t="s">
        <v>27</v>
      </c>
      <c r="E4" s="53">
        <v>0.5</v>
      </c>
    </row>
    <row r="5" spans="2:5" x14ac:dyDescent="0.25">
      <c r="B5" t="str">
        <f t="shared" si="0"/>
        <v>Conservador-HÍBRIDOS</v>
      </c>
      <c r="C5" t="str">
        <f t="shared" ref="C5:C8" si="1">C4</f>
        <v>Conservador</v>
      </c>
      <c r="D5" t="s">
        <v>28</v>
      </c>
      <c r="E5" s="53">
        <v>0.1</v>
      </c>
    </row>
    <row r="6" spans="2:5" x14ac:dyDescent="0.25">
      <c r="B6" t="str">
        <f t="shared" si="0"/>
        <v>Conservador-FOFs</v>
      </c>
      <c r="C6" t="str">
        <f t="shared" si="1"/>
        <v>Conservador</v>
      </c>
      <c r="D6" t="s">
        <v>29</v>
      </c>
      <c r="E6" s="53">
        <v>0.1</v>
      </c>
    </row>
    <row r="7" spans="2:5" x14ac:dyDescent="0.25">
      <c r="B7" t="str">
        <f t="shared" si="0"/>
        <v>Conservador-DESENVOLVIMENTO</v>
      </c>
      <c r="C7" t="str">
        <f t="shared" si="1"/>
        <v>Conservador</v>
      </c>
      <c r="D7" t="s">
        <v>30</v>
      </c>
      <c r="E7" s="53">
        <v>0</v>
      </c>
    </row>
    <row r="8" spans="2:5" ht="15.75" thickBot="1" x14ac:dyDescent="0.3">
      <c r="B8" s="11" t="str">
        <f t="shared" si="0"/>
        <v>Conservador-HOTELARIAS</v>
      </c>
      <c r="C8" s="11" t="str">
        <f t="shared" si="1"/>
        <v>Conservador</v>
      </c>
      <c r="D8" s="11" t="s">
        <v>31</v>
      </c>
      <c r="E8" s="54">
        <v>0</v>
      </c>
    </row>
    <row r="9" spans="2:5" x14ac:dyDescent="0.25">
      <c r="B9" t="str">
        <f>_xlfn.CONCAT(C9,"-",D9)</f>
        <v>Moderado-PAPEL</v>
      </c>
      <c r="C9" t="s">
        <v>20</v>
      </c>
      <c r="D9" t="s">
        <v>26</v>
      </c>
      <c r="E9" s="53">
        <v>0.32</v>
      </c>
    </row>
    <row r="10" spans="2:5" x14ac:dyDescent="0.25">
      <c r="B10" t="str">
        <f t="shared" ref="B10:B14" si="2">_xlfn.CONCAT(C10,"-",D10)</f>
        <v>Moderado-TIJOLO</v>
      </c>
      <c r="C10" t="str">
        <f t="shared" ref="C10:C14" si="3">C9</f>
        <v>Moderado</v>
      </c>
      <c r="D10" t="s">
        <v>27</v>
      </c>
      <c r="E10" s="53">
        <v>0.35</v>
      </c>
    </row>
    <row r="11" spans="2:5" x14ac:dyDescent="0.25">
      <c r="B11" t="str">
        <f t="shared" si="2"/>
        <v>Moderado-HÍBRIDOS</v>
      </c>
      <c r="C11" t="str">
        <f t="shared" si="3"/>
        <v>Moderado</v>
      </c>
      <c r="D11" t="s">
        <v>28</v>
      </c>
      <c r="E11" s="53">
        <v>0.08</v>
      </c>
    </row>
    <row r="12" spans="2:5" x14ac:dyDescent="0.25">
      <c r="B12" t="str">
        <f t="shared" si="2"/>
        <v>Moderado-FOFs</v>
      </c>
      <c r="C12" t="str">
        <f t="shared" si="3"/>
        <v>Moderado</v>
      </c>
      <c r="D12" t="s">
        <v>29</v>
      </c>
      <c r="E12" s="53">
        <v>0.05</v>
      </c>
    </row>
    <row r="13" spans="2:5" x14ac:dyDescent="0.25">
      <c r="B13" t="str">
        <f t="shared" si="2"/>
        <v>Moderado-DESENVOLVIMENTO</v>
      </c>
      <c r="C13" t="str">
        <f t="shared" si="3"/>
        <v>Moderado</v>
      </c>
      <c r="D13" t="s">
        <v>30</v>
      </c>
      <c r="E13" s="53">
        <v>0.1</v>
      </c>
    </row>
    <row r="14" spans="2:5" ht="15.75" thickBot="1" x14ac:dyDescent="0.3">
      <c r="B14" s="11" t="str">
        <f t="shared" si="2"/>
        <v>Moderado-HOTELARIAS</v>
      </c>
      <c r="C14" s="11" t="str">
        <f t="shared" si="3"/>
        <v>Moderado</v>
      </c>
      <c r="D14" s="11" t="s">
        <v>31</v>
      </c>
      <c r="E14" s="54">
        <v>0.1</v>
      </c>
    </row>
    <row r="15" spans="2:5" x14ac:dyDescent="0.25">
      <c r="B15" t="str">
        <f>_xlfn.CONCAT(C15,"-",D15)</f>
        <v>Agressivo-PAPEL</v>
      </c>
      <c r="C15" t="s">
        <v>21</v>
      </c>
      <c r="D15" t="s">
        <v>26</v>
      </c>
      <c r="E15" s="53">
        <v>0.5</v>
      </c>
    </row>
    <row r="16" spans="2:5" x14ac:dyDescent="0.25">
      <c r="B16" t="str">
        <f t="shared" ref="B16:B20" si="4">_xlfn.CONCAT(C16,"-",D16)</f>
        <v>Agressivo-TIJOLO</v>
      </c>
      <c r="C16" t="str">
        <f t="shared" ref="C16:C20" si="5">C15</f>
        <v>Agressivo</v>
      </c>
      <c r="D16" t="s">
        <v>27</v>
      </c>
      <c r="E16" s="53">
        <v>0.1</v>
      </c>
    </row>
    <row r="17" spans="2:5" x14ac:dyDescent="0.25">
      <c r="B17" t="str">
        <f t="shared" si="4"/>
        <v>Agressivo-HÍBRIDOS</v>
      </c>
      <c r="C17" t="str">
        <f t="shared" si="5"/>
        <v>Agressivo</v>
      </c>
      <c r="D17" t="s">
        <v>28</v>
      </c>
      <c r="E17" s="53">
        <v>0.05</v>
      </c>
    </row>
    <row r="18" spans="2:5" x14ac:dyDescent="0.25">
      <c r="B18" t="str">
        <f t="shared" si="4"/>
        <v>Agressivo-FOFs</v>
      </c>
      <c r="C18" t="str">
        <f t="shared" si="5"/>
        <v>Agressivo</v>
      </c>
      <c r="D18" t="s">
        <v>29</v>
      </c>
      <c r="E18" s="53">
        <v>0.05</v>
      </c>
    </row>
    <row r="19" spans="2:5" x14ac:dyDescent="0.25">
      <c r="B19" t="str">
        <f t="shared" si="4"/>
        <v>Agressivo-DESENVOLVIMENTO</v>
      </c>
      <c r="C19" t="str">
        <f t="shared" si="5"/>
        <v>Agressivo</v>
      </c>
      <c r="D19" t="s">
        <v>30</v>
      </c>
      <c r="E19" s="53">
        <v>0.2</v>
      </c>
    </row>
    <row r="20" spans="2:5" ht="15.75" thickBot="1" x14ac:dyDescent="0.3">
      <c r="B20" s="11" t="str">
        <f t="shared" si="4"/>
        <v>Agressivo-HOTELARIAS</v>
      </c>
      <c r="C20" s="11" t="str">
        <f t="shared" si="5"/>
        <v>Agressivo</v>
      </c>
      <c r="D20" s="11" t="s">
        <v>31</v>
      </c>
      <c r="E20" s="5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Investe.AI</vt:lpstr>
      <vt:lpstr>tb_aux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Rodrigues da Costa</dc:creator>
  <cp:lastModifiedBy>Wellington Rodrigues da Costa</cp:lastModifiedBy>
  <dcterms:created xsi:type="dcterms:W3CDTF">2025-05-16T20:42:41Z</dcterms:created>
  <dcterms:modified xsi:type="dcterms:W3CDTF">2025-05-16T21:51:03Z</dcterms:modified>
</cp:coreProperties>
</file>