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0"/>
  <workbookPr/>
  <mc:AlternateContent xmlns:mc="http://schemas.openxmlformats.org/markup-compatibility/2006">
    <mc:Choice Requires="x15">
      <x15ac:absPath xmlns:x15ac="http://schemas.microsoft.com/office/spreadsheetml/2010/11/ac" url="/Users/maylis/Desktop/github上的项目/ppa/"/>
    </mc:Choice>
  </mc:AlternateContent>
  <xr:revisionPtr revIDLastSave="0" documentId="13_ncr:1_{8FA4B2C5-E6C7-5847-84DE-FDFF492B771E}" xr6:coauthVersionLast="47" xr6:coauthVersionMax="47" xr10:uidLastSave="{00000000-0000-0000-0000-000000000000}"/>
  <bookViews>
    <workbookView xWindow="36000" yWindow="1780" windowWidth="51200" windowHeight="21600" activeTab="5" xr2:uid="{00000000-000D-0000-FFFF-FFFF00000000}"/>
  </bookViews>
  <sheets>
    <sheet name="汇总表" sheetId="2" r:id="rId1"/>
    <sheet name="风险成本" sheetId="7" r:id="rId2"/>
    <sheet name="差旅成本说明" sheetId="6" r:id="rId3"/>
    <sheet name="新功能开发" sheetId="1" r:id="rId4"/>
    <sheet name="系统对接工作量" sheetId="18" r:id="rId5"/>
    <sheet name="项目评分" sheetId="16" r:id="rId6"/>
  </sheets>
  <definedNames>
    <definedName name="_xlnm._FilterDatabase" localSheetId="4" hidden="1">系统对接工作量!$A$1:$U$25</definedName>
    <definedName name="_xlnm._FilterDatabase" localSheetId="3" hidden="1">新功能开发!$A$1:$U$38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4" i="18" l="1"/>
  <c r="T4" i="18" s="1"/>
  <c r="O5" i="18"/>
  <c r="T5" i="18" s="1"/>
  <c r="O6" i="18"/>
  <c r="T6" i="18" s="1"/>
  <c r="O7" i="18"/>
  <c r="T7" i="18" s="1"/>
  <c r="O8" i="18"/>
  <c r="T8" i="18" s="1"/>
  <c r="O9" i="18"/>
  <c r="T9" i="18" s="1"/>
  <c r="O10" i="18"/>
  <c r="T10" i="18" s="1"/>
  <c r="O11" i="18"/>
  <c r="T11" i="18" s="1"/>
  <c r="O12" i="18"/>
  <c r="T12" i="18" s="1"/>
  <c r="O13" i="18"/>
  <c r="T13" i="18" s="1"/>
  <c r="O14" i="18"/>
  <c r="T14" i="18" s="1"/>
  <c r="O15" i="18"/>
  <c r="T15" i="18" s="1"/>
  <c r="O16" i="18"/>
  <c r="T16" i="18" s="1"/>
  <c r="O17" i="18"/>
  <c r="T17" i="18" s="1"/>
  <c r="O18" i="18"/>
  <c r="T18" i="18" s="1"/>
  <c r="O19" i="18"/>
  <c r="T19" i="18" s="1"/>
  <c r="O20" i="18"/>
  <c r="T20" i="18" s="1"/>
  <c r="O21" i="18"/>
  <c r="T21" i="18" s="1"/>
  <c r="O22" i="18"/>
  <c r="T22" i="18" s="1"/>
  <c r="O23" i="18"/>
  <c r="T23" i="18" s="1"/>
  <c r="O24" i="18"/>
  <c r="T24" i="18" s="1"/>
  <c r="O3" i="18"/>
  <c r="T3" i="18" s="1"/>
  <c r="H4" i="2"/>
  <c r="E4" i="2" s="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 i="1"/>
  <c r="F38" i="1"/>
  <c r="G38" i="1"/>
  <c r="E25" i="18"/>
  <c r="H25" i="18"/>
  <c r="I25" i="18"/>
  <c r="J25" i="18"/>
  <c r="K25" i="18"/>
  <c r="L25" i="18"/>
  <c r="H7" i="2"/>
  <c r="E7" i="2"/>
  <c r="P3" i="18"/>
  <c r="F8" i="2"/>
  <c r="H8" i="2" s="1"/>
  <c r="E11" i="7"/>
  <c r="P3" i="1"/>
  <c r="I38" i="1"/>
  <c r="J38" i="1"/>
  <c r="K38" i="1"/>
  <c r="L38" i="1"/>
  <c r="H38" i="1"/>
  <c r="E38" i="1"/>
  <c r="B8" i="6"/>
  <c r="H6" i="2"/>
  <c r="T25" i="18" l="1"/>
  <c r="H5" i="2" s="1"/>
  <c r="E5" i="2" s="1"/>
  <c r="T38" i="1"/>
  <c r="H9"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N2" authorId="0" shapeId="0" xr:uid="{00000000-0006-0000-0300-000001000000}">
      <text>
        <r>
          <rPr>
            <b/>
            <sz val="10"/>
            <color rgb="FF000000"/>
            <rFont val="Microsoft YaHei UI"/>
            <charset val="1"/>
          </rPr>
          <t>Microsoft Office User:</t>
        </r>
        <r>
          <rPr>
            <sz val="10"/>
            <color rgb="FF000000"/>
            <rFont val="Microsoft YaHei UI"/>
            <charset val="1"/>
          </rPr>
          <t xml:space="preserve">
以中高级为基准，实际交付中按照团队现有能力进行评估</t>
        </r>
      </text>
    </comment>
    <comment ref="R2" authorId="0" shapeId="0" xr:uid="{00000000-0006-0000-0300-000002000000}">
      <text>
        <r>
          <rPr>
            <b/>
            <sz val="10"/>
            <color rgb="FF000000"/>
            <rFont val="Microsoft YaHei UI"/>
            <charset val="1"/>
          </rPr>
          <t>Microsoft Office User:</t>
        </r>
        <r>
          <rPr>
            <sz val="10"/>
            <color rgb="FF000000"/>
            <rFont val="Microsoft YaHei UI"/>
            <charset val="1"/>
          </rPr>
          <t xml:space="preserve">
</t>
        </r>
        <r>
          <rPr>
            <sz val="10"/>
            <color rgb="FF000000"/>
            <rFont val="Microsoft YaHei UI"/>
            <charset val="1"/>
          </rPr>
          <t>涉及到甲方独有技术、源码接手或有细分角色替代（如后端代替算法工程师等）的</t>
        </r>
        <r>
          <rPr>
            <sz val="10"/>
            <color rgb="FF000000"/>
            <rFont val="Microsoft YaHei UI"/>
            <charset val="1"/>
          </rPr>
          <t>buffer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N2" authorId="0" shapeId="0" xr:uid="{DC5A4956-B2B0-524C-8694-A5C03893DD33}">
      <text>
        <r>
          <rPr>
            <b/>
            <sz val="10"/>
            <color rgb="FF000000"/>
            <rFont val="Microsoft YaHei UI"/>
            <charset val="1"/>
          </rPr>
          <t>Microsoft Office User:</t>
        </r>
        <r>
          <rPr>
            <sz val="10"/>
            <color rgb="FF000000"/>
            <rFont val="Microsoft YaHei UI"/>
            <charset val="1"/>
          </rPr>
          <t xml:space="preserve">
以中高级为基准，实际交付中按照团队现有能力进行评估</t>
        </r>
      </text>
    </comment>
    <comment ref="R2" authorId="0" shapeId="0" xr:uid="{A5033316-F592-5649-99C7-84684267A14D}">
      <text>
        <r>
          <rPr>
            <b/>
            <sz val="10"/>
            <color rgb="FF000000"/>
            <rFont val="Microsoft YaHei UI"/>
            <charset val="1"/>
          </rPr>
          <t>Microsoft Office User:</t>
        </r>
        <r>
          <rPr>
            <sz val="10"/>
            <color rgb="FF000000"/>
            <rFont val="Microsoft YaHei UI"/>
            <charset val="1"/>
          </rPr>
          <t xml:space="preserve">
</t>
        </r>
        <r>
          <rPr>
            <sz val="10"/>
            <color rgb="FF000000"/>
            <rFont val="Microsoft YaHei UI"/>
            <charset val="1"/>
          </rPr>
          <t>涉及到甲方独有技术、源码接手或有细分角色替代（如后端代替算法工程师等）的</t>
        </r>
        <r>
          <rPr>
            <sz val="10"/>
            <color rgb="FF000000"/>
            <rFont val="Microsoft YaHei UI"/>
            <charset val="1"/>
          </rPr>
          <t>buffer</t>
        </r>
      </text>
    </comment>
  </commentList>
</comments>
</file>

<file path=xl/sharedStrings.xml><?xml version="1.0" encoding="utf-8"?>
<sst xmlns="http://schemas.openxmlformats.org/spreadsheetml/2006/main" count="301" uniqueCount="226">
  <si>
    <t>软件研发项目-成本估算</t>
  </si>
  <si>
    <t>序号</t>
  </si>
  <si>
    <t>分项名称</t>
  </si>
  <si>
    <t>项目交付周期（月）</t>
  </si>
  <si>
    <t>平均每月投入人数</t>
  </si>
  <si>
    <t>单价
（万元）</t>
  </si>
  <si>
    <t>说明</t>
  </si>
  <si>
    <t>金额（万元）</t>
  </si>
  <si>
    <t>差旅成本</t>
  </si>
  <si>
    <t>成本包含出差交通、住宿和补助费用</t>
  </si>
  <si>
    <t>运维成本</t>
  </si>
  <si>
    <t>报价总计</t>
  </si>
  <si>
    <t>风险类别</t>
  </si>
  <si>
    <t>风险内容</t>
  </si>
  <si>
    <t>影响程度</t>
  </si>
  <si>
    <t>费用预估（万元）</t>
  </si>
  <si>
    <t>工程环境风险</t>
  </si>
  <si>
    <t>已知</t>
  </si>
  <si>
    <t>经济与管理风险</t>
  </si>
  <si>
    <t>未知</t>
  </si>
  <si>
    <r>
      <rPr>
        <b/>
        <sz val="16"/>
        <color theme="1"/>
        <rFont val="等线"/>
        <family val="4"/>
        <charset val="134"/>
      </rPr>
      <t>类别</t>
    </r>
    <r>
      <rPr>
        <b/>
        <sz val="12"/>
        <color theme="1"/>
        <rFont val="等线"/>
        <family val="4"/>
        <charset val="134"/>
        <scheme val="minor"/>
      </rPr>
      <t xml:space="preserve">
</t>
    </r>
    <r>
      <rPr>
        <b/>
        <sz val="14"/>
        <color rgb="FFC00000"/>
        <rFont val="等线"/>
        <family val="4"/>
        <charset val="134"/>
      </rPr>
      <t>如对类别进行修改，需在下方进行说明</t>
    </r>
  </si>
  <si>
    <t>费用
（人/月）</t>
  </si>
  <si>
    <t>交通（高铁:1000、机票:3000）</t>
  </si>
  <si>
    <t>市内通勤</t>
  </si>
  <si>
    <t>住宿</t>
  </si>
  <si>
    <t>餐补</t>
  </si>
  <si>
    <t>出差补助</t>
  </si>
  <si>
    <t>合计</t>
  </si>
  <si>
    <t>说明：</t>
  </si>
  <si>
    <r>
      <rPr>
        <b/>
        <sz val="16"/>
        <color rgb="FF000000"/>
        <rFont val="等线"/>
        <family val="4"/>
        <charset val="134"/>
      </rPr>
      <t xml:space="preserve">功能需求
</t>
    </r>
    <r>
      <rPr>
        <b/>
        <sz val="14"/>
        <color rgb="FFFF0000"/>
        <rFont val="等线"/>
        <family val="4"/>
        <charset val="134"/>
      </rPr>
      <t>至少要细化到二级模块才可以进行评估</t>
    </r>
  </si>
  <si>
    <r>
      <rPr>
        <b/>
        <sz val="16"/>
        <color rgb="FF000000"/>
        <rFont val="等线"/>
        <family val="4"/>
        <charset val="134"/>
      </rPr>
      <t xml:space="preserve">人员角色
</t>
    </r>
    <r>
      <rPr>
        <b/>
        <sz val="14"/>
        <color rgb="FFFF0000"/>
        <rFont val="等线"/>
        <family val="4"/>
        <charset val="134"/>
      </rPr>
      <t>根据模块实际需要添加或修改角色，项目经理每个细分模块至少分配1人天，交付能力系数为现有团队角色的能力评估，如评估时还没有现有人员作为参考，最小为1.5</t>
    </r>
    <r>
      <rPr>
        <b/>
        <sz val="16"/>
        <color rgb="FFFF0000"/>
        <rFont val="等线"/>
        <family val="4"/>
        <charset val="134"/>
      </rPr>
      <t>。</t>
    </r>
  </si>
  <si>
    <r>
      <rPr>
        <b/>
        <sz val="16"/>
        <color rgb="FF000000"/>
        <rFont val="等线"/>
        <family val="4"/>
        <charset val="134"/>
      </rPr>
      <t xml:space="preserve">调整因子
</t>
    </r>
    <r>
      <rPr>
        <b/>
        <sz val="14"/>
        <color rgb="FFFF0000"/>
        <rFont val="等线"/>
        <family val="4"/>
        <charset val="134"/>
      </rPr>
      <t>只细化到二级模块的情况下，范围因子最小1.5</t>
    </r>
  </si>
  <si>
    <t>平均单价
（万元）</t>
  </si>
  <si>
    <t>费用预估
（万元）</t>
  </si>
  <si>
    <t>备注
（写异常因素及未考虑到的风险点）</t>
  </si>
  <si>
    <t>一级模块</t>
  </si>
  <si>
    <t>二级模块</t>
  </si>
  <si>
    <t>三级模块</t>
  </si>
  <si>
    <t>功能说明</t>
  </si>
  <si>
    <t>项目经理</t>
  </si>
  <si>
    <t>技术经理</t>
  </si>
  <si>
    <t>UI</t>
  </si>
  <si>
    <t>DBA</t>
  </si>
  <si>
    <t>产品经理</t>
  </si>
  <si>
    <t>后端</t>
  </si>
  <si>
    <t>前端</t>
  </si>
  <si>
    <t>测试</t>
  </si>
  <si>
    <t>实施</t>
  </si>
  <si>
    <t>交付系数</t>
  </si>
  <si>
    <t>工时
（人/天）</t>
  </si>
  <si>
    <t>范围变更因子</t>
  </si>
  <si>
    <t>专业技术因子</t>
  </si>
  <si>
    <t>碳资产管理子系统</t>
  </si>
  <si>
    <t>用户组织机构集成</t>
    <phoneticPr fontId="27" type="noConversion"/>
  </si>
  <si>
    <t>系统交互集成</t>
    <phoneticPr fontId="27" type="noConversion"/>
  </si>
  <si>
    <t>组织机构</t>
    <phoneticPr fontId="27" type="noConversion"/>
  </si>
  <si>
    <t>单点登陆</t>
    <phoneticPr fontId="27" type="noConversion"/>
  </si>
  <si>
    <t>评估项</t>
  </si>
  <si>
    <t>选择/描述</t>
  </si>
  <si>
    <t>得分</t>
  </si>
  <si>
    <t>需求已明确，属于规划阶段</t>
  </si>
  <si>
    <t>主要是内部用户（园区管理者和各部门）</t>
  </si>
  <si>
    <t>需求文档详尽，但涉及多系统对接和国际合规，属于复杂</t>
  </si>
  <si>
    <t>需要对接多种数据采集装置，可能涉及混合部署</t>
  </si>
  <si>
    <t>需要展示多种图表（桑基图等），提供多维度筛选，属于专业界面</t>
  </si>
  <si>
    <t>功能点明确，但涉及数据准确性、算法模型等，属于一般标准</t>
  </si>
  <si>
    <t>涉及跨部门（电、水、热、油）流程整合和国际合规，属于中等复杂</t>
  </si>
  <si>
    <t>需要对接电、水、热、油等多种数据源，包括自动采集和手动填报，属于混合数据源</t>
  </si>
  <si>
    <t>需要进行碳排放核算、强度计算、趋势预测等，属于复杂处理</t>
  </si>
  <si>
    <t>需要支持实时数据处理、模型预测、多维度分析，属于复杂架构</t>
  </si>
  <si>
    <t>涉及多部门协调和国际合规，需要高度参与</t>
  </si>
  <si>
    <t>需要满足国际合规，文档要求完整</t>
  </si>
  <si>
    <t>需要协调多个数据源和部门，属于中等管理</t>
  </si>
  <si>
    <t>总计</t>
  </si>
  <si>
    <t>评分因子</t>
    <phoneticPr fontId="27" type="noConversion"/>
  </si>
  <si>
    <t>工作量
（人天）</t>
    <phoneticPr fontId="27" type="noConversion"/>
  </si>
  <si>
    <r>
      <t>备注：此报价仅为</t>
    </r>
    <r>
      <rPr>
        <b/>
        <sz val="12"/>
        <color rgb="FFFF0000"/>
        <rFont val="等线"/>
        <family val="3"/>
        <charset val="134"/>
      </rPr>
      <t>开发成本，</t>
    </r>
    <r>
      <rPr>
        <b/>
        <sz val="12"/>
        <color theme="1"/>
        <rFont val="等线"/>
        <family val="4"/>
        <charset val="134"/>
        <scheme val="minor"/>
      </rPr>
      <t>不包含公司利润、管理成本、税率等。</t>
    </r>
    <phoneticPr fontId="27" type="noConversion"/>
  </si>
  <si>
    <t>(1) 碳资产总览</t>
  </si>
  <si>
    <t>能碳量汇总展示</t>
  </si>
  <si>
    <t>系统支持全区能碳量汇总并展示，包括能耗及碳排放数据、碳减排项目的具体情况，同时详细列出碳减排量等关键信息，为管理者提供一个全面的能碳总览视图。</t>
  </si>
  <si>
    <t>碳排放数据展示</t>
  </si>
  <si>
    <t>系统支持汇总并全面展示园区的碳排放数据功能，系统能够按能源种类、部门、时间等多个维度进行灵活筛选与查询。</t>
  </si>
  <si>
    <t>能源消耗数据展示</t>
  </si>
  <si>
    <t>系统支持基于园区能源消耗量汇总并全面展示园区的能源消耗数据功能，按能源种类、部门、时间等多个维度进行灵活筛选与查询。</t>
  </si>
  <si>
    <t>碳流桑基图</t>
  </si>
  <si>
    <t>系统提供基于碳排放数据的分析结果生成园区的碳流桑基图功能，以图表化形式直观展示园区碳排放组成结构、流向、体量等。</t>
  </si>
  <si>
    <t>(2) 碳资产管理</t>
  </si>
  <si>
    <t>排放源配置</t>
  </si>
  <si>
    <t>系统支持园区根据自身行业类型及排放源种类配置排放源品种功能。</t>
  </si>
  <si>
    <t>核算方法指南</t>
  </si>
  <si>
    <t>系统提供内置多行业碳排放核算方法指南，支持园区根据自身所属的行业类型及实际排放源种类，灵活配置排放源品种。</t>
  </si>
  <si>
    <t>碳排放记录管理</t>
  </si>
  <si>
    <t>系统提供碳排放记录管理功能，支持用户对碳排放数据进行全面的查询及导出操作。</t>
  </si>
  <si>
    <t>碳排放报告管理</t>
  </si>
  <si>
    <t>系统提供碳排放报告管理功能，支持用户对碳排放报告进行便捷的查询及导出操作，系统还支持将报告导出为多种格式文件，如PDF等。</t>
  </si>
  <si>
    <t>碳排放强度计算</t>
  </si>
  <si>
    <t>系统支持根据园区报送数据及采集数据，运用先进的算法和模型，自动进行数据处理与分析，实现园区碳排放强度计算功能。</t>
  </si>
  <si>
    <t>碳强度分析</t>
  </si>
  <si>
    <t>系统支持碳强度分析，包括碳强度统计，以量化园区的碳排放效率。</t>
  </si>
  <si>
    <t>部门碳排放分析</t>
  </si>
  <si>
    <t>系统支持按部门进行碳排放分析，以比较不同部门的碳排放效率。</t>
  </si>
  <si>
    <t>能源消耗占比分析</t>
  </si>
  <si>
    <t>系统支持能源消耗占比分析，以确定主要能源消耗对碳排放的影响。</t>
  </si>
  <si>
    <t>碳排放结构趋势分析</t>
  </si>
  <si>
    <t>系统支持碳排放结构趋势分析，分析碳排放随时间的变化趋势，同时考虑工业增加值，以评估碳排放与经济效益的关系。</t>
  </si>
  <si>
    <t>碳排放排名对比分析</t>
  </si>
  <si>
    <t>系统提供碳排放情况进行排名及对比分析功能，系统支持以时间、能耗种类、地区、人均碳排放、产能碳排放等多个维度，对各部门的碳排放情况进行详细的排名及对比分析。</t>
  </si>
  <si>
    <t>(3) 双碳预测</t>
  </si>
  <si>
    <t>碳达峰碳中和计划填报</t>
  </si>
  <si>
    <t>系统提供碳达峰碳中和计划填报功能，支持碳达峰碳中和历史计划查询、碳达峰碳中和计划修改碳达峰碳中和计划曲线，用户可以随时查看和追溯过去的减排计划和实施情况。</t>
  </si>
  <si>
    <t>碳达峰碳中和计划修改</t>
  </si>
  <si>
    <t>系统支持碳达峰碳中和计划的修改功能。</t>
  </si>
  <si>
    <t>碳市场行情分析</t>
  </si>
  <si>
    <t>系统提供碳市场的行情及走势分析功能，包括相关咨询、碳开盘价、最高价、最低价、成交均价等。</t>
  </si>
  <si>
    <t>碳排放预测</t>
  </si>
  <si>
    <t>系统提供碳排放预测功能，能够根据国家政策、行业发展、发展规划，以碳排放数据、以及可能影响碳排放的各种因素，通过构建碳排预测模型，实现对未来的碳排放情况进行科学预测。</t>
  </si>
  <si>
    <t>(4) 碳减排项目管理</t>
  </si>
  <si>
    <t>减排项目信息维护</t>
  </si>
  <si>
    <t>系统提供碳减排项目管理功能，对减排项目基础信息进行维护。</t>
  </si>
  <si>
    <t>减排项目查询</t>
  </si>
  <si>
    <t>系统提供对碳减排项目进行多维度查询功能，以列表形式展示园区的减排项目或资产信息，可通过填报时间范围、项目或资产名称、技术类型对列表信息进行查询。</t>
  </si>
  <si>
    <t>减排项目报表统计</t>
  </si>
  <si>
    <t>系统提供碳减排项目报表统计功能，包括碳减排项目总数统计、预估/实际投资金额统计、预估碳减排量统计、碳减排项目列表统计等。</t>
  </si>
  <si>
    <t>(5) 国际碳合规管理</t>
  </si>
  <si>
    <t>国际合规数据管理</t>
  </si>
  <si>
    <t>系统提供国际合规数据管理功能，通过搭建国际合规数据库，抓取系统中关键能耗信息，与国际合规数据库进行匹配，找出对应的数据及因子，了解和掌握国际合规标准。</t>
  </si>
  <si>
    <t>国际合规规则管理</t>
  </si>
  <si>
    <t>系统提供国际合规规则管理功能，能够基于CBAM（碳边境调节机制）等国际双碳规则，在系统中搭建了国际合规规则体系。</t>
  </si>
  <si>
    <t>国际合规报告生成</t>
  </si>
  <si>
    <t>系统提供国际合规报告生成功能，通过选择国际规则，并根据规则出具对应的国际合规报告。</t>
  </si>
  <si>
    <t>(6) 碳盘查管理</t>
  </si>
  <si>
    <t>电能管理与数据分析</t>
  </si>
  <si>
    <t>系统提供电能管理与数据分析功能，具体包括获取电表基础信息、实时获取电表计量数据、查询并管理园区基础信息、定期获取并分析园区用电数据、监控发电信息以及实时获取并处理发电数据等功能。</t>
  </si>
  <si>
    <t>电量信息监控</t>
  </si>
  <si>
    <t>系统提供电量信息监控功能，汇总展示监测数据并与核算数据进行对比分析。</t>
  </si>
  <si>
    <t>用水数据自动采集</t>
  </si>
  <si>
    <t>系统提供用水数据自动采集功能，通过对接用水采集装置，实现实时获取用水数据的功能。</t>
  </si>
  <si>
    <t>用水数据填报录入</t>
  </si>
  <si>
    <t>系统提供用水数据填报录入功能，支持对用水数据进行增、删、改、查等多时间维度填报功能，并对填报的数据进行自动汇总和分析。</t>
  </si>
  <si>
    <t>用气数据自动采集</t>
  </si>
  <si>
    <t>系统提供用气数据自动采集功能，支持对接用气采集装置，实现实时获取用气数据的功能。</t>
  </si>
  <si>
    <t>用气数据填报录入</t>
  </si>
  <si>
    <t>系统提供用气数据填报录入功能，支持对用气数据进行增、删、改、查等多时间维度填报功能，并对填报的用气数据进行自动汇总和分析。</t>
  </si>
  <si>
    <t>用油数据填报录入</t>
  </si>
  <si>
    <t>系统提供用油数据填报录入功能，支持对用油数据进行增、删、改、查等多时间维度填报功能，并对数据进行汇总分析展示。</t>
  </si>
  <si>
    <t>能耗数据展示</t>
  </si>
  <si>
    <t>系统提供以列表形式展示能耗数据情况功能，支持对数据进行不同维度的筛选和导出。</t>
  </si>
  <si>
    <t>(7) 能源负荷感知</t>
  </si>
  <si>
    <t>能耗数据统计分析</t>
  </si>
  <si>
    <t>系统提供以日、月、年等多时间维度对能耗数据进行统计分析功能，展示各部门各类能耗排名，展示园区管理自身能源消耗情况。</t>
  </si>
  <si>
    <t>能耗数据预测</t>
  </si>
  <si>
    <t>系统提供基于历史数据对园区能耗数据进行统计分析及预测功能，并给出能耗优化措施及建议。</t>
  </si>
  <si>
    <t>能源消耗排名对比</t>
  </si>
  <si>
    <t>系统提供以时间、能耗种类、地区、单位能耗等维度对各部门能源消耗进行排名及对比分析功能。</t>
  </si>
  <si>
    <t>技术风险</t>
  </si>
  <si>
    <t>软件研发成本</t>
    <phoneticPr fontId="27" type="noConversion"/>
  </si>
  <si>
    <t>能源数据采集</t>
  </si>
  <si>
    <t>电表数据采集系统</t>
  </si>
  <si>
    <t>实时获取电表计量数据</t>
  </si>
  <si>
    <t>用水采集装置</t>
  </si>
  <si>
    <t>实时获取用水数据</t>
  </si>
  <si>
    <t>用气采集装置</t>
  </si>
  <si>
    <t>实时获取用气数据</t>
  </si>
  <si>
    <t>用油数据填报系统</t>
  </si>
  <si>
    <t>手动填报界面</t>
  </si>
  <si>
    <t>园区基础信息</t>
  </si>
  <si>
    <t>园区基础信息管理系统</t>
  </si>
  <si>
    <t>查询并管理园区基础信息</t>
  </si>
  <si>
    <t>发电监控系统</t>
  </si>
  <si>
    <t>实时获取并处理发电数据</t>
  </si>
  <si>
    <t>外部数据源</t>
  </si>
  <si>
    <t>国际合规数据库</t>
  </si>
  <si>
    <t>CBAM等规则数据</t>
  </si>
  <si>
    <t>碳市场行情数据系统</t>
  </si>
  <si>
    <t>碳开盘价、最高价、最低价、成交均价</t>
  </si>
  <si>
    <t>国家政策数据库</t>
  </si>
  <si>
    <t>影响碳排放的政策数据</t>
  </si>
  <si>
    <t>内部管理</t>
  </si>
  <si>
    <t>部门信息管理系统</t>
  </si>
  <si>
    <t>按部门进行碳排放分析</t>
  </si>
  <si>
    <t>工业增加值数据系统</t>
  </si>
  <si>
    <t>评估碳排放与经济效益关系</t>
  </si>
  <si>
    <t>历史能耗数据库</t>
  </si>
  <si>
    <t>基于历史数据进行预测分析</t>
  </si>
  <si>
    <t>系统对接（必须）</t>
    <phoneticPr fontId="27" type="noConversion"/>
  </si>
  <si>
    <t>系统对接（可选）</t>
    <phoneticPr fontId="27" type="noConversion"/>
  </si>
  <si>
    <t>系统集成</t>
    <phoneticPr fontId="27" type="noConversion"/>
  </si>
  <si>
    <t>风险成本</t>
    <phoneticPr fontId="27" type="noConversion"/>
  </si>
  <si>
    <t>数据集成</t>
    <phoneticPr fontId="27" type="noConversion"/>
  </si>
  <si>
    <t>基础数据标准对齐</t>
  </si>
  <si>
    <t>界面集成</t>
    <phoneticPr fontId="27" type="noConversion"/>
  </si>
  <si>
    <t>审批流程引擎集成</t>
  </si>
  <si>
    <t>消息通知机制集成</t>
  </si>
  <si>
    <t>性能监控指标对接</t>
  </si>
  <si>
    <t>系统日志统一收集</t>
  </si>
  <si>
    <t>用户角色权限</t>
    <phoneticPr fontId="27" type="noConversion"/>
  </si>
  <si>
    <t>技术框架集成</t>
    <phoneticPr fontId="27" type="noConversion"/>
  </si>
  <si>
    <t>国际合规规则变化，CBAM对接复杂</t>
  </si>
  <si>
    <t>碳核算模型和预测算法实现困难</t>
  </si>
  <si>
    <t>子系统集成复杂度超预期</t>
  </si>
  <si>
    <t>国际合规报告模板开发成本高</t>
  </si>
  <si>
    <t>跨部门数据标准不统一，协调困难</t>
  </si>
  <si>
    <t>园区网络环境不稳定，影响数据采集</t>
  </si>
  <si>
    <t>服务器资源不足，性能瓶颈</t>
  </si>
  <si>
    <t>合计</t>
    <phoneticPr fontId="27" type="noConversion"/>
  </si>
  <si>
    <t>供应商不配合导致多协议数据采集对接失败</t>
  </si>
  <si>
    <t>历史数据迁移质量不达标</t>
    <phoneticPr fontId="27" type="noConversion"/>
  </si>
  <si>
    <t>评估因子</t>
    <phoneticPr fontId="27" type="noConversion"/>
  </si>
  <si>
    <t>按照每月0.5人预估，默认运维两年</t>
    <phoneticPr fontId="27" type="noConversion"/>
  </si>
  <si>
    <t>详见《新功能开发》，预估8人实施团队</t>
    <phoneticPr fontId="27" type="noConversion"/>
  </si>
  <si>
    <t>系统对接工作量</t>
    <phoneticPr fontId="27" type="noConversion"/>
  </si>
  <si>
    <t>详见《系统对接工作量》</t>
    <phoneticPr fontId="27" type="noConversion"/>
  </si>
  <si>
    <r>
      <t>项目阶段 (</t>
    </r>
    <r>
      <rPr>
        <sz val="14"/>
        <color rgb="FF333333"/>
        <rFont val="Consolas"/>
        <family val="2"/>
      </rPr>
      <t>project_phase</t>
    </r>
    <r>
      <rPr>
        <sz val="14"/>
        <color rgb="FF333333"/>
        <rFont val="Palatino"/>
        <family val="1"/>
      </rPr>
      <t>)</t>
    </r>
  </si>
  <si>
    <r>
      <t>目标用户群体 (</t>
    </r>
    <r>
      <rPr>
        <sz val="14"/>
        <color rgb="FF333333"/>
        <rFont val="Consolas"/>
        <family val="2"/>
      </rPr>
      <t>user_group_complexity</t>
    </r>
    <r>
      <rPr>
        <sz val="14"/>
        <color rgb="FF333333"/>
        <rFont val="Palatino"/>
        <family val="1"/>
      </rPr>
      <t>)</t>
    </r>
  </si>
  <si>
    <r>
      <t>售前支持复杂性 (</t>
    </r>
    <r>
      <rPr>
        <sz val="14"/>
        <color rgb="FF333333"/>
        <rFont val="Consolas"/>
        <family val="2"/>
      </rPr>
      <t>pre_sales_complexity</t>
    </r>
    <r>
      <rPr>
        <sz val="14"/>
        <color rgb="FF333333"/>
        <rFont val="Palatino"/>
        <family val="1"/>
      </rPr>
      <t>)</t>
    </r>
  </si>
  <si>
    <r>
      <t>部署环境 (</t>
    </r>
    <r>
      <rPr>
        <sz val="14"/>
        <color rgb="FF333333"/>
        <rFont val="Consolas"/>
        <family val="2"/>
      </rPr>
      <t>deployment_complexity</t>
    </r>
    <r>
      <rPr>
        <sz val="14"/>
        <color rgb="FF333333"/>
        <rFont val="Palatino"/>
        <family val="1"/>
      </rPr>
      <t>)</t>
    </r>
  </si>
  <si>
    <r>
      <t>用户体验 (</t>
    </r>
    <r>
      <rPr>
        <sz val="14"/>
        <color rgb="FF333333"/>
        <rFont val="Consolas"/>
        <family val="2"/>
      </rPr>
      <t>user_experience_requirement</t>
    </r>
    <r>
      <rPr>
        <sz val="14"/>
        <color rgb="FF333333"/>
        <rFont val="Palatino"/>
        <family val="1"/>
      </rPr>
      <t>)</t>
    </r>
  </si>
  <si>
    <r>
      <t>验收标准 (</t>
    </r>
    <r>
      <rPr>
        <sz val="14"/>
        <color rgb="FF333333"/>
        <rFont val="Consolas"/>
        <family val="2"/>
      </rPr>
      <t>acceptance_criteria_complexity</t>
    </r>
    <r>
      <rPr>
        <sz val="14"/>
        <color rgb="FF333333"/>
        <rFont val="Palatino"/>
        <family val="1"/>
      </rPr>
      <t>)</t>
    </r>
  </si>
  <si>
    <r>
      <t>业务问题复杂度 (</t>
    </r>
    <r>
      <rPr>
        <sz val="14"/>
        <color rgb="FF333333"/>
        <rFont val="Consolas"/>
        <family val="2"/>
      </rPr>
      <t>business_problem_complexity</t>
    </r>
    <r>
      <rPr>
        <sz val="14"/>
        <color rgb="FF333333"/>
        <rFont val="Palatino"/>
        <family val="1"/>
      </rPr>
      <t>)</t>
    </r>
  </si>
  <si>
    <r>
      <t>数据源复杂度 (</t>
    </r>
    <r>
      <rPr>
        <sz val="14"/>
        <color rgb="FF333333"/>
        <rFont val="Consolas"/>
        <family val="2"/>
      </rPr>
      <t>data_source_complexity</t>
    </r>
    <r>
      <rPr>
        <sz val="14"/>
        <color rgb="FF333333"/>
        <rFont val="Palatino"/>
        <family val="1"/>
      </rPr>
      <t>)</t>
    </r>
  </si>
  <si>
    <r>
      <t>数据处理复杂度 (</t>
    </r>
    <r>
      <rPr>
        <sz val="14"/>
        <color rgb="FF333333"/>
        <rFont val="Consolas"/>
        <family val="2"/>
      </rPr>
      <t>main_data_processing</t>
    </r>
    <r>
      <rPr>
        <sz val="14"/>
        <color rgb="FF333333"/>
        <rFont val="Palatino"/>
        <family val="1"/>
      </rPr>
      <t>)</t>
    </r>
  </si>
  <si>
    <r>
      <t>后端架构 (</t>
    </r>
    <r>
      <rPr>
        <sz val="14"/>
        <color rgb="FF333333"/>
        <rFont val="Consolas"/>
        <family val="2"/>
      </rPr>
      <t>backend_architecture_complexity</t>
    </r>
    <r>
      <rPr>
        <sz val="14"/>
        <color rgb="FF333333"/>
        <rFont val="Palatino"/>
        <family val="1"/>
      </rPr>
      <t>)</t>
    </r>
  </si>
  <si>
    <r>
      <t>负责人重要性 (</t>
    </r>
    <r>
      <rPr>
        <sz val="14"/>
        <color rgb="FF333333"/>
        <rFont val="Consolas"/>
        <family val="2"/>
      </rPr>
      <t>leader_importance</t>
    </r>
    <r>
      <rPr>
        <sz val="14"/>
        <color rgb="FF333333"/>
        <rFont val="Palatino"/>
        <family val="1"/>
      </rPr>
      <t>)</t>
    </r>
  </si>
  <si>
    <r>
      <t>文档要求 (</t>
    </r>
    <r>
      <rPr>
        <sz val="14"/>
        <color rgb="FF333333"/>
        <rFont val="Consolas"/>
        <family val="2"/>
      </rPr>
      <t>documentation_requirements</t>
    </r>
    <r>
      <rPr>
        <sz val="14"/>
        <color rgb="FF333333"/>
        <rFont val="Palatino"/>
        <family val="1"/>
      </rPr>
      <t>)</t>
    </r>
  </si>
  <si>
    <r>
      <t>项目管理 (</t>
    </r>
    <r>
      <rPr>
        <sz val="14"/>
        <color rgb="FF333333"/>
        <rFont val="Consolas"/>
        <family val="2"/>
      </rPr>
      <t>project_management_complexity</t>
    </r>
    <r>
      <rPr>
        <sz val="14"/>
        <color rgb="FF333333"/>
        <rFont val="Palatino"/>
        <family val="1"/>
      </rPr>
      <t>)</t>
    </r>
  </si>
  <si>
    <r>
      <t>风险等级</t>
    </r>
    <r>
      <rPr>
        <sz val="14"/>
        <color rgb="FF333333"/>
        <rFont val="Palatino"/>
        <family val="1"/>
      </rPr>
      <t xml:space="preserve">: 139 &lt; 200, </t>
    </r>
    <r>
      <rPr>
        <b/>
        <sz val="14"/>
        <color rgb="FF333333"/>
        <rFont val="Palatino"/>
        <family val="1"/>
      </rPr>
      <t>高风险</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</si>
</sst>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0_ "/>
    <numFmt numFmtId="177" formatCode="0.00_ "/>
  </numFmts>
  <fonts count="37">
    <font>
      <sz val="12"/>
      <color theme="1"/>
      <name val="等线"/>
      <charset val="134"/>
      <scheme val="minor"/>
    </font>
    <font>
      <b/>
      <sz val="16"/>
      <color theme="1"/>
      <name val="等线"/>
      <family val="4"/>
      <charset val="134"/>
      <scheme val="minor"/>
    </font>
    <font>
      <sz val="14"/>
      <color rgb="FF000000"/>
      <name val="微软雅黑"/>
      <family val="2"/>
      <charset val="134"/>
    </font>
    <font>
      <b/>
      <sz val="16"/>
      <color rgb="FF000000"/>
      <name val="微软雅黑"/>
      <family val="2"/>
      <charset val="134"/>
    </font>
    <font>
      <b/>
      <sz val="16"/>
      <color theme="1"/>
      <name val="等线"/>
      <family val="4"/>
      <charset val="134"/>
      <scheme val="minor"/>
    </font>
    <font>
      <b/>
      <sz val="16"/>
      <color rgb="FF000000"/>
      <name val="等线"/>
      <family val="4"/>
      <charset val="134"/>
    </font>
    <font>
      <sz val="12"/>
      <color rgb="FF000000"/>
      <name val="微软雅黑"/>
      <family val="2"/>
      <charset val="134"/>
    </font>
    <font>
      <b/>
      <sz val="16"/>
      <color rgb="FFFF0000"/>
      <name val="微软雅黑"/>
      <family val="2"/>
      <charset val="134"/>
    </font>
    <font>
      <sz val="11"/>
      <color rgb="FF000000"/>
      <name val="微软雅黑"/>
      <family val="2"/>
      <charset val="134"/>
    </font>
    <font>
      <sz val="11"/>
      <color rgb="FF000000"/>
      <name val="SimSun"/>
      <family val="3"/>
      <charset val="134"/>
    </font>
    <font>
      <sz val="12"/>
      <color theme="1"/>
      <name val="等线"/>
      <family val="4"/>
      <charset val="134"/>
    </font>
    <font>
      <sz val="14"/>
      <color theme="1"/>
      <name val="等线"/>
      <family val="4"/>
      <charset val="134"/>
    </font>
    <font>
      <sz val="14"/>
      <color theme="1"/>
      <name val="等线"/>
      <family val="4"/>
      <charset val="134"/>
      <scheme val="minor"/>
    </font>
    <font>
      <sz val="12"/>
      <color theme="0"/>
      <name val="等线"/>
      <family val="4"/>
      <charset val="134"/>
    </font>
    <font>
      <b/>
      <sz val="12"/>
      <color theme="1"/>
      <name val="等线"/>
      <family val="4"/>
      <charset val="134"/>
      <scheme val="minor"/>
    </font>
    <font>
      <sz val="12"/>
      <color theme="0"/>
      <name val="等线"/>
      <family val="4"/>
      <charset val="134"/>
      <scheme val="minor"/>
    </font>
    <font>
      <b/>
      <sz val="16"/>
      <color rgb="FF333333"/>
      <name val="微软雅黑"/>
      <family val="2"/>
      <charset val="134"/>
    </font>
    <font>
      <b/>
      <sz val="14"/>
      <color rgb="FF000000"/>
      <name val="微软雅黑"/>
      <family val="2"/>
      <charset val="134"/>
    </font>
    <font>
      <sz val="18"/>
      <color rgb="FF000000"/>
      <name val="微软雅黑"/>
      <family val="2"/>
      <charset val="134"/>
    </font>
    <font>
      <sz val="12"/>
      <name val="宋体"/>
      <family val="3"/>
      <charset val="134"/>
    </font>
    <font>
      <sz val="11"/>
      <color theme="1"/>
      <name val="等线"/>
      <family val="4"/>
      <charset val="134"/>
      <scheme val="minor"/>
    </font>
    <font>
      <b/>
      <sz val="16"/>
      <color theme="1"/>
      <name val="等线"/>
      <family val="4"/>
      <charset val="134"/>
    </font>
    <font>
      <b/>
      <sz val="14"/>
      <color rgb="FFFF0000"/>
      <name val="等线"/>
      <family val="4"/>
      <charset val="134"/>
    </font>
    <font>
      <b/>
      <sz val="16"/>
      <color rgb="FFFF0000"/>
      <name val="等线"/>
      <family val="4"/>
      <charset val="134"/>
    </font>
    <font>
      <b/>
      <sz val="14"/>
      <color rgb="FFC00000"/>
      <name val="等线"/>
      <family val="4"/>
      <charset val="134"/>
    </font>
    <font>
      <b/>
      <sz val="10"/>
      <color rgb="FF000000"/>
      <name val="Microsoft YaHei UI"/>
      <charset val="1"/>
    </font>
    <font>
      <sz val="10"/>
      <color rgb="FF000000"/>
      <name val="Microsoft YaHei UI"/>
      <charset val="1"/>
    </font>
    <font>
      <sz val="9"/>
      <name val="等线"/>
      <family val="4"/>
      <charset val="134"/>
      <scheme val="minor"/>
    </font>
    <font>
      <sz val="12"/>
      <color theme="1"/>
      <name val="等线"/>
      <family val="4"/>
      <charset val="134"/>
      <scheme val="minor"/>
    </font>
    <font>
      <b/>
      <sz val="19"/>
      <color rgb="FF333333"/>
      <name val="Palatino"/>
      <family val="1"/>
    </font>
    <font>
      <sz val="19"/>
      <color rgb="FF333333"/>
      <name val="Palatino"/>
      <family val="1"/>
    </font>
    <font>
      <b/>
      <sz val="12"/>
      <color rgb="FFFF0000"/>
      <name val="等线"/>
      <family val="3"/>
      <charset val="134"/>
    </font>
    <font>
      <b/>
      <sz val="12"/>
      <color theme="1"/>
      <name val="华文中宋"/>
      <family val="3"/>
      <charset val="134"/>
    </font>
    <font>
      <sz val="14"/>
      <color rgb="FF333333"/>
      <name val="微软雅黑"/>
      <family val="2"/>
      <charset val="134"/>
    </font>
    <font>
      <b/>
      <sz val="14"/>
      <color rgb="FF333333"/>
      <name val="Palatino"/>
      <family val="1"/>
    </font>
    <font>
      <sz val="14"/>
      <color rgb="FF333333"/>
      <name val="Palatino"/>
      <family val="1"/>
    </font>
    <font>
      <sz val="14"/>
      <color rgb="FF333333"/>
      <name val="Consolas"/>
      <family val="2"/>
    </font>
  </fonts>
  <fills count="8">
    <fill>
      <patternFill patternType="none"/>
    </fill>
    <fill>
      <patternFill patternType="gray125"/>
    </fill>
    <fill>
      <patternFill patternType="solid">
        <fgColor rgb="FFE7E6E6"/>
        <bgColor rgb="FF000000"/>
      </patternFill>
    </fill>
    <fill>
      <patternFill patternType="solid">
        <fgColor rgb="FF70AD47"/>
        <bgColor rgb="FF000000"/>
      </patternFill>
    </fill>
    <fill>
      <patternFill patternType="solid">
        <fgColor theme="9"/>
        <bgColor indexed="64"/>
      </patternFill>
    </fill>
    <fill>
      <patternFill patternType="solid">
        <fgColor rgb="FFC00000"/>
        <bgColor rgb="FF000000"/>
      </patternFill>
    </fill>
    <fill>
      <patternFill patternType="solid">
        <fgColor theme="2"/>
        <bgColor indexed="64"/>
      </patternFill>
    </fill>
    <fill>
      <patternFill patternType="solid">
        <fgColor rgb="FFC00000"/>
        <bgColor indexed="64"/>
      </patternFill>
    </fill>
  </fills>
  <borders count="33">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rgb="FF000000"/>
      </left>
      <right style="thin">
        <color rgb="FF000000"/>
      </right>
      <top style="thin">
        <color rgb="FF000000"/>
      </top>
      <bottom style="thin">
        <color rgb="FF000000"/>
      </bottom>
      <diagonal/>
    </border>
    <border>
      <left style="medium">
        <color auto="1"/>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style="thin">
        <color auto="1"/>
      </left>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3">
    <xf numFmtId="0" fontId="0" fillId="0" borderId="0">
      <alignment vertical="center"/>
    </xf>
    <xf numFmtId="0" fontId="19" fillId="0" borderId="0">
      <alignment vertical="center"/>
    </xf>
    <xf numFmtId="0" fontId="20" fillId="0" borderId="0"/>
  </cellStyleXfs>
  <cellXfs count="111">
    <xf numFmtId="0" fontId="0" fillId="0" borderId="0" xfId="0">
      <alignment vertical="center"/>
    </xf>
    <xf numFmtId="0" fontId="0" fillId="0" borderId="1" xfId="0" applyBorder="1" applyAlignment="1">
      <alignment horizontal="center" vertical="center"/>
    </xf>
    <xf numFmtId="0" fontId="0" fillId="0" borderId="7" xfId="0" applyBorder="1">
      <alignment vertical="center"/>
    </xf>
    <xf numFmtId="0" fontId="4" fillId="0" borderId="0" xfId="0" applyFont="1">
      <alignment vertical="center"/>
    </xf>
    <xf numFmtId="0" fontId="0" fillId="0" borderId="0" xfId="0" applyAlignment="1">
      <alignment horizontal="left" vertical="center"/>
    </xf>
    <xf numFmtId="0" fontId="0" fillId="0" borderId="0" xfId="0"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horizontal="left" vertical="center"/>
    </xf>
    <xf numFmtId="0" fontId="3"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horizontal="left" vertical="center"/>
    </xf>
    <xf numFmtId="0" fontId="8" fillId="3" borderId="1" xfId="0" applyFont="1" applyFill="1" applyBorder="1" applyAlignment="1">
      <alignment horizontal="center" vertical="center" wrapText="1"/>
    </xf>
    <xf numFmtId="0" fontId="9" fillId="3" borderId="1" xfId="0" applyFont="1" applyFill="1" applyBorder="1" applyAlignment="1">
      <alignment horizontal="left" vertical="center" wrapText="1"/>
    </xf>
    <xf numFmtId="0" fontId="10" fillId="3" borderId="1" xfId="0" applyFont="1" applyFill="1" applyBorder="1">
      <alignment vertical="center"/>
    </xf>
    <xf numFmtId="0" fontId="11" fillId="3" borderId="1" xfId="0" applyFont="1" applyFill="1" applyBorder="1" applyAlignment="1">
      <alignment horizontal="center" vertical="center"/>
    </xf>
    <xf numFmtId="0" fontId="12" fillId="0" borderId="0" xfId="0" applyFont="1" applyAlignment="1">
      <alignment horizontal="center" vertical="center"/>
    </xf>
    <xf numFmtId="0" fontId="12" fillId="0" borderId="0" xfId="0" applyFont="1">
      <alignment vertical="center"/>
    </xf>
    <xf numFmtId="0" fontId="6" fillId="4" borderId="1" xfId="0" applyFont="1" applyFill="1" applyBorder="1" applyAlignment="1">
      <alignment horizontal="center" vertical="center"/>
    </xf>
    <xf numFmtId="0" fontId="10" fillId="3" borderId="1" xfId="0" applyFont="1" applyFill="1" applyBorder="1" applyAlignment="1">
      <alignment horizontal="center" vertical="center"/>
    </xf>
    <xf numFmtId="0" fontId="10" fillId="3" borderId="1" xfId="0" applyFont="1" applyFill="1" applyBorder="1" applyAlignment="1">
      <alignment horizontal="left" vertical="center"/>
    </xf>
    <xf numFmtId="0" fontId="0" fillId="0" borderId="5" xfId="0" applyBorder="1">
      <alignment vertical="center"/>
    </xf>
    <xf numFmtId="0" fontId="0" fillId="0" borderId="8" xfId="0" applyBorder="1">
      <alignment vertical="center"/>
    </xf>
    <xf numFmtId="0" fontId="15" fillId="7" borderId="9" xfId="0" applyFont="1" applyFill="1" applyBorder="1">
      <alignment vertical="center"/>
    </xf>
    <xf numFmtId="0" fontId="0" fillId="0" borderId="0" xfId="0" applyAlignment="1">
      <alignment horizontal="right"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vertical="center" wrapText="1"/>
    </xf>
    <xf numFmtId="0" fontId="16" fillId="0" borderId="0" xfId="0" applyFont="1">
      <alignment vertical="center"/>
    </xf>
    <xf numFmtId="0" fontId="0" fillId="0" borderId="0" xfId="0" applyAlignment="1">
      <alignment horizontal="center" vertical="center" wrapText="1"/>
    </xf>
    <xf numFmtId="176" fontId="0" fillId="0" borderId="0" xfId="0" applyNumberFormat="1">
      <alignment vertical="center"/>
    </xf>
    <xf numFmtId="0" fontId="17" fillId="3" borderId="2" xfId="0" applyFont="1" applyFill="1" applyBorder="1" applyAlignment="1">
      <alignment horizontal="center" vertical="center"/>
    </xf>
    <xf numFmtId="0" fontId="17" fillId="3" borderId="3" xfId="0" applyFont="1" applyFill="1" applyBorder="1" applyAlignment="1">
      <alignment horizontal="center" vertical="center" wrapText="1"/>
    </xf>
    <xf numFmtId="0" fontId="17" fillId="3" borderId="21" xfId="0" applyFont="1" applyFill="1" applyBorder="1" applyAlignment="1">
      <alignment horizontal="center" vertical="center" wrapText="1"/>
    </xf>
    <xf numFmtId="0" fontId="17" fillId="3" borderId="21" xfId="0" applyFont="1" applyFill="1" applyBorder="1" applyAlignment="1">
      <alignment horizontal="left" vertical="center"/>
    </xf>
    <xf numFmtId="176" fontId="17" fillId="3" borderId="4" xfId="0" applyNumberFormat="1" applyFont="1" applyFill="1" applyBorder="1" applyAlignment="1">
      <alignment horizontal="right" vertical="center"/>
    </xf>
    <xf numFmtId="0" fontId="2" fillId="0" borderId="5"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xf>
    <xf numFmtId="176" fontId="2" fillId="0" borderId="7" xfId="0" applyNumberFormat="1" applyFont="1" applyBorder="1" applyAlignment="1">
      <alignment horizontal="center" vertical="center"/>
    </xf>
    <xf numFmtId="0" fontId="17" fillId="0" borderId="24" xfId="0" applyFont="1" applyBorder="1" applyAlignment="1">
      <alignment horizontal="center" vertical="center" wrapText="1"/>
    </xf>
    <xf numFmtId="0" fontId="17" fillId="0" borderId="24" xfId="0" applyFont="1" applyBorder="1" applyAlignment="1">
      <alignment horizontal="left" vertical="center"/>
    </xf>
    <xf numFmtId="176" fontId="17" fillId="0" borderId="9" xfId="0" applyNumberFormat="1" applyFont="1" applyBorder="1" applyAlignment="1">
      <alignment horizontal="center" vertical="center"/>
    </xf>
    <xf numFmtId="0" fontId="18" fillId="0" borderId="0" xfId="0" applyFont="1" applyAlignment="1">
      <alignment horizontal="center" vertical="center"/>
    </xf>
    <xf numFmtId="0" fontId="18" fillId="0" borderId="0" xfId="0" applyFont="1" applyAlignment="1">
      <alignment horizontal="right" vertical="center"/>
    </xf>
    <xf numFmtId="0" fontId="18" fillId="0" borderId="0" xfId="0" applyFont="1">
      <alignment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28" fillId="0" borderId="0" xfId="0" applyFont="1">
      <alignment vertical="center"/>
    </xf>
    <xf numFmtId="0" fontId="29" fillId="0" borderId="0" xfId="0" applyFont="1">
      <alignment vertical="center"/>
    </xf>
    <xf numFmtId="0" fontId="30" fillId="0" borderId="0" xfId="0" applyFont="1">
      <alignment vertical="center"/>
    </xf>
    <xf numFmtId="0" fontId="6" fillId="0" borderId="12" xfId="0" applyFont="1" applyBorder="1" applyAlignment="1">
      <alignment horizontal="left" vertical="center"/>
    </xf>
    <xf numFmtId="0" fontId="30" fillId="0" borderId="0" xfId="0" applyFont="1" applyAlignment="1">
      <alignment vertical="center" wrapText="1"/>
    </xf>
    <xf numFmtId="0" fontId="10" fillId="3" borderId="1" xfId="0" applyFont="1" applyFill="1" applyBorder="1" applyAlignment="1">
      <alignment vertical="center" wrapText="1"/>
    </xf>
    <xf numFmtId="0" fontId="28" fillId="0" borderId="1" xfId="0" applyFont="1" applyBorder="1" applyAlignment="1">
      <alignment vertical="center" wrapText="1"/>
    </xf>
    <xf numFmtId="0" fontId="2" fillId="0" borderId="1" xfId="0" applyFont="1" applyBorder="1" applyAlignment="1">
      <alignment vertical="center" wrapText="1"/>
    </xf>
    <xf numFmtId="0" fontId="33" fillId="0" borderId="0" xfId="0" applyFont="1">
      <alignment vertical="center"/>
    </xf>
    <xf numFmtId="0" fontId="2" fillId="0" borderId="1" xfId="0" applyFont="1" applyBorder="1">
      <alignment vertical="center"/>
    </xf>
    <xf numFmtId="0" fontId="2" fillId="0" borderId="0" xfId="0" applyFont="1" applyBorder="1" applyAlignment="1">
      <alignment vertical="center" wrapText="1"/>
    </xf>
    <xf numFmtId="0" fontId="0" fillId="0" borderId="27" xfId="0" applyBorder="1" applyAlignment="1">
      <alignment horizontal="center" vertical="center"/>
    </xf>
    <xf numFmtId="0" fontId="14" fillId="6" borderId="2" xfId="0" applyFont="1" applyFill="1" applyBorder="1" applyAlignment="1">
      <alignment horizontal="right" vertical="center"/>
    </xf>
    <xf numFmtId="0" fontId="14" fillId="6" borderId="3" xfId="0" applyFont="1" applyFill="1" applyBorder="1">
      <alignment vertical="center"/>
    </xf>
    <xf numFmtId="0" fontId="14" fillId="6" borderId="3" xfId="0" applyFont="1" applyFill="1" applyBorder="1" applyAlignment="1">
      <alignment vertical="center" wrapText="1"/>
    </xf>
    <xf numFmtId="0" fontId="14" fillId="6" borderId="3" xfId="0" applyFont="1" applyFill="1" applyBorder="1" applyAlignment="1">
      <alignment horizontal="center" vertical="center"/>
    </xf>
    <xf numFmtId="0" fontId="14" fillId="6" borderId="4" xfId="0" applyFont="1" applyFill="1" applyBorder="1">
      <alignment vertical="center"/>
    </xf>
    <xf numFmtId="0" fontId="0" fillId="0" borderId="5" xfId="0" applyBorder="1" applyAlignment="1">
      <alignment horizontal="right" vertical="center"/>
    </xf>
    <xf numFmtId="0" fontId="2" fillId="0" borderId="1" xfId="0" applyFont="1" applyBorder="1" applyAlignment="1">
      <alignment horizontal="center" vertical="center" wrapText="1"/>
    </xf>
    <xf numFmtId="0" fontId="33" fillId="0" borderId="1" xfId="0" applyFont="1" applyBorder="1">
      <alignment vertical="center"/>
    </xf>
    <xf numFmtId="0" fontId="2" fillId="0" borderId="14" xfId="0" applyFont="1" applyBorder="1" applyAlignment="1">
      <alignment horizontal="center" vertical="center"/>
    </xf>
    <xf numFmtId="0" fontId="2" fillId="0" borderId="30" xfId="0" applyFont="1" applyBorder="1" applyAlignment="1">
      <alignment horizontal="center" vertical="center"/>
    </xf>
    <xf numFmtId="177" fontId="13" fillId="5" borderId="1" xfId="0" applyNumberFormat="1" applyFont="1" applyFill="1" applyBorder="1" applyAlignment="1">
      <alignment horizontal="center" vertical="center"/>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2" fillId="0" borderId="0" xfId="0" applyFont="1" applyBorder="1" applyAlignment="1">
      <alignment horizontal="center" vertical="center"/>
    </xf>
    <xf numFmtId="0" fontId="0" fillId="4" borderId="16" xfId="0" applyFill="1" applyBorder="1" applyAlignment="1">
      <alignment horizontal="center" vertical="center"/>
    </xf>
    <xf numFmtId="0" fontId="0" fillId="4" borderId="17" xfId="0" applyFill="1" applyBorder="1" applyAlignment="1">
      <alignment horizontal="center" vertical="center"/>
    </xf>
    <xf numFmtId="0" fontId="0" fillId="4" borderId="18" xfId="0" applyFill="1" applyBorder="1" applyAlignment="1">
      <alignment horizontal="center" vertical="center"/>
    </xf>
    <xf numFmtId="0" fontId="14" fillId="6" borderId="19" xfId="0" applyFont="1" applyFill="1" applyBorder="1" applyAlignment="1">
      <alignment horizontal="left" vertical="center"/>
    </xf>
    <xf numFmtId="0" fontId="0" fillId="6" borderId="20" xfId="0" applyFill="1" applyBorder="1" applyAlignment="1">
      <alignment horizontal="left" vertical="center"/>
    </xf>
    <xf numFmtId="0" fontId="0" fillId="6" borderId="11" xfId="0" applyFill="1" applyBorder="1" applyAlignment="1">
      <alignment horizontal="left" vertical="center"/>
    </xf>
    <xf numFmtId="0" fontId="17" fillId="0" borderId="22" xfId="0" applyFont="1" applyBorder="1" applyAlignment="1">
      <alignment horizontal="center" vertical="center"/>
    </xf>
    <xf numFmtId="0" fontId="17" fillId="0" borderId="23" xfId="0" applyFont="1" applyBorder="1" applyAlignment="1">
      <alignment horizontal="center" vertical="center"/>
    </xf>
    <xf numFmtId="0" fontId="28" fillId="0" borderId="22" xfId="0" applyFont="1" applyBorder="1" applyAlignment="1">
      <alignment horizontal="center" vertical="center"/>
    </xf>
    <xf numFmtId="0" fontId="0" fillId="0" borderId="24" xfId="0" applyBorder="1" applyAlignment="1">
      <alignment horizontal="center" vertical="center"/>
    </xf>
    <xf numFmtId="0" fontId="0" fillId="0" borderId="15" xfId="0" applyBorder="1" applyAlignment="1">
      <alignment horizontal="left" vertical="center"/>
    </xf>
    <xf numFmtId="0" fontId="0" fillId="0" borderId="10" xfId="0" applyBorder="1" applyAlignment="1">
      <alignment horizontal="left" vertical="center"/>
    </xf>
    <xf numFmtId="0" fontId="14" fillId="6" borderId="2" xfId="0" applyFont="1" applyFill="1" applyBorder="1" applyAlignment="1">
      <alignment horizontal="center" vertical="center" wrapText="1"/>
    </xf>
    <xf numFmtId="0" fontId="14" fillId="6" borderId="5" xfId="0" applyFont="1" applyFill="1" applyBorder="1" applyAlignment="1">
      <alignment horizontal="center" vertical="center"/>
    </xf>
    <xf numFmtId="0" fontId="1" fillId="6" borderId="4" xfId="0" applyFont="1" applyFill="1" applyBorder="1" applyAlignment="1">
      <alignment horizontal="center" vertical="center" wrapText="1"/>
    </xf>
    <xf numFmtId="0" fontId="1" fillId="6" borderId="7" xfId="0" applyFont="1" applyFill="1" applyBorder="1" applyAlignment="1">
      <alignment horizontal="center" vertical="center"/>
    </xf>
    <xf numFmtId="0" fontId="32" fillId="0" borderId="28" xfId="0" applyFont="1" applyBorder="1" applyAlignment="1">
      <alignment horizontal="center" vertical="center" wrapText="1"/>
    </xf>
    <xf numFmtId="0" fontId="32" fillId="0" borderId="0" xfId="0" applyFont="1" applyAlignment="1">
      <alignment horizontal="center" vertical="center" wrapText="1"/>
    </xf>
    <xf numFmtId="0" fontId="32" fillId="0" borderId="29" xfId="0" applyFont="1" applyBorder="1" applyAlignment="1">
      <alignment horizontal="center" vertical="center" wrapText="1"/>
    </xf>
    <xf numFmtId="0" fontId="3" fillId="2" borderId="12"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5" fillId="2" borderId="25" xfId="0" applyFont="1" applyFill="1" applyBorder="1" applyAlignment="1">
      <alignment horizontal="center" vertical="center" wrapText="1"/>
    </xf>
    <xf numFmtId="0" fontId="5" fillId="2" borderId="26" xfId="0" applyFont="1" applyFill="1" applyBorder="1" applyAlignment="1">
      <alignment horizontal="center" vertical="center" wrapText="1"/>
    </xf>
    <xf numFmtId="0" fontId="5" fillId="2" borderId="27"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6" xfId="0" applyFont="1" applyBorder="1" applyAlignment="1">
      <alignment horizontal="center" vertical="center" wrapText="1"/>
    </xf>
    <xf numFmtId="0" fontId="34" fillId="0" borderId="0" xfId="0" applyFont="1">
      <alignment vertical="center"/>
    </xf>
    <xf numFmtId="0" fontId="35" fillId="0" borderId="0" xfId="0" applyFont="1">
      <alignment vertical="center"/>
    </xf>
  </cellXfs>
  <cellStyles count="3">
    <cellStyle name="常规" xfId="0" builtinId="0"/>
    <cellStyle name="常规 2" xfId="1" xr:uid="{00000000-0005-0000-0000-000031000000}"/>
    <cellStyle name="常规 3" xfId="2" xr:uid="{00000000-0005-0000-0000-000032000000}"/>
  </cellStyles>
  <dxfs count="3">
    <dxf>
      <font>
        <b val="0"/>
        <i val="0"/>
        <color theme="1" tint="0.499984740745262"/>
      </font>
    </dxf>
    <dxf>
      <font>
        <b/>
        <i val="0"/>
        <color theme="1" tint="0.14990691854609822"/>
      </font>
      <border>
        <bottom style="medium">
          <color auto="1"/>
        </bottom>
      </border>
    </dxf>
    <dxf>
      <font>
        <b val="0"/>
        <i val="0"/>
        <color theme="4"/>
      </font>
      <border>
        <horizontal style="medium">
          <color theme="0" tint="-0.14990691854609822"/>
        </horizontal>
      </border>
    </dxf>
  </dxfs>
  <tableStyles count="1" defaultTableStyle="TableStyleMedium2" defaultPivotStyle="PivotStyleLight16">
    <tableStyle name="Tasks" pivot="0" count="3" xr9:uid="{000D8E99-6ED9-4B50-A0E1-99C9570637DA}">
      <tableStyleElement type="wholeTable" dxfId="2"/>
      <tableStyleElement type="headerRow" dxfId="1"/>
      <tableStyleElement type="firstColumn"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2"/>
  <sheetViews>
    <sheetView zoomScale="200" zoomScaleNormal="200" workbookViewId="0">
      <selection activeCell="G8" sqref="G8"/>
    </sheetView>
  </sheetViews>
  <sheetFormatPr baseColWidth="10" defaultColWidth="11" defaultRowHeight="16"/>
  <cols>
    <col min="1" max="1" width="8.33203125" customWidth="1"/>
    <col min="2" max="2" width="27" style="5" customWidth="1"/>
    <col min="3" max="3" width="12.83203125" style="31" customWidth="1"/>
    <col min="4" max="4" width="10.5" style="31" customWidth="1"/>
    <col min="5" max="6" width="11.33203125" style="31" customWidth="1"/>
    <col min="7" max="7" width="42.5" style="4" customWidth="1"/>
    <col min="8" max="8" width="16" style="32" customWidth="1"/>
    <col min="20" max="20" width="24.5" customWidth="1"/>
    <col min="21" max="21" width="47.1640625" customWidth="1"/>
    <col min="22" max="22" width="21.1640625" customWidth="1"/>
  </cols>
  <sheetData>
    <row r="1" spans="1:8">
      <c r="A1" s="77" t="s">
        <v>0</v>
      </c>
      <c r="B1" s="78"/>
      <c r="C1" s="78"/>
      <c r="D1" s="78"/>
      <c r="E1" s="78"/>
      <c r="F1" s="78"/>
      <c r="G1" s="78"/>
      <c r="H1" s="79"/>
    </row>
    <row r="2" spans="1:8">
      <c r="A2" s="80" t="s">
        <v>76</v>
      </c>
      <c r="B2" s="81"/>
      <c r="C2" s="81"/>
      <c r="D2" s="81"/>
      <c r="E2" s="81"/>
      <c r="F2" s="81"/>
      <c r="G2" s="81"/>
      <c r="H2" s="82"/>
    </row>
    <row r="3" spans="1:8" ht="44">
      <c r="A3" s="33" t="s">
        <v>1</v>
      </c>
      <c r="B3" s="34" t="s">
        <v>2</v>
      </c>
      <c r="C3" s="35" t="s">
        <v>3</v>
      </c>
      <c r="D3" s="35" t="s">
        <v>4</v>
      </c>
      <c r="E3" s="35" t="s">
        <v>75</v>
      </c>
      <c r="F3" s="35" t="s">
        <v>5</v>
      </c>
      <c r="G3" s="36" t="s">
        <v>6</v>
      </c>
      <c r="H3" s="37" t="s">
        <v>7</v>
      </c>
    </row>
    <row r="4" spans="1:8" ht="21">
      <c r="A4" s="38">
        <v>1</v>
      </c>
      <c r="B4" s="9" t="s">
        <v>155</v>
      </c>
      <c r="C4" s="39">
        <v>4</v>
      </c>
      <c r="D4" s="39">
        <v>5</v>
      </c>
      <c r="E4" s="39">
        <f>H4/F4</f>
        <v>215.86005</v>
      </c>
      <c r="F4" s="39">
        <v>0.16</v>
      </c>
      <c r="G4" s="40" t="s">
        <v>209</v>
      </c>
      <c r="H4" s="41">
        <f>新功能开发!T38</f>
        <v>34.537607999999999</v>
      </c>
    </row>
    <row r="5" spans="1:8" ht="21">
      <c r="A5" s="38">
        <v>2</v>
      </c>
      <c r="B5" s="9" t="s">
        <v>210</v>
      </c>
      <c r="C5" s="39"/>
      <c r="D5" s="39"/>
      <c r="E5" s="69">
        <f>H5/F5</f>
        <v>165.22929999999994</v>
      </c>
      <c r="F5" s="39">
        <v>0.16</v>
      </c>
      <c r="G5" s="40" t="s">
        <v>211</v>
      </c>
      <c r="H5" s="41">
        <f>系统对接工作量!T25</f>
        <v>26.43668799999999</v>
      </c>
    </row>
    <row r="6" spans="1:8" ht="21">
      <c r="A6" s="38">
        <v>3</v>
      </c>
      <c r="B6" s="9" t="s">
        <v>8</v>
      </c>
      <c r="C6" s="39">
        <v>0</v>
      </c>
      <c r="D6" s="39">
        <v>0</v>
      </c>
      <c r="E6" s="39">
        <v>0</v>
      </c>
      <c r="F6" s="39">
        <v>1.2</v>
      </c>
      <c r="G6" s="40" t="s">
        <v>9</v>
      </c>
      <c r="H6" s="41">
        <f>C6*D6*F6</f>
        <v>0</v>
      </c>
    </row>
    <row r="7" spans="1:8" ht="21">
      <c r="A7" s="38">
        <v>4</v>
      </c>
      <c r="B7" s="9" t="s">
        <v>10</v>
      </c>
      <c r="C7" s="39">
        <v>24</v>
      </c>
      <c r="D7" s="39">
        <v>0.5</v>
      </c>
      <c r="E7" s="39">
        <f>C7*D7*21.5</f>
        <v>258</v>
      </c>
      <c r="F7" s="39">
        <v>0.16</v>
      </c>
      <c r="G7" s="40" t="s">
        <v>208</v>
      </c>
      <c r="H7" s="41">
        <f>C7*D7*F7*21.5</f>
        <v>41.28</v>
      </c>
    </row>
    <row r="8" spans="1:8" ht="21">
      <c r="A8" s="38">
        <v>5</v>
      </c>
      <c r="B8" s="9" t="s">
        <v>187</v>
      </c>
      <c r="C8" s="39"/>
      <c r="D8" s="39"/>
      <c r="E8" s="39"/>
      <c r="F8" s="39">
        <f>风险成本!E11</f>
        <v>38.299999999999997</v>
      </c>
      <c r="G8" s="40"/>
      <c r="H8" s="41">
        <f>F8</f>
        <v>38.299999999999997</v>
      </c>
    </row>
    <row r="9" spans="1:8" ht="21">
      <c r="A9" s="83" t="s">
        <v>11</v>
      </c>
      <c r="B9" s="84"/>
      <c r="C9" s="42"/>
      <c r="D9" s="42"/>
      <c r="E9" s="42"/>
      <c r="F9" s="42"/>
      <c r="G9" s="43"/>
      <c r="H9" s="44">
        <f>SUM(H4:H8)</f>
        <v>140.55429599999997</v>
      </c>
    </row>
    <row r="29" spans="19:22" ht="26">
      <c r="S29" s="45"/>
      <c r="T29" s="45"/>
      <c r="U29" s="45"/>
      <c r="V29" s="46"/>
    </row>
    <row r="30" spans="19:22" ht="26">
      <c r="S30" s="45"/>
      <c r="T30" s="45"/>
      <c r="U30" s="45"/>
      <c r="V30" s="47"/>
    </row>
    <row r="31" spans="19:22" ht="26">
      <c r="S31" s="45"/>
      <c r="T31" s="45"/>
      <c r="U31" s="45"/>
      <c r="V31" s="47"/>
    </row>
    <row r="32" spans="19:22" ht="26">
      <c r="S32" s="47"/>
      <c r="T32" s="47"/>
      <c r="U32" s="45"/>
      <c r="V32" s="47"/>
    </row>
  </sheetData>
  <mergeCells count="3">
    <mergeCell ref="A1:H1"/>
    <mergeCell ref="A2:H2"/>
    <mergeCell ref="A9:B9"/>
  </mergeCells>
  <phoneticPr fontId="2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7"/>
  <sheetViews>
    <sheetView zoomScale="234" zoomScaleNormal="234" workbookViewId="0">
      <selection activeCell="C16" sqref="C16"/>
    </sheetView>
  </sheetViews>
  <sheetFormatPr baseColWidth="10" defaultColWidth="11" defaultRowHeight="16"/>
  <cols>
    <col min="1" max="1" width="5.5" style="26" customWidth="1"/>
    <col min="2" max="2" width="25.33203125" bestFit="1" customWidth="1"/>
    <col min="3" max="3" width="43.1640625" style="27" bestFit="1" customWidth="1"/>
    <col min="4" max="4" width="12.5" style="5" customWidth="1"/>
    <col min="5" max="5" width="14.83203125" customWidth="1"/>
  </cols>
  <sheetData>
    <row r="1" spans="1:5" ht="17">
      <c r="A1" s="63" t="s">
        <v>1</v>
      </c>
      <c r="B1" s="64" t="s">
        <v>12</v>
      </c>
      <c r="C1" s="65" t="s">
        <v>13</v>
      </c>
      <c r="D1" s="66" t="s">
        <v>14</v>
      </c>
      <c r="E1" s="67" t="s">
        <v>15</v>
      </c>
    </row>
    <row r="2" spans="1:5">
      <c r="A2" s="68">
        <v>1</v>
      </c>
      <c r="B2" s="28" t="s">
        <v>18</v>
      </c>
      <c r="C2" s="28" t="s">
        <v>205</v>
      </c>
      <c r="D2" s="62" t="s">
        <v>17</v>
      </c>
      <c r="E2" s="2">
        <v>15.2</v>
      </c>
    </row>
    <row r="3" spans="1:5" ht="17">
      <c r="A3" s="68">
        <v>2</v>
      </c>
      <c r="B3" s="28" t="s">
        <v>154</v>
      </c>
      <c r="C3" s="29" t="s">
        <v>197</v>
      </c>
      <c r="D3" s="62" t="s">
        <v>19</v>
      </c>
      <c r="E3" s="2">
        <v>0</v>
      </c>
    </row>
    <row r="4" spans="1:5" ht="17">
      <c r="A4" s="68">
        <v>3</v>
      </c>
      <c r="B4" s="28" t="s">
        <v>154</v>
      </c>
      <c r="C4" s="29" t="s">
        <v>198</v>
      </c>
      <c r="D4" s="62" t="s">
        <v>17</v>
      </c>
      <c r="E4" s="2">
        <v>12</v>
      </c>
    </row>
    <row r="5" spans="1:5" ht="17">
      <c r="A5" s="68">
        <v>4</v>
      </c>
      <c r="B5" s="28" t="s">
        <v>18</v>
      </c>
      <c r="C5" s="57" t="s">
        <v>199</v>
      </c>
      <c r="D5" s="62" t="s">
        <v>19</v>
      </c>
      <c r="E5" s="2">
        <v>0</v>
      </c>
    </row>
    <row r="6" spans="1:5" ht="17">
      <c r="A6" s="68">
        <v>5</v>
      </c>
      <c r="B6" s="28" t="s">
        <v>18</v>
      </c>
      <c r="C6" s="29" t="s">
        <v>200</v>
      </c>
      <c r="D6" s="62" t="s">
        <v>17</v>
      </c>
      <c r="E6" s="2">
        <v>1.3</v>
      </c>
    </row>
    <row r="7" spans="1:5" ht="17">
      <c r="A7" s="68">
        <v>6</v>
      </c>
      <c r="B7" s="28" t="s">
        <v>18</v>
      </c>
      <c r="C7" s="29" t="s">
        <v>201</v>
      </c>
      <c r="D7" s="62" t="s">
        <v>19</v>
      </c>
      <c r="E7" s="2">
        <v>0</v>
      </c>
    </row>
    <row r="8" spans="1:5" ht="17">
      <c r="A8" s="68">
        <v>7</v>
      </c>
      <c r="B8" s="28" t="s">
        <v>16</v>
      </c>
      <c r="C8" s="29" t="s">
        <v>202</v>
      </c>
      <c r="D8" s="62" t="s">
        <v>19</v>
      </c>
      <c r="E8" s="2">
        <v>0</v>
      </c>
    </row>
    <row r="9" spans="1:5" ht="17">
      <c r="A9" s="68">
        <v>8</v>
      </c>
      <c r="B9" s="28" t="s">
        <v>16</v>
      </c>
      <c r="C9" s="29" t="s">
        <v>203</v>
      </c>
      <c r="D9" s="1" t="s">
        <v>19</v>
      </c>
      <c r="E9" s="2">
        <v>0</v>
      </c>
    </row>
    <row r="10" spans="1:5" ht="17">
      <c r="A10" s="68">
        <v>9</v>
      </c>
      <c r="B10" s="28" t="s">
        <v>154</v>
      </c>
      <c r="C10" s="57" t="s">
        <v>206</v>
      </c>
      <c r="D10" s="1" t="s">
        <v>17</v>
      </c>
      <c r="E10" s="2">
        <v>9.8000000000000007</v>
      </c>
    </row>
    <row r="11" spans="1:5" ht="17" thickBot="1">
      <c r="A11" s="85" t="s">
        <v>204</v>
      </c>
      <c r="B11" s="86"/>
      <c r="C11" s="86"/>
      <c r="D11" s="86"/>
      <c r="E11" s="28">
        <f>SUM(E2:E10)</f>
        <v>38.299999999999997</v>
      </c>
    </row>
    <row r="17" spans="7:7" ht="23">
      <c r="G17" s="30"/>
    </row>
  </sheetData>
  <mergeCells count="1">
    <mergeCell ref="A11:D11"/>
  </mergeCells>
  <phoneticPr fontId="27" type="noConversion"/>
  <dataValidations count="3">
    <dataValidation type="custom" allowBlank="1" showInputMessage="1" showErrorMessage="1" sqref="B1 B21:B1048576" xr:uid="{00000000-0002-0000-0100-000000000000}">
      <formula1>"组织风险;经济与管理风险,工程环境风险,技术风险"</formula1>
    </dataValidation>
    <dataValidation type="list" allowBlank="1" showInputMessage="1" showErrorMessage="1" sqref="D2:D10" xr:uid="{00000000-0002-0000-0100-000002000000}">
      <formula1>"已知,未知"</formula1>
    </dataValidation>
    <dataValidation type="list" allowBlank="1" showInputMessage="1" showErrorMessage="1" sqref="B12:B20 B2:B10" xr:uid="{00000000-0002-0000-0100-000001000000}">
      <formula1>"组织风险,经济与管理风险,工程环境风险,技术风险"</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9"/>
  <sheetViews>
    <sheetView zoomScale="200" zoomScaleNormal="200" workbookViewId="0">
      <selection activeCell="B13" sqref="B13"/>
    </sheetView>
  </sheetViews>
  <sheetFormatPr baseColWidth="10" defaultColWidth="11" defaultRowHeight="16"/>
  <cols>
    <col min="1" max="1" width="43.1640625" customWidth="1"/>
    <col min="2" max="2" width="16.5" customWidth="1"/>
    <col min="3" max="3" width="6" customWidth="1"/>
  </cols>
  <sheetData>
    <row r="1" spans="1:2">
      <c r="A1" s="89" t="s">
        <v>20</v>
      </c>
      <c r="B1" s="91" t="s">
        <v>21</v>
      </c>
    </row>
    <row r="2" spans="1:2" ht="32" customHeight="1">
      <c r="A2" s="90"/>
      <c r="B2" s="92"/>
    </row>
    <row r="3" spans="1:2">
      <c r="A3" s="23" t="s">
        <v>22</v>
      </c>
      <c r="B3" s="2"/>
    </row>
    <row r="4" spans="1:2">
      <c r="A4" s="23" t="s">
        <v>23</v>
      </c>
      <c r="B4" s="2">
        <v>1500</v>
      </c>
    </row>
    <row r="5" spans="1:2">
      <c r="A5" s="23" t="s">
        <v>24</v>
      </c>
      <c r="B5" s="2">
        <v>6000</v>
      </c>
    </row>
    <row r="6" spans="1:2">
      <c r="A6" s="23" t="s">
        <v>25</v>
      </c>
      <c r="B6" s="2">
        <v>900</v>
      </c>
    </row>
    <row r="7" spans="1:2">
      <c r="A7" s="23" t="s">
        <v>26</v>
      </c>
      <c r="B7" s="2">
        <v>2400</v>
      </c>
    </row>
    <row r="8" spans="1:2">
      <c r="A8" s="24" t="s">
        <v>27</v>
      </c>
      <c r="B8" s="25">
        <f>SUM(B3:B7)</f>
        <v>10800</v>
      </c>
    </row>
    <row r="9" spans="1:2">
      <c r="A9" s="87" t="s">
        <v>28</v>
      </c>
      <c r="B9" s="88"/>
    </row>
  </sheetData>
  <mergeCells count="3">
    <mergeCell ref="A9:B9"/>
    <mergeCell ref="A1:A2"/>
    <mergeCell ref="B1:B2"/>
  </mergeCells>
  <phoneticPr fontId="2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50"/>
  <sheetViews>
    <sheetView workbookViewId="0">
      <pane xSplit="3" ySplit="2" topLeftCell="D33" activePane="bottomRight" state="frozen"/>
      <selection pane="topRight"/>
      <selection pane="bottomLeft"/>
      <selection pane="bottomRight" activeCell="S46" sqref="S46"/>
    </sheetView>
  </sheetViews>
  <sheetFormatPr baseColWidth="10" defaultColWidth="11" defaultRowHeight="16"/>
  <cols>
    <col min="1" max="1" width="13" customWidth="1"/>
    <col min="2" max="2" width="30.83203125" style="4" bestFit="1" customWidth="1"/>
    <col min="3" max="3" width="27.33203125" style="4" customWidth="1"/>
    <col min="4" max="4" width="85.1640625" style="27" customWidth="1"/>
    <col min="5" max="7" width="14.1640625" style="5" customWidth="1"/>
    <col min="8" max="8" width="10" style="5" customWidth="1"/>
    <col min="9" max="9" width="12" style="5" customWidth="1"/>
    <col min="10" max="11" width="10.83203125" style="5"/>
    <col min="12" max="12" width="12.6640625" style="5" customWidth="1"/>
    <col min="13" max="14" width="12.6640625" customWidth="1"/>
    <col min="15" max="16" width="14.1640625" customWidth="1"/>
    <col min="18" max="18" width="13.6640625" customWidth="1"/>
    <col min="19" max="19" width="11.83203125" customWidth="1"/>
    <col min="20" max="20" width="16.83203125" customWidth="1"/>
    <col min="21" max="21" width="44.83203125" customWidth="1"/>
    <col min="24" max="24" width="33.83203125" customWidth="1"/>
    <col min="25" max="25" width="24.83203125" customWidth="1"/>
  </cols>
  <sheetData>
    <row r="1" spans="1:21" s="3" customFormat="1" ht="21" customHeight="1">
      <c r="A1" s="100" t="s">
        <v>29</v>
      </c>
      <c r="B1" s="101"/>
      <c r="C1" s="101"/>
      <c r="D1" s="101"/>
      <c r="E1" s="100" t="s">
        <v>30</v>
      </c>
      <c r="F1" s="101"/>
      <c r="G1" s="101"/>
      <c r="H1" s="101"/>
      <c r="I1" s="101"/>
      <c r="J1" s="101"/>
      <c r="K1" s="101"/>
      <c r="L1" s="101"/>
      <c r="M1" s="101"/>
      <c r="N1" s="101"/>
      <c r="O1" s="101"/>
      <c r="P1" s="102" t="s">
        <v>31</v>
      </c>
      <c r="Q1" s="103"/>
      <c r="R1" s="104"/>
      <c r="S1" s="96" t="s">
        <v>32</v>
      </c>
      <c r="T1" s="98" t="s">
        <v>33</v>
      </c>
      <c r="U1" s="100" t="s">
        <v>34</v>
      </c>
    </row>
    <row r="2" spans="1:21" s="3" customFormat="1" ht="48">
      <c r="A2" s="6" t="s">
        <v>35</v>
      </c>
      <c r="B2" s="7" t="s">
        <v>36</v>
      </c>
      <c r="C2" s="7" t="s">
        <v>37</v>
      </c>
      <c r="D2" s="49" t="s">
        <v>38</v>
      </c>
      <c r="E2" s="8" t="s">
        <v>39</v>
      </c>
      <c r="F2" s="8" t="s">
        <v>40</v>
      </c>
      <c r="G2" s="8" t="s">
        <v>41</v>
      </c>
      <c r="H2" s="10" t="s">
        <v>42</v>
      </c>
      <c r="I2" s="11" t="s">
        <v>43</v>
      </c>
      <c r="J2" s="10" t="s">
        <v>44</v>
      </c>
      <c r="K2" s="10" t="s">
        <v>45</v>
      </c>
      <c r="L2" s="11" t="s">
        <v>46</v>
      </c>
      <c r="M2" s="8" t="s">
        <v>47</v>
      </c>
      <c r="N2" s="8" t="s">
        <v>48</v>
      </c>
      <c r="O2" s="8" t="s">
        <v>49</v>
      </c>
      <c r="P2" s="48" t="s">
        <v>74</v>
      </c>
      <c r="Q2" s="8" t="s">
        <v>50</v>
      </c>
      <c r="R2" s="8" t="s">
        <v>51</v>
      </c>
      <c r="S2" s="97"/>
      <c r="T2" s="99"/>
      <c r="U2" s="101"/>
    </row>
    <row r="3" spans="1:21" ht="78">
      <c r="A3" s="93" t="s">
        <v>52</v>
      </c>
      <c r="B3" s="52" t="s">
        <v>77</v>
      </c>
      <c r="C3" s="53" t="s">
        <v>78</v>
      </c>
      <c r="D3" s="55" t="s">
        <v>79</v>
      </c>
      <c r="E3" s="9">
        <v>1.5</v>
      </c>
      <c r="F3" s="9">
        <v>1.2</v>
      </c>
      <c r="G3" s="9">
        <v>0.8</v>
      </c>
      <c r="H3" s="71">
        <v>0.5</v>
      </c>
      <c r="I3" s="71">
        <v>1</v>
      </c>
      <c r="J3" s="71">
        <v>2.5</v>
      </c>
      <c r="K3" s="71">
        <v>1.8</v>
      </c>
      <c r="L3" s="71">
        <v>1.2</v>
      </c>
      <c r="M3" s="9">
        <v>0.8</v>
      </c>
      <c r="N3" s="9">
        <v>0.7</v>
      </c>
      <c r="O3" s="12">
        <f>SUM(E3:M3)*N3</f>
        <v>7.91</v>
      </c>
      <c r="P3" s="12">
        <f>项目评分!C15/100</f>
        <v>1.39</v>
      </c>
      <c r="Q3" s="12">
        <v>1</v>
      </c>
      <c r="R3" s="12">
        <v>0.9</v>
      </c>
      <c r="S3" s="12">
        <v>0.16</v>
      </c>
      <c r="T3" s="12">
        <f>O3*Q3*R3*S3*P3</f>
        <v>1.5832656000000001</v>
      </c>
      <c r="U3" s="13"/>
    </row>
    <row r="4" spans="1:21" ht="52">
      <c r="A4" s="94"/>
      <c r="B4" s="52" t="s">
        <v>77</v>
      </c>
      <c r="C4" s="53" t="s">
        <v>80</v>
      </c>
      <c r="D4" s="55" t="s">
        <v>81</v>
      </c>
      <c r="E4" s="9">
        <v>1</v>
      </c>
      <c r="F4" s="9">
        <v>0.8</v>
      </c>
      <c r="G4" s="9">
        <v>0.6</v>
      </c>
      <c r="H4" s="9">
        <v>0.3</v>
      </c>
      <c r="I4" s="71">
        <v>0.8</v>
      </c>
      <c r="J4" s="71">
        <v>2</v>
      </c>
      <c r="K4" s="71">
        <v>1.5</v>
      </c>
      <c r="L4" s="71">
        <v>1</v>
      </c>
      <c r="M4" s="9">
        <v>0.6</v>
      </c>
      <c r="N4" s="9">
        <v>0.7</v>
      </c>
      <c r="O4" s="12">
        <f t="shared" ref="O4:O37" si="0">SUM(E4:M4)*N4</f>
        <v>6.02</v>
      </c>
      <c r="P4" s="12">
        <v>1.39</v>
      </c>
      <c r="Q4" s="12">
        <v>1</v>
      </c>
      <c r="R4" s="12">
        <v>0.9</v>
      </c>
      <c r="S4" s="12">
        <v>0.16</v>
      </c>
      <c r="T4" s="12">
        <f t="shared" ref="T4:T37" si="1">O4*Q4*R4*S4*P4</f>
        <v>1.2049632000000001</v>
      </c>
      <c r="U4" s="13"/>
    </row>
    <row r="5" spans="1:21" ht="78">
      <c r="A5" s="94"/>
      <c r="B5" s="52" t="s">
        <v>77</v>
      </c>
      <c r="C5" s="53" t="s">
        <v>82</v>
      </c>
      <c r="D5" s="55" t="s">
        <v>83</v>
      </c>
      <c r="E5" s="9">
        <v>1</v>
      </c>
      <c r="F5" s="9">
        <v>0.8</v>
      </c>
      <c r="G5" s="9">
        <v>0.6</v>
      </c>
      <c r="H5" s="71">
        <v>0.3</v>
      </c>
      <c r="I5" s="71">
        <v>0.8</v>
      </c>
      <c r="J5" s="71">
        <v>2</v>
      </c>
      <c r="K5" s="71">
        <v>1.5</v>
      </c>
      <c r="L5" s="71">
        <v>1</v>
      </c>
      <c r="M5" s="9">
        <v>0.6</v>
      </c>
      <c r="N5" s="9">
        <v>0.7</v>
      </c>
      <c r="O5" s="12">
        <f t="shared" si="0"/>
        <v>6.02</v>
      </c>
      <c r="P5" s="12">
        <v>1.39</v>
      </c>
      <c r="Q5" s="12">
        <v>1</v>
      </c>
      <c r="R5" s="12">
        <v>0.9</v>
      </c>
      <c r="S5" s="12">
        <v>0.16</v>
      </c>
      <c r="T5" s="12">
        <f t="shared" si="1"/>
        <v>1.2049632000000001</v>
      </c>
      <c r="U5" s="13"/>
    </row>
    <row r="6" spans="1:21" ht="78">
      <c r="A6" s="94"/>
      <c r="B6" s="52" t="s">
        <v>77</v>
      </c>
      <c r="C6" s="53" t="s">
        <v>84</v>
      </c>
      <c r="D6" s="55" t="s">
        <v>85</v>
      </c>
      <c r="E6" s="9">
        <v>0.8</v>
      </c>
      <c r="F6" s="9">
        <v>1</v>
      </c>
      <c r="G6" s="9">
        <v>1.2</v>
      </c>
      <c r="H6" s="71">
        <v>0.2</v>
      </c>
      <c r="I6" s="71">
        <v>0.6</v>
      </c>
      <c r="J6" s="71">
        <v>1.5</v>
      </c>
      <c r="K6" s="71">
        <v>2</v>
      </c>
      <c r="L6" s="71">
        <v>0.8</v>
      </c>
      <c r="M6" s="9">
        <v>0.4</v>
      </c>
      <c r="N6" s="9">
        <v>0.7</v>
      </c>
      <c r="O6" s="12">
        <f t="shared" si="0"/>
        <v>5.9500000000000011</v>
      </c>
      <c r="P6" s="12">
        <v>1.39</v>
      </c>
      <c r="Q6" s="12">
        <v>1</v>
      </c>
      <c r="R6" s="12">
        <v>0.9</v>
      </c>
      <c r="S6" s="12">
        <v>0.16</v>
      </c>
      <c r="T6" s="12">
        <f t="shared" si="1"/>
        <v>1.1909520000000002</v>
      </c>
      <c r="U6" s="13"/>
    </row>
    <row r="7" spans="1:21" ht="52">
      <c r="A7" s="94"/>
      <c r="B7" s="52" t="s">
        <v>86</v>
      </c>
      <c r="C7" s="53" t="s">
        <v>87</v>
      </c>
      <c r="D7" s="55" t="s">
        <v>88</v>
      </c>
      <c r="E7" s="9">
        <v>0.6</v>
      </c>
      <c r="F7" s="9">
        <v>0.8</v>
      </c>
      <c r="G7" s="9">
        <v>0.4</v>
      </c>
      <c r="H7" s="71">
        <v>0.2</v>
      </c>
      <c r="I7" s="71">
        <v>0.6</v>
      </c>
      <c r="J7" s="71">
        <v>1.2</v>
      </c>
      <c r="K7" s="71">
        <v>0.8</v>
      </c>
      <c r="L7" s="71">
        <v>0.6</v>
      </c>
      <c r="M7" s="9">
        <v>0.3</v>
      </c>
      <c r="N7" s="9">
        <v>0.7</v>
      </c>
      <c r="O7" s="12">
        <f t="shared" si="0"/>
        <v>3.8499999999999992</v>
      </c>
      <c r="P7" s="12">
        <v>1.39</v>
      </c>
      <c r="Q7" s="12">
        <v>1</v>
      </c>
      <c r="R7" s="12">
        <v>0.9</v>
      </c>
      <c r="S7" s="12">
        <v>0.16</v>
      </c>
      <c r="T7" s="12">
        <f t="shared" si="1"/>
        <v>0.77061599999999975</v>
      </c>
      <c r="U7" s="13"/>
    </row>
    <row r="8" spans="1:21" ht="78">
      <c r="A8" s="94"/>
      <c r="B8" s="52" t="s">
        <v>86</v>
      </c>
      <c r="C8" s="53" t="s">
        <v>89</v>
      </c>
      <c r="D8" s="55" t="s">
        <v>90</v>
      </c>
      <c r="E8" s="9">
        <v>1</v>
      </c>
      <c r="F8" s="9">
        <v>1.5</v>
      </c>
      <c r="G8" s="9">
        <v>0.6</v>
      </c>
      <c r="H8" s="9">
        <v>0.4</v>
      </c>
      <c r="I8" s="71">
        <v>1</v>
      </c>
      <c r="J8" s="71">
        <v>2.5</v>
      </c>
      <c r="K8" s="71">
        <v>1</v>
      </c>
      <c r="L8" s="71">
        <v>1</v>
      </c>
      <c r="M8" s="9">
        <v>0.5</v>
      </c>
      <c r="N8" s="9">
        <v>0.7</v>
      </c>
      <c r="O8" s="12">
        <f t="shared" si="0"/>
        <v>6.6499999999999995</v>
      </c>
      <c r="P8" s="12">
        <v>1.39</v>
      </c>
      <c r="Q8" s="12">
        <v>1</v>
      </c>
      <c r="R8" s="12">
        <v>0.9</v>
      </c>
      <c r="S8" s="12">
        <v>0.16</v>
      </c>
      <c r="T8" s="12">
        <f t="shared" si="1"/>
        <v>1.3310639999999998</v>
      </c>
      <c r="U8" s="13"/>
    </row>
    <row r="9" spans="1:21" ht="52">
      <c r="A9" s="94"/>
      <c r="B9" s="52" t="s">
        <v>86</v>
      </c>
      <c r="C9" s="53" t="s">
        <v>91</v>
      </c>
      <c r="D9" s="55" t="s">
        <v>92</v>
      </c>
      <c r="E9" s="9">
        <v>0.5</v>
      </c>
      <c r="F9" s="9">
        <v>0.6</v>
      </c>
      <c r="G9" s="9">
        <v>0.3</v>
      </c>
      <c r="H9" s="71">
        <v>0.2</v>
      </c>
      <c r="I9" s="71">
        <v>0.5</v>
      </c>
      <c r="J9" s="71">
        <v>1</v>
      </c>
      <c r="K9" s="71">
        <v>0.8</v>
      </c>
      <c r="L9" s="71">
        <v>0.5</v>
      </c>
      <c r="M9" s="9">
        <v>0.3</v>
      </c>
      <c r="N9" s="9">
        <v>0.7</v>
      </c>
      <c r="O9" s="12">
        <f t="shared" si="0"/>
        <v>3.29</v>
      </c>
      <c r="P9" s="12">
        <v>1.39</v>
      </c>
      <c r="Q9" s="12">
        <v>1</v>
      </c>
      <c r="R9" s="12">
        <v>0.9</v>
      </c>
      <c r="S9" s="12">
        <v>0.16</v>
      </c>
      <c r="T9" s="12">
        <f t="shared" si="1"/>
        <v>0.65852640000000007</v>
      </c>
      <c r="U9" s="13"/>
    </row>
    <row r="10" spans="1:21" ht="78">
      <c r="A10" s="94"/>
      <c r="B10" s="52" t="s">
        <v>86</v>
      </c>
      <c r="C10" s="53" t="s">
        <v>93</v>
      </c>
      <c r="D10" s="55" t="s">
        <v>94</v>
      </c>
      <c r="E10" s="9">
        <v>0.8</v>
      </c>
      <c r="F10" s="9">
        <v>1</v>
      </c>
      <c r="G10" s="9">
        <v>0.5</v>
      </c>
      <c r="H10" s="72">
        <v>0.3</v>
      </c>
      <c r="I10" s="72">
        <v>0.8</v>
      </c>
      <c r="J10" s="72">
        <v>1.5</v>
      </c>
      <c r="K10" s="72">
        <v>1</v>
      </c>
      <c r="L10" s="72">
        <v>0.8</v>
      </c>
      <c r="M10" s="9">
        <v>0.4</v>
      </c>
      <c r="N10" s="9">
        <v>0.7</v>
      </c>
      <c r="O10" s="12">
        <f t="shared" si="0"/>
        <v>4.97</v>
      </c>
      <c r="P10" s="12">
        <v>1.39</v>
      </c>
      <c r="Q10" s="12">
        <v>1</v>
      </c>
      <c r="R10" s="12">
        <v>0.9</v>
      </c>
      <c r="S10" s="12">
        <v>0.16</v>
      </c>
      <c r="T10" s="12">
        <f t="shared" si="1"/>
        <v>0.99479519999999988</v>
      </c>
      <c r="U10" s="13"/>
    </row>
    <row r="11" spans="1:21" ht="78">
      <c r="A11" s="94"/>
      <c r="B11" s="52" t="s">
        <v>86</v>
      </c>
      <c r="C11" s="53" t="s">
        <v>95</v>
      </c>
      <c r="D11" s="55" t="s">
        <v>96</v>
      </c>
      <c r="E11" s="9">
        <v>1</v>
      </c>
      <c r="F11" s="9">
        <v>1.5</v>
      </c>
      <c r="G11" s="9">
        <v>0.4</v>
      </c>
      <c r="H11" s="9">
        <v>0.4</v>
      </c>
      <c r="I11" s="9">
        <v>1</v>
      </c>
      <c r="J11" s="9">
        <v>2.5</v>
      </c>
      <c r="K11" s="9">
        <v>0.8</v>
      </c>
      <c r="L11" s="9">
        <v>1</v>
      </c>
      <c r="M11" s="9">
        <v>0.5</v>
      </c>
      <c r="N11" s="9">
        <v>0.7</v>
      </c>
      <c r="O11" s="12">
        <f t="shared" si="0"/>
        <v>6.3699999999999992</v>
      </c>
      <c r="P11" s="12">
        <v>1.39</v>
      </c>
      <c r="Q11" s="12">
        <v>1</v>
      </c>
      <c r="R11" s="12">
        <v>0.9</v>
      </c>
      <c r="S11" s="12">
        <v>0.16</v>
      </c>
      <c r="T11" s="12">
        <f t="shared" si="1"/>
        <v>1.2750191999999998</v>
      </c>
      <c r="U11" s="54"/>
    </row>
    <row r="12" spans="1:21" ht="52">
      <c r="A12" s="94"/>
      <c r="B12" s="52" t="s">
        <v>86</v>
      </c>
      <c r="C12" s="53" t="s">
        <v>97</v>
      </c>
      <c r="D12" s="55" t="s">
        <v>98</v>
      </c>
      <c r="E12" s="9">
        <v>0.4</v>
      </c>
      <c r="F12" s="9">
        <v>0.5</v>
      </c>
      <c r="G12" s="9">
        <v>0.3</v>
      </c>
      <c r="H12" s="9">
        <v>0.1</v>
      </c>
      <c r="I12" s="9">
        <v>0.4</v>
      </c>
      <c r="J12" s="9">
        <v>0.8</v>
      </c>
      <c r="K12" s="9">
        <v>0.6</v>
      </c>
      <c r="L12" s="9">
        <v>0.4</v>
      </c>
      <c r="M12" s="9">
        <v>0.2</v>
      </c>
      <c r="N12" s="9">
        <v>0.7</v>
      </c>
      <c r="O12" s="12">
        <f t="shared" si="0"/>
        <v>2.59</v>
      </c>
      <c r="P12" s="12">
        <v>1.39</v>
      </c>
      <c r="Q12" s="12">
        <v>1</v>
      </c>
      <c r="R12" s="12">
        <v>0.9</v>
      </c>
      <c r="S12" s="12">
        <v>0.16</v>
      </c>
      <c r="T12" s="12">
        <f t="shared" si="1"/>
        <v>0.51841439999999994</v>
      </c>
      <c r="U12" s="54"/>
    </row>
    <row r="13" spans="1:21" ht="52">
      <c r="A13" s="94"/>
      <c r="B13" s="52" t="s">
        <v>86</v>
      </c>
      <c r="C13" s="53" t="s">
        <v>99</v>
      </c>
      <c r="D13" s="55" t="s">
        <v>100</v>
      </c>
      <c r="E13" s="9">
        <v>0.4</v>
      </c>
      <c r="F13" s="9">
        <v>0.4</v>
      </c>
      <c r="G13" s="9">
        <v>0.2</v>
      </c>
      <c r="H13" s="9">
        <v>0.1</v>
      </c>
      <c r="I13" s="9">
        <v>0.4</v>
      </c>
      <c r="J13" s="9">
        <v>0.6</v>
      </c>
      <c r="K13" s="9">
        <v>0.5</v>
      </c>
      <c r="L13" s="9">
        <v>0.4</v>
      </c>
      <c r="M13" s="9">
        <v>0.2</v>
      </c>
      <c r="N13" s="9">
        <v>0.7</v>
      </c>
      <c r="O13" s="12">
        <f t="shared" si="0"/>
        <v>2.2399999999999998</v>
      </c>
      <c r="P13" s="12">
        <v>1.39</v>
      </c>
      <c r="Q13" s="12">
        <v>1</v>
      </c>
      <c r="R13" s="12">
        <v>0.9</v>
      </c>
      <c r="S13" s="12">
        <v>0.16</v>
      </c>
      <c r="T13" s="12">
        <f t="shared" si="1"/>
        <v>0.44835839999999999</v>
      </c>
      <c r="U13" s="54"/>
    </row>
    <row r="14" spans="1:21" ht="52">
      <c r="A14" s="94"/>
      <c r="B14" s="52" t="s">
        <v>86</v>
      </c>
      <c r="C14" s="53" t="s">
        <v>101</v>
      </c>
      <c r="D14" s="55" t="s">
        <v>102</v>
      </c>
      <c r="E14" s="9">
        <v>0.3</v>
      </c>
      <c r="F14" s="9">
        <v>0.3</v>
      </c>
      <c r="G14" s="9">
        <v>0.2</v>
      </c>
      <c r="H14" s="9">
        <v>0.1</v>
      </c>
      <c r="I14" s="9">
        <v>0.3</v>
      </c>
      <c r="J14" s="9">
        <v>0.5</v>
      </c>
      <c r="K14" s="9">
        <v>0.4</v>
      </c>
      <c r="L14" s="9">
        <v>0.3</v>
      </c>
      <c r="M14" s="9">
        <v>0.2</v>
      </c>
      <c r="N14" s="9">
        <v>0.7</v>
      </c>
      <c r="O14" s="12">
        <f t="shared" si="0"/>
        <v>1.8199999999999998</v>
      </c>
      <c r="P14" s="12">
        <v>1.39</v>
      </c>
      <c r="Q14" s="12">
        <v>1</v>
      </c>
      <c r="R14" s="12">
        <v>0.9</v>
      </c>
      <c r="S14" s="12">
        <v>0.16</v>
      </c>
      <c r="T14" s="12">
        <f t="shared" si="1"/>
        <v>0.36429119999999993</v>
      </c>
      <c r="U14" s="54"/>
    </row>
    <row r="15" spans="1:21" ht="78">
      <c r="A15" s="94"/>
      <c r="B15" s="52" t="s">
        <v>86</v>
      </c>
      <c r="C15" s="53" t="s">
        <v>103</v>
      </c>
      <c r="D15" s="55" t="s">
        <v>104</v>
      </c>
      <c r="E15" s="9">
        <v>0.6</v>
      </c>
      <c r="F15" s="9">
        <v>0.6</v>
      </c>
      <c r="G15" s="9">
        <v>0.3</v>
      </c>
      <c r="H15" s="9">
        <v>0.2</v>
      </c>
      <c r="I15" s="9">
        <v>0.6</v>
      </c>
      <c r="J15" s="9">
        <v>1</v>
      </c>
      <c r="K15" s="9">
        <v>0.8</v>
      </c>
      <c r="L15" s="9">
        <v>0.6</v>
      </c>
      <c r="M15" s="9">
        <v>0.3</v>
      </c>
      <c r="N15" s="9">
        <v>0.7</v>
      </c>
      <c r="O15" s="12">
        <f t="shared" si="0"/>
        <v>3.4999999999999991</v>
      </c>
      <c r="P15" s="12">
        <v>1.39</v>
      </c>
      <c r="Q15" s="12">
        <v>1</v>
      </c>
      <c r="R15" s="12">
        <v>0.9</v>
      </c>
      <c r="S15" s="12">
        <v>0.16</v>
      </c>
      <c r="T15" s="12">
        <f t="shared" si="1"/>
        <v>0.70055999999999985</v>
      </c>
      <c r="U15" s="54"/>
    </row>
    <row r="16" spans="1:21" ht="78">
      <c r="A16" s="94"/>
      <c r="B16" s="52" t="s">
        <v>86</v>
      </c>
      <c r="C16" s="53" t="s">
        <v>105</v>
      </c>
      <c r="D16" s="55" t="s">
        <v>106</v>
      </c>
      <c r="E16" s="9">
        <v>0.7</v>
      </c>
      <c r="F16" s="9">
        <v>0.7</v>
      </c>
      <c r="G16" s="9">
        <v>0.4</v>
      </c>
      <c r="H16" s="9">
        <v>0.2</v>
      </c>
      <c r="I16" s="9">
        <v>0.7</v>
      </c>
      <c r="J16" s="9">
        <v>1.2</v>
      </c>
      <c r="K16" s="9">
        <v>1</v>
      </c>
      <c r="L16" s="9">
        <v>0.7</v>
      </c>
      <c r="M16" s="9">
        <v>0.4</v>
      </c>
      <c r="N16" s="9">
        <v>0.7</v>
      </c>
      <c r="O16" s="12">
        <f t="shared" si="0"/>
        <v>4.1999999999999993</v>
      </c>
      <c r="P16" s="12">
        <v>1.39</v>
      </c>
      <c r="Q16" s="12">
        <v>1</v>
      </c>
      <c r="R16" s="12">
        <v>0.9</v>
      </c>
      <c r="S16" s="12">
        <v>0.16</v>
      </c>
      <c r="T16" s="12">
        <f t="shared" si="1"/>
        <v>0.84067199999999975</v>
      </c>
      <c r="U16" s="54"/>
    </row>
    <row r="17" spans="1:21" ht="78">
      <c r="A17" s="94"/>
      <c r="B17" s="52" t="s">
        <v>107</v>
      </c>
      <c r="C17" s="53" t="s">
        <v>108</v>
      </c>
      <c r="D17" s="55" t="s">
        <v>109</v>
      </c>
      <c r="E17" s="9">
        <v>0.8</v>
      </c>
      <c r="F17" s="9">
        <v>1</v>
      </c>
      <c r="G17" s="9">
        <v>0.6</v>
      </c>
      <c r="H17" s="9">
        <v>0.4</v>
      </c>
      <c r="I17" s="9">
        <v>0.8</v>
      </c>
      <c r="J17" s="9">
        <v>1.8</v>
      </c>
      <c r="K17" s="9">
        <v>1.2</v>
      </c>
      <c r="L17" s="9">
        <v>0.8</v>
      </c>
      <c r="M17" s="9">
        <v>0.5</v>
      </c>
      <c r="N17" s="9">
        <v>0.7</v>
      </c>
      <c r="O17" s="12">
        <f t="shared" si="0"/>
        <v>5.5299999999999994</v>
      </c>
      <c r="P17" s="12">
        <v>1.39</v>
      </c>
      <c r="Q17" s="12">
        <v>1</v>
      </c>
      <c r="R17" s="12">
        <v>0.9</v>
      </c>
      <c r="S17" s="12">
        <v>0.16</v>
      </c>
      <c r="T17" s="12">
        <f t="shared" si="1"/>
        <v>1.1068847999999998</v>
      </c>
      <c r="U17" s="54"/>
    </row>
    <row r="18" spans="1:21" ht="26">
      <c r="A18" s="94"/>
      <c r="B18" s="52" t="s">
        <v>107</v>
      </c>
      <c r="C18" s="53" t="s">
        <v>110</v>
      </c>
      <c r="D18" s="55" t="s">
        <v>111</v>
      </c>
      <c r="E18" s="9">
        <v>0.3</v>
      </c>
      <c r="F18" s="9">
        <v>0.3</v>
      </c>
      <c r="G18" s="9">
        <v>0.2</v>
      </c>
      <c r="H18" s="9">
        <v>0.1</v>
      </c>
      <c r="I18" s="9">
        <v>0.3</v>
      </c>
      <c r="J18" s="9">
        <v>0.4</v>
      </c>
      <c r="K18" s="9">
        <v>0.3</v>
      </c>
      <c r="L18" s="9">
        <v>0.3</v>
      </c>
      <c r="M18" s="9">
        <v>0.2</v>
      </c>
      <c r="N18" s="9">
        <v>0.7</v>
      </c>
      <c r="O18" s="12">
        <f t="shared" si="0"/>
        <v>1.6800000000000002</v>
      </c>
      <c r="P18" s="12">
        <v>1.39</v>
      </c>
      <c r="Q18" s="12">
        <v>1</v>
      </c>
      <c r="R18" s="12">
        <v>0.9</v>
      </c>
      <c r="S18" s="12">
        <v>0.16</v>
      </c>
      <c r="T18" s="12">
        <f t="shared" si="1"/>
        <v>0.33626880000000003</v>
      </c>
      <c r="U18" s="54"/>
    </row>
    <row r="19" spans="1:21" ht="52">
      <c r="A19" s="94"/>
      <c r="B19" s="52" t="s">
        <v>107</v>
      </c>
      <c r="C19" s="53" t="s">
        <v>112</v>
      </c>
      <c r="D19" s="55" t="s">
        <v>113</v>
      </c>
      <c r="E19" s="9">
        <v>0.8</v>
      </c>
      <c r="F19" s="9">
        <v>1</v>
      </c>
      <c r="G19" s="9">
        <v>0.6</v>
      </c>
      <c r="H19" s="9">
        <v>0.3</v>
      </c>
      <c r="I19" s="9">
        <v>0.8</v>
      </c>
      <c r="J19" s="9">
        <v>1.5</v>
      </c>
      <c r="K19" s="9">
        <v>1</v>
      </c>
      <c r="L19" s="9">
        <v>0.8</v>
      </c>
      <c r="M19" s="9">
        <v>0.4</v>
      </c>
      <c r="N19" s="9">
        <v>0.7</v>
      </c>
      <c r="O19" s="12">
        <f t="shared" si="0"/>
        <v>5.04</v>
      </c>
      <c r="P19" s="12">
        <v>1.39</v>
      </c>
      <c r="Q19" s="12">
        <v>1</v>
      </c>
      <c r="R19" s="12">
        <v>0.9</v>
      </c>
      <c r="S19" s="12">
        <v>0.16</v>
      </c>
      <c r="T19" s="12">
        <f t="shared" si="1"/>
        <v>1.0088064000000001</v>
      </c>
      <c r="U19" s="54"/>
    </row>
    <row r="20" spans="1:21" ht="104">
      <c r="A20" s="94"/>
      <c r="B20" s="52" t="s">
        <v>107</v>
      </c>
      <c r="C20" s="53" t="s">
        <v>114</v>
      </c>
      <c r="D20" s="55" t="s">
        <v>115</v>
      </c>
      <c r="E20" s="9">
        <v>1.5</v>
      </c>
      <c r="F20" s="9">
        <v>2</v>
      </c>
      <c r="G20" s="9">
        <v>0.8</v>
      </c>
      <c r="H20" s="9">
        <v>0.6</v>
      </c>
      <c r="I20" s="9">
        <v>1.5</v>
      </c>
      <c r="J20" s="9">
        <v>3</v>
      </c>
      <c r="K20" s="9">
        <v>1.5</v>
      </c>
      <c r="L20" s="9">
        <v>1.5</v>
      </c>
      <c r="M20" s="9">
        <v>0.8</v>
      </c>
      <c r="N20" s="9">
        <v>0.7</v>
      </c>
      <c r="O20" s="12">
        <f t="shared" si="0"/>
        <v>9.2399999999999984</v>
      </c>
      <c r="P20" s="12">
        <v>1.39</v>
      </c>
      <c r="Q20" s="12">
        <v>1</v>
      </c>
      <c r="R20" s="12">
        <v>0.9</v>
      </c>
      <c r="S20" s="12">
        <v>0.16</v>
      </c>
      <c r="T20" s="12">
        <f t="shared" si="1"/>
        <v>1.8494783999999997</v>
      </c>
      <c r="U20" s="54"/>
    </row>
    <row r="21" spans="1:21" ht="52">
      <c r="A21" s="94"/>
      <c r="B21" s="52" t="s">
        <v>116</v>
      </c>
      <c r="C21" s="53" t="s">
        <v>117</v>
      </c>
      <c r="D21" s="55" t="s">
        <v>118</v>
      </c>
      <c r="E21" s="9">
        <v>0.5</v>
      </c>
      <c r="F21" s="9">
        <v>0.5</v>
      </c>
      <c r="G21" s="9">
        <v>0.3</v>
      </c>
      <c r="H21" s="9">
        <v>0.2</v>
      </c>
      <c r="I21" s="9">
        <v>0.5</v>
      </c>
      <c r="J21" s="9">
        <v>0.8</v>
      </c>
      <c r="K21" s="9">
        <v>0.6</v>
      </c>
      <c r="L21" s="9">
        <v>0.5</v>
      </c>
      <c r="M21" s="9">
        <v>0.3</v>
      </c>
      <c r="N21" s="9">
        <v>0.7</v>
      </c>
      <c r="O21" s="12">
        <f t="shared" si="0"/>
        <v>2.94</v>
      </c>
      <c r="P21" s="12">
        <v>1.39</v>
      </c>
      <c r="Q21" s="12">
        <v>1</v>
      </c>
      <c r="R21" s="12">
        <v>0.9</v>
      </c>
      <c r="S21" s="12">
        <v>0.16</v>
      </c>
      <c r="T21" s="12">
        <f t="shared" si="1"/>
        <v>0.58847039999999995</v>
      </c>
      <c r="U21" s="54"/>
    </row>
    <row r="22" spans="1:21" ht="78">
      <c r="A22" s="94"/>
      <c r="B22" s="52" t="s">
        <v>116</v>
      </c>
      <c r="C22" s="53" t="s">
        <v>119</v>
      </c>
      <c r="D22" s="55" t="s">
        <v>120</v>
      </c>
      <c r="E22" s="9">
        <v>0.5</v>
      </c>
      <c r="F22" s="9">
        <v>0.6</v>
      </c>
      <c r="G22" s="9">
        <v>0.3</v>
      </c>
      <c r="H22" s="9">
        <v>0.2</v>
      </c>
      <c r="I22" s="9">
        <v>0.5</v>
      </c>
      <c r="J22" s="9">
        <v>1</v>
      </c>
      <c r="K22" s="9">
        <v>0.8</v>
      </c>
      <c r="L22" s="9">
        <v>0.5</v>
      </c>
      <c r="M22" s="9">
        <v>0.3</v>
      </c>
      <c r="N22" s="9">
        <v>0.7</v>
      </c>
      <c r="O22" s="12">
        <f t="shared" si="0"/>
        <v>3.29</v>
      </c>
      <c r="P22" s="12">
        <v>1.39</v>
      </c>
      <c r="Q22" s="12">
        <v>1</v>
      </c>
      <c r="R22" s="12">
        <v>0.9</v>
      </c>
      <c r="S22" s="12">
        <v>0.16</v>
      </c>
      <c r="T22" s="12">
        <f t="shared" si="1"/>
        <v>0.65852640000000007</v>
      </c>
      <c r="U22" s="54"/>
    </row>
    <row r="23" spans="1:21" ht="78">
      <c r="A23" s="94"/>
      <c r="B23" s="52" t="s">
        <v>116</v>
      </c>
      <c r="C23" s="53" t="s">
        <v>121</v>
      </c>
      <c r="D23" s="55" t="s">
        <v>122</v>
      </c>
      <c r="E23" s="9">
        <v>0.5</v>
      </c>
      <c r="F23" s="9">
        <v>0.6</v>
      </c>
      <c r="G23" s="9">
        <v>0.4</v>
      </c>
      <c r="H23" s="9">
        <v>0.2</v>
      </c>
      <c r="I23" s="9">
        <v>0.5</v>
      </c>
      <c r="J23" s="9">
        <v>1.2</v>
      </c>
      <c r="K23" s="9">
        <v>0.8</v>
      </c>
      <c r="L23" s="9">
        <v>0.5</v>
      </c>
      <c r="M23" s="9">
        <v>0.4</v>
      </c>
      <c r="N23" s="9">
        <v>0.7</v>
      </c>
      <c r="O23" s="12">
        <f t="shared" si="0"/>
        <v>3.5700000000000003</v>
      </c>
      <c r="P23" s="12">
        <v>1.39</v>
      </c>
      <c r="Q23" s="12">
        <v>1</v>
      </c>
      <c r="R23" s="12">
        <v>0.9</v>
      </c>
      <c r="S23" s="12">
        <v>0.16</v>
      </c>
      <c r="T23" s="12">
        <f t="shared" si="1"/>
        <v>0.71457120000000007</v>
      </c>
      <c r="U23" s="54"/>
    </row>
    <row r="24" spans="1:21" ht="78">
      <c r="A24" s="94"/>
      <c r="B24" s="52" t="s">
        <v>123</v>
      </c>
      <c r="C24" s="53" t="s">
        <v>124</v>
      </c>
      <c r="D24" s="55" t="s">
        <v>125</v>
      </c>
      <c r="E24" s="9">
        <v>1.2</v>
      </c>
      <c r="F24" s="9">
        <v>1.5</v>
      </c>
      <c r="G24" s="9">
        <v>0.6</v>
      </c>
      <c r="H24" s="9">
        <v>0.8</v>
      </c>
      <c r="I24" s="9">
        <v>1.2</v>
      </c>
      <c r="J24" s="9">
        <v>2</v>
      </c>
      <c r="K24" s="9">
        <v>1</v>
      </c>
      <c r="L24" s="9">
        <v>1.2</v>
      </c>
      <c r="M24" s="9">
        <v>0.6</v>
      </c>
      <c r="N24" s="9">
        <v>0.7</v>
      </c>
      <c r="O24" s="12">
        <f t="shared" si="0"/>
        <v>7.0699999999999994</v>
      </c>
      <c r="P24" s="12">
        <v>1.39</v>
      </c>
      <c r="Q24" s="12">
        <v>1</v>
      </c>
      <c r="R24" s="12">
        <v>0.9</v>
      </c>
      <c r="S24" s="12">
        <v>0.16</v>
      </c>
      <c r="T24" s="12">
        <f t="shared" si="1"/>
        <v>1.4151311999999998</v>
      </c>
      <c r="U24" s="54"/>
    </row>
    <row r="25" spans="1:21" ht="78">
      <c r="A25" s="94"/>
      <c r="B25" s="52" t="s">
        <v>123</v>
      </c>
      <c r="C25" s="53" t="s">
        <v>126</v>
      </c>
      <c r="D25" s="55" t="s">
        <v>127</v>
      </c>
      <c r="E25" s="9">
        <v>1.2</v>
      </c>
      <c r="F25" s="9">
        <v>2</v>
      </c>
      <c r="G25" s="9">
        <v>0.6</v>
      </c>
      <c r="H25" s="9">
        <v>0.6</v>
      </c>
      <c r="I25" s="9">
        <v>1.2</v>
      </c>
      <c r="J25" s="9">
        <v>2.5</v>
      </c>
      <c r="K25" s="9">
        <v>1</v>
      </c>
      <c r="L25" s="9">
        <v>1.2</v>
      </c>
      <c r="M25" s="9">
        <v>0.6</v>
      </c>
      <c r="N25" s="9">
        <v>0.7</v>
      </c>
      <c r="O25" s="12">
        <f t="shared" si="0"/>
        <v>7.63</v>
      </c>
      <c r="P25" s="12">
        <v>1.39</v>
      </c>
      <c r="Q25" s="12">
        <v>1</v>
      </c>
      <c r="R25" s="12">
        <v>0.9</v>
      </c>
      <c r="S25" s="12">
        <v>0.16</v>
      </c>
      <c r="T25" s="12">
        <f t="shared" si="1"/>
        <v>1.5272207999999998</v>
      </c>
      <c r="U25" s="54"/>
    </row>
    <row r="26" spans="1:21" ht="52">
      <c r="A26" s="94"/>
      <c r="B26" s="52" t="s">
        <v>123</v>
      </c>
      <c r="C26" s="53" t="s">
        <v>128</v>
      </c>
      <c r="D26" s="55" t="s">
        <v>129</v>
      </c>
      <c r="E26" s="9">
        <v>0.8</v>
      </c>
      <c r="F26" s="9">
        <v>1</v>
      </c>
      <c r="G26" s="9">
        <v>0.5</v>
      </c>
      <c r="H26" s="9">
        <v>0.3</v>
      </c>
      <c r="I26" s="9">
        <v>0.8</v>
      </c>
      <c r="J26" s="9">
        <v>1.5</v>
      </c>
      <c r="K26" s="9">
        <v>0.8</v>
      </c>
      <c r="L26" s="9">
        <v>0.8</v>
      </c>
      <c r="M26" s="9">
        <v>0.4</v>
      </c>
      <c r="N26" s="9">
        <v>0.7</v>
      </c>
      <c r="O26" s="12">
        <f t="shared" si="0"/>
        <v>4.8299999999999992</v>
      </c>
      <c r="P26" s="12">
        <v>1.39</v>
      </c>
      <c r="Q26" s="12">
        <v>1</v>
      </c>
      <c r="R26" s="12">
        <v>0.9</v>
      </c>
      <c r="S26" s="12">
        <v>0.16</v>
      </c>
      <c r="T26" s="12">
        <f t="shared" si="1"/>
        <v>0.96677279999999977</v>
      </c>
      <c r="U26" s="54"/>
    </row>
    <row r="27" spans="1:21" ht="104">
      <c r="A27" s="94"/>
      <c r="B27" s="52" t="s">
        <v>130</v>
      </c>
      <c r="C27" s="53" t="s">
        <v>131</v>
      </c>
      <c r="D27" s="55" t="s">
        <v>132</v>
      </c>
      <c r="E27" s="9">
        <v>1.5</v>
      </c>
      <c r="F27" s="9">
        <v>2</v>
      </c>
      <c r="G27" s="9">
        <v>0.8</v>
      </c>
      <c r="H27" s="9">
        <v>0.8</v>
      </c>
      <c r="I27" s="9">
        <v>1.5</v>
      </c>
      <c r="J27" s="9">
        <v>3</v>
      </c>
      <c r="K27" s="9">
        <v>1.5</v>
      </c>
      <c r="L27" s="9">
        <v>1.5</v>
      </c>
      <c r="M27" s="9">
        <v>0.8</v>
      </c>
      <c r="N27" s="9">
        <v>0.7</v>
      </c>
      <c r="O27" s="12">
        <f t="shared" si="0"/>
        <v>9.379999999999999</v>
      </c>
      <c r="P27" s="12">
        <v>1.39</v>
      </c>
      <c r="Q27" s="12">
        <v>1</v>
      </c>
      <c r="R27" s="12">
        <v>0.9</v>
      </c>
      <c r="S27" s="12">
        <v>0.16</v>
      </c>
      <c r="T27" s="12">
        <f t="shared" si="1"/>
        <v>1.8775008</v>
      </c>
      <c r="U27" s="54"/>
    </row>
    <row r="28" spans="1:21" ht="52">
      <c r="A28" s="94"/>
      <c r="B28" s="52" t="s">
        <v>130</v>
      </c>
      <c r="C28" s="53" t="s">
        <v>133</v>
      </c>
      <c r="D28" s="55" t="s">
        <v>134</v>
      </c>
      <c r="E28" s="9">
        <v>0.6</v>
      </c>
      <c r="F28" s="9">
        <v>0.8</v>
      </c>
      <c r="G28" s="9">
        <v>0.4</v>
      </c>
      <c r="H28" s="9">
        <v>0.3</v>
      </c>
      <c r="I28" s="9">
        <v>0.6</v>
      </c>
      <c r="J28" s="9">
        <v>1.2</v>
      </c>
      <c r="K28" s="9">
        <v>0.8</v>
      </c>
      <c r="L28" s="9">
        <v>0.6</v>
      </c>
      <c r="M28" s="9">
        <v>0.4</v>
      </c>
      <c r="N28" s="9">
        <v>0.7</v>
      </c>
      <c r="O28" s="12">
        <f t="shared" si="0"/>
        <v>3.9899999999999993</v>
      </c>
      <c r="P28" s="12">
        <v>1.39</v>
      </c>
      <c r="Q28" s="12">
        <v>1</v>
      </c>
      <c r="R28" s="12">
        <v>0.9</v>
      </c>
      <c r="S28" s="12">
        <v>0.16</v>
      </c>
      <c r="T28" s="12">
        <f t="shared" si="1"/>
        <v>0.79863839999999975</v>
      </c>
      <c r="U28" s="54"/>
    </row>
    <row r="29" spans="1:21" ht="52">
      <c r="A29" s="94"/>
      <c r="B29" s="52" t="s">
        <v>130</v>
      </c>
      <c r="C29" s="53" t="s">
        <v>135</v>
      </c>
      <c r="D29" s="55" t="s">
        <v>136</v>
      </c>
      <c r="E29" s="9">
        <v>1</v>
      </c>
      <c r="F29" s="9">
        <v>1.5</v>
      </c>
      <c r="G29" s="9">
        <v>0.5</v>
      </c>
      <c r="H29" s="9">
        <v>0.5</v>
      </c>
      <c r="I29" s="9">
        <v>1</v>
      </c>
      <c r="J29" s="9">
        <v>2</v>
      </c>
      <c r="K29" s="9">
        <v>0.8</v>
      </c>
      <c r="L29" s="9">
        <v>1</v>
      </c>
      <c r="M29" s="9">
        <v>0.5</v>
      </c>
      <c r="N29" s="9">
        <v>0.7</v>
      </c>
      <c r="O29" s="12">
        <f t="shared" si="0"/>
        <v>6.16</v>
      </c>
      <c r="P29" s="12">
        <v>1.39</v>
      </c>
      <c r="Q29" s="12">
        <v>1</v>
      </c>
      <c r="R29" s="12">
        <v>0.9</v>
      </c>
      <c r="S29" s="12">
        <v>0.16</v>
      </c>
      <c r="T29" s="12">
        <f t="shared" si="1"/>
        <v>1.2329855999999999</v>
      </c>
      <c r="U29" s="54"/>
    </row>
    <row r="30" spans="1:21" ht="78">
      <c r="A30" s="94"/>
      <c r="B30" s="52" t="s">
        <v>130</v>
      </c>
      <c r="C30" s="53" t="s">
        <v>137</v>
      </c>
      <c r="D30" s="55" t="s">
        <v>138</v>
      </c>
      <c r="E30" s="9">
        <v>0.6</v>
      </c>
      <c r="F30" s="9">
        <v>0.8</v>
      </c>
      <c r="G30" s="9">
        <v>0.4</v>
      </c>
      <c r="H30" s="9">
        <v>0.3</v>
      </c>
      <c r="I30" s="9">
        <v>0.6</v>
      </c>
      <c r="J30" s="9">
        <v>1.2</v>
      </c>
      <c r="K30" s="9">
        <v>0.8</v>
      </c>
      <c r="L30" s="9">
        <v>0.6</v>
      </c>
      <c r="M30" s="9">
        <v>0.4</v>
      </c>
      <c r="N30" s="9">
        <v>0.7</v>
      </c>
      <c r="O30" s="12">
        <f t="shared" si="0"/>
        <v>3.9899999999999993</v>
      </c>
      <c r="P30" s="12">
        <v>1.39</v>
      </c>
      <c r="Q30" s="12">
        <v>1</v>
      </c>
      <c r="R30" s="12">
        <v>0.9</v>
      </c>
      <c r="S30" s="12">
        <v>0.16</v>
      </c>
      <c r="T30" s="12">
        <f t="shared" si="1"/>
        <v>0.79863839999999975</v>
      </c>
      <c r="U30" s="54"/>
    </row>
    <row r="31" spans="1:21" ht="52">
      <c r="A31" s="94"/>
      <c r="B31" s="52" t="s">
        <v>130</v>
      </c>
      <c r="C31" s="53" t="s">
        <v>139</v>
      </c>
      <c r="D31" s="55" t="s">
        <v>140</v>
      </c>
      <c r="E31" s="9">
        <v>1</v>
      </c>
      <c r="F31" s="9">
        <v>1.5</v>
      </c>
      <c r="G31" s="9">
        <v>0.5</v>
      </c>
      <c r="H31" s="9">
        <v>0.5</v>
      </c>
      <c r="I31" s="9">
        <v>1</v>
      </c>
      <c r="J31" s="9">
        <v>2</v>
      </c>
      <c r="K31" s="9">
        <v>0.8</v>
      </c>
      <c r="L31" s="9">
        <v>1</v>
      </c>
      <c r="M31" s="9">
        <v>0.5</v>
      </c>
      <c r="N31" s="9">
        <v>0.7</v>
      </c>
      <c r="O31" s="12">
        <f t="shared" si="0"/>
        <v>6.16</v>
      </c>
      <c r="P31" s="12">
        <v>1.39</v>
      </c>
      <c r="Q31" s="12">
        <v>1</v>
      </c>
      <c r="R31" s="12">
        <v>0.9</v>
      </c>
      <c r="S31" s="12">
        <v>0.16</v>
      </c>
      <c r="T31" s="12">
        <f t="shared" si="1"/>
        <v>1.2329855999999999</v>
      </c>
      <c r="U31" s="54"/>
    </row>
    <row r="32" spans="1:21" ht="78">
      <c r="A32" s="94"/>
      <c r="B32" s="52" t="s">
        <v>130</v>
      </c>
      <c r="C32" s="53" t="s">
        <v>141</v>
      </c>
      <c r="D32" s="55" t="s">
        <v>142</v>
      </c>
      <c r="E32" s="9">
        <v>0.6</v>
      </c>
      <c r="F32" s="9">
        <v>0.8</v>
      </c>
      <c r="G32" s="9">
        <v>0.4</v>
      </c>
      <c r="H32" s="9">
        <v>0.3</v>
      </c>
      <c r="I32" s="9">
        <v>0.6</v>
      </c>
      <c r="J32" s="9">
        <v>1.2</v>
      </c>
      <c r="K32" s="9">
        <v>0.8</v>
      </c>
      <c r="L32" s="9">
        <v>0.6</v>
      </c>
      <c r="M32" s="9">
        <v>0.4</v>
      </c>
      <c r="N32" s="9">
        <v>0.7</v>
      </c>
      <c r="O32" s="12">
        <f t="shared" si="0"/>
        <v>3.9899999999999993</v>
      </c>
      <c r="P32" s="12">
        <v>1.39</v>
      </c>
      <c r="Q32" s="12">
        <v>1</v>
      </c>
      <c r="R32" s="12">
        <v>0.9</v>
      </c>
      <c r="S32" s="12">
        <v>0.16</v>
      </c>
      <c r="T32" s="12">
        <f t="shared" si="1"/>
        <v>0.79863839999999975</v>
      </c>
      <c r="U32" s="54"/>
    </row>
    <row r="33" spans="1:21" ht="78">
      <c r="A33" s="94"/>
      <c r="B33" s="52" t="s">
        <v>130</v>
      </c>
      <c r="C33" s="53" t="s">
        <v>143</v>
      </c>
      <c r="D33" s="55" t="s">
        <v>144</v>
      </c>
      <c r="E33" s="9">
        <v>0.6</v>
      </c>
      <c r="F33" s="9">
        <v>0.8</v>
      </c>
      <c r="G33" s="9">
        <v>0.4</v>
      </c>
      <c r="H33" s="9">
        <v>0.3</v>
      </c>
      <c r="I33" s="9">
        <v>0.6</v>
      </c>
      <c r="J33" s="9">
        <v>1.2</v>
      </c>
      <c r="K33" s="9">
        <v>0.8</v>
      </c>
      <c r="L33" s="9">
        <v>0.6</v>
      </c>
      <c r="M33" s="9">
        <v>0.4</v>
      </c>
      <c r="N33" s="9">
        <v>0.7</v>
      </c>
      <c r="O33" s="12">
        <f t="shared" si="0"/>
        <v>3.9899999999999993</v>
      </c>
      <c r="P33" s="12">
        <v>1.39</v>
      </c>
      <c r="Q33" s="12">
        <v>1</v>
      </c>
      <c r="R33" s="12">
        <v>0.9</v>
      </c>
      <c r="S33" s="12">
        <v>0.16</v>
      </c>
      <c r="T33" s="12">
        <f t="shared" si="1"/>
        <v>0.79863839999999975</v>
      </c>
      <c r="U33" s="54"/>
    </row>
    <row r="34" spans="1:21" ht="52">
      <c r="A34" s="94"/>
      <c r="B34" s="52" t="s">
        <v>130</v>
      </c>
      <c r="C34" s="53" t="s">
        <v>145</v>
      </c>
      <c r="D34" s="55" t="s">
        <v>146</v>
      </c>
      <c r="E34" s="9">
        <v>0.5</v>
      </c>
      <c r="F34" s="9">
        <v>0.6</v>
      </c>
      <c r="G34" s="9">
        <v>0.3</v>
      </c>
      <c r="H34" s="9">
        <v>0.2</v>
      </c>
      <c r="I34" s="9">
        <v>0.5</v>
      </c>
      <c r="J34" s="9">
        <v>0.8</v>
      </c>
      <c r="K34" s="9">
        <v>0.6</v>
      </c>
      <c r="L34" s="9">
        <v>0.5</v>
      </c>
      <c r="M34" s="9">
        <v>0.3</v>
      </c>
      <c r="N34" s="9">
        <v>0.7</v>
      </c>
      <c r="O34" s="12">
        <f t="shared" si="0"/>
        <v>3.01</v>
      </c>
      <c r="P34" s="12">
        <v>1.39</v>
      </c>
      <c r="Q34" s="12">
        <v>1</v>
      </c>
      <c r="R34" s="12">
        <v>0.9</v>
      </c>
      <c r="S34" s="12">
        <v>0.16</v>
      </c>
      <c r="T34" s="12">
        <f t="shared" si="1"/>
        <v>0.60248160000000006</v>
      </c>
      <c r="U34" s="54"/>
    </row>
    <row r="35" spans="1:21" ht="78">
      <c r="A35" s="94"/>
      <c r="B35" s="52" t="s">
        <v>147</v>
      </c>
      <c r="C35" s="53" t="s">
        <v>148</v>
      </c>
      <c r="D35" s="55" t="s">
        <v>149</v>
      </c>
      <c r="E35" s="9">
        <v>0.8</v>
      </c>
      <c r="F35" s="9">
        <v>1</v>
      </c>
      <c r="G35" s="9">
        <v>0.5</v>
      </c>
      <c r="H35" s="9">
        <v>0.4</v>
      </c>
      <c r="I35" s="9">
        <v>0.8</v>
      </c>
      <c r="J35" s="9">
        <v>1.5</v>
      </c>
      <c r="K35" s="9">
        <v>1</v>
      </c>
      <c r="L35" s="9">
        <v>0.8</v>
      </c>
      <c r="M35" s="9">
        <v>0.5</v>
      </c>
      <c r="N35" s="9">
        <v>0.7</v>
      </c>
      <c r="O35" s="12">
        <f t="shared" si="0"/>
        <v>5.1099999999999994</v>
      </c>
      <c r="P35" s="12">
        <v>1.39</v>
      </c>
      <c r="Q35" s="12">
        <v>1</v>
      </c>
      <c r="R35" s="12">
        <v>0.9</v>
      </c>
      <c r="S35" s="12">
        <v>0.16</v>
      </c>
      <c r="T35" s="12">
        <f t="shared" si="1"/>
        <v>1.0228175999999998</v>
      </c>
      <c r="U35" s="54"/>
    </row>
    <row r="36" spans="1:21" ht="52">
      <c r="A36" s="94"/>
      <c r="B36" s="52" t="s">
        <v>147</v>
      </c>
      <c r="C36" s="53" t="s">
        <v>150</v>
      </c>
      <c r="D36" s="55" t="s">
        <v>151</v>
      </c>
      <c r="E36" s="9">
        <v>1</v>
      </c>
      <c r="F36" s="9">
        <v>1.2</v>
      </c>
      <c r="G36" s="9">
        <v>0.6</v>
      </c>
      <c r="H36" s="9">
        <v>0.5</v>
      </c>
      <c r="I36" s="9">
        <v>1</v>
      </c>
      <c r="J36" s="9">
        <v>2</v>
      </c>
      <c r="K36" s="9">
        <v>1.2</v>
      </c>
      <c r="L36" s="9">
        <v>1</v>
      </c>
      <c r="M36" s="9">
        <v>0.6</v>
      </c>
      <c r="N36" s="9">
        <v>0.7</v>
      </c>
      <c r="O36" s="12">
        <f t="shared" si="0"/>
        <v>6.3699999999999992</v>
      </c>
      <c r="P36" s="12">
        <v>1.39</v>
      </c>
      <c r="Q36" s="12">
        <v>1</v>
      </c>
      <c r="R36" s="12">
        <v>0.9</v>
      </c>
      <c r="S36" s="12">
        <v>0.16</v>
      </c>
      <c r="T36" s="12">
        <f t="shared" si="1"/>
        <v>1.2750191999999998</v>
      </c>
      <c r="U36" s="54"/>
    </row>
    <row r="37" spans="1:21" ht="52">
      <c r="A37" s="95"/>
      <c r="B37" s="52" t="s">
        <v>147</v>
      </c>
      <c r="C37" s="53" t="s">
        <v>152</v>
      </c>
      <c r="D37" s="55" t="s">
        <v>153</v>
      </c>
      <c r="E37" s="9">
        <v>0.7</v>
      </c>
      <c r="F37" s="9">
        <v>0.8</v>
      </c>
      <c r="G37" s="9">
        <v>0.4</v>
      </c>
      <c r="H37" s="9">
        <v>0.3</v>
      </c>
      <c r="I37" s="9">
        <v>0.7</v>
      </c>
      <c r="J37" s="9">
        <v>1.2</v>
      </c>
      <c r="K37" s="9">
        <v>0.8</v>
      </c>
      <c r="L37" s="9">
        <v>0.7</v>
      </c>
      <c r="M37" s="9">
        <v>0.4</v>
      </c>
      <c r="N37" s="9">
        <v>0.7</v>
      </c>
      <c r="O37" s="12">
        <f t="shared" si="0"/>
        <v>4.1999999999999993</v>
      </c>
      <c r="P37" s="12">
        <v>1.39</v>
      </c>
      <c r="Q37" s="12">
        <v>1</v>
      </c>
      <c r="R37" s="12">
        <v>0.9</v>
      </c>
      <c r="S37" s="12">
        <v>0.16</v>
      </c>
      <c r="T37" s="12">
        <f t="shared" si="1"/>
        <v>0.84067199999999975</v>
      </c>
      <c r="U37" s="54"/>
    </row>
    <row r="38" spans="1:21" ht="18">
      <c r="A38" s="14" t="s">
        <v>27</v>
      </c>
      <c r="B38" s="15"/>
      <c r="C38" s="15"/>
      <c r="D38" s="56"/>
      <c r="E38" s="17">
        <f>SUM(E3:E37)</f>
        <v>27.600000000000009</v>
      </c>
      <c r="F38" s="17">
        <f t="shared" ref="F38:G38" si="2">SUM(F3:F37)</f>
        <v>34.000000000000007</v>
      </c>
      <c r="G38" s="17">
        <f t="shared" si="2"/>
        <v>16.900000000000006</v>
      </c>
      <c r="H38" s="17">
        <f>SUM(H1:H37)</f>
        <v>11.600000000000001</v>
      </c>
      <c r="I38" s="17">
        <f>SUM(I1:I37)</f>
        <v>26.500000000000007</v>
      </c>
      <c r="J38" s="17">
        <f>SUM(J1:J37)</f>
        <v>53.800000000000011</v>
      </c>
      <c r="K38" s="17">
        <f>SUM(K1:K37)</f>
        <v>33.400000000000006</v>
      </c>
      <c r="L38" s="17">
        <f>SUM(L1:L37)</f>
        <v>27.300000000000008</v>
      </c>
      <c r="M38" s="17"/>
      <c r="N38" s="17"/>
      <c r="O38" s="20"/>
      <c r="P38" s="20"/>
      <c r="Q38" s="21"/>
      <c r="R38" s="21"/>
      <c r="S38" s="21"/>
      <c r="T38" s="73">
        <f>SUM(T3:T37)</f>
        <v>34.537607999999999</v>
      </c>
      <c r="U38" s="22"/>
    </row>
    <row r="39" spans="1:21" ht="18">
      <c r="E39" s="18"/>
      <c r="F39" s="18"/>
      <c r="G39" s="18"/>
      <c r="H39" s="18"/>
      <c r="I39" s="18"/>
      <c r="J39" s="18"/>
      <c r="K39" s="18"/>
      <c r="L39" s="18"/>
      <c r="M39" s="19"/>
      <c r="N39" s="19"/>
    </row>
    <row r="40" spans="1:21" ht="18">
      <c r="E40" s="18"/>
      <c r="F40" s="18"/>
      <c r="G40" s="18"/>
      <c r="H40" s="18"/>
      <c r="I40" s="18"/>
      <c r="J40" s="18"/>
      <c r="K40" s="18"/>
      <c r="L40" s="18"/>
      <c r="M40" s="19"/>
      <c r="N40" s="19"/>
    </row>
    <row r="41" spans="1:21" ht="18">
      <c r="E41" s="18"/>
      <c r="F41" s="18"/>
      <c r="G41" s="18"/>
      <c r="H41" s="18"/>
      <c r="I41" s="18"/>
      <c r="J41" s="18"/>
      <c r="K41" s="18"/>
      <c r="L41" s="18"/>
      <c r="M41" s="19"/>
      <c r="N41" s="19"/>
    </row>
    <row r="42" spans="1:21" ht="18">
      <c r="E42" s="18"/>
      <c r="F42" s="18"/>
      <c r="G42" s="18"/>
      <c r="H42" s="18"/>
      <c r="I42" s="18"/>
      <c r="J42" s="18"/>
      <c r="K42" s="18"/>
      <c r="L42" s="18"/>
      <c r="M42" s="19"/>
      <c r="N42" s="19"/>
    </row>
    <row r="43" spans="1:21" ht="18">
      <c r="E43" s="18"/>
      <c r="F43" s="18"/>
      <c r="G43" s="18"/>
      <c r="H43" s="18"/>
      <c r="I43" s="18"/>
      <c r="J43" s="18"/>
      <c r="K43" s="18"/>
      <c r="L43" s="18"/>
      <c r="M43" s="19"/>
      <c r="N43" s="19"/>
    </row>
    <row r="44" spans="1:21" ht="18">
      <c r="E44" s="18"/>
      <c r="F44" s="18"/>
      <c r="G44" s="18"/>
      <c r="H44" s="18"/>
      <c r="I44" s="18"/>
      <c r="J44" s="18"/>
      <c r="K44" s="18"/>
      <c r="L44" s="18"/>
      <c r="M44" s="19"/>
      <c r="N44" s="19"/>
    </row>
    <row r="45" spans="1:21" ht="18">
      <c r="E45" s="18"/>
      <c r="F45" s="18"/>
      <c r="G45" s="18"/>
      <c r="H45" s="18"/>
      <c r="I45" s="18"/>
      <c r="J45" s="18"/>
      <c r="K45" s="18"/>
      <c r="L45" s="18"/>
      <c r="M45" s="19"/>
      <c r="N45" s="19"/>
    </row>
    <row r="46" spans="1:21" ht="18">
      <c r="E46" s="18"/>
      <c r="F46" s="18"/>
      <c r="G46" s="18"/>
      <c r="H46" s="18"/>
      <c r="I46" s="18"/>
      <c r="J46" s="18"/>
      <c r="K46" s="18"/>
      <c r="L46" s="18"/>
      <c r="M46" s="19"/>
      <c r="N46" s="19"/>
    </row>
    <row r="47" spans="1:21" ht="18">
      <c r="E47" s="18"/>
      <c r="F47" s="18"/>
      <c r="G47" s="18"/>
      <c r="H47" s="18"/>
      <c r="I47" s="18"/>
      <c r="J47" s="18"/>
      <c r="K47" s="18"/>
      <c r="L47" s="18"/>
      <c r="M47" s="19"/>
      <c r="N47" s="19"/>
    </row>
    <row r="48" spans="1:21" ht="18">
      <c r="E48" s="18"/>
      <c r="F48" s="18"/>
      <c r="G48" s="18"/>
      <c r="H48" s="18"/>
      <c r="I48" s="18"/>
      <c r="J48" s="18"/>
      <c r="K48" s="18"/>
      <c r="L48" s="18"/>
      <c r="M48" s="19"/>
      <c r="N48" s="19"/>
    </row>
    <row r="49" spans="5:14" ht="18">
      <c r="E49" s="18"/>
      <c r="F49" s="18"/>
      <c r="G49" s="18"/>
      <c r="H49" s="18"/>
      <c r="I49" s="18"/>
      <c r="J49" s="18"/>
      <c r="K49" s="18"/>
      <c r="L49" s="18"/>
      <c r="M49" s="19"/>
      <c r="N49" s="19"/>
    </row>
    <row r="50" spans="5:14" ht="18">
      <c r="E50" s="18"/>
      <c r="F50" s="18"/>
      <c r="G50" s="18"/>
      <c r="H50" s="18"/>
      <c r="I50" s="18"/>
      <c r="J50" s="18"/>
      <c r="K50" s="18"/>
      <c r="L50" s="18"/>
      <c r="M50" s="19"/>
      <c r="N50" s="19"/>
    </row>
  </sheetData>
  <autoFilter ref="A1:U38" xr:uid="{00000000-0009-0000-0000-000003000000}">
    <filterColumn colId="5" hiddenButton="1"/>
    <filterColumn colId="6" hiddenButton="1"/>
    <filterColumn colId="12" hiddenButton="1"/>
    <filterColumn colId="13" hiddenButton="1"/>
  </autoFilter>
  <mergeCells count="7">
    <mergeCell ref="A3:A37"/>
    <mergeCell ref="S1:S2"/>
    <mergeCell ref="T1:T2"/>
    <mergeCell ref="U1:U2"/>
    <mergeCell ref="A1:D1"/>
    <mergeCell ref="E1:O1"/>
    <mergeCell ref="P1:R1"/>
  </mergeCells>
  <phoneticPr fontId="27"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572EF-FF95-DB40-8E13-85C9CF6A5851}">
  <dimension ref="A1:U37"/>
  <sheetViews>
    <sheetView zoomScale="164" workbookViewId="0">
      <pane xSplit="3" ySplit="2" topLeftCell="I3" activePane="bottomRight" state="frozen"/>
      <selection pane="topRight"/>
      <selection pane="bottomLeft"/>
      <selection pane="bottomRight" activeCell="P10" sqref="P10"/>
    </sheetView>
  </sheetViews>
  <sheetFormatPr baseColWidth="10" defaultColWidth="11" defaultRowHeight="16"/>
  <cols>
    <col min="1" max="1" width="13" customWidth="1"/>
    <col min="2" max="2" width="21.83203125" style="4" customWidth="1"/>
    <col min="3" max="3" width="26.33203125" style="4" customWidth="1"/>
    <col min="4" max="4" width="41.1640625" customWidth="1"/>
    <col min="5" max="6" width="13" style="5" bestFit="1" customWidth="1"/>
    <col min="7" max="7" width="14.1640625" style="5" customWidth="1"/>
    <col min="8" max="8" width="10" style="5" customWidth="1"/>
    <col min="9" max="9" width="12" style="5" customWidth="1"/>
    <col min="10" max="11" width="11" style="5"/>
    <col min="12" max="12" width="12.6640625" style="5" customWidth="1"/>
    <col min="13" max="14" width="12.6640625" customWidth="1"/>
    <col min="15" max="16" width="14.1640625" customWidth="1"/>
    <col min="18" max="18" width="13.6640625" customWidth="1"/>
    <col min="19" max="19" width="11.83203125" customWidth="1"/>
    <col min="20" max="20" width="16.83203125" customWidth="1"/>
    <col min="21" max="21" width="44.83203125" customWidth="1"/>
    <col min="24" max="24" width="33.83203125" customWidth="1"/>
    <col min="25" max="25" width="24.83203125" customWidth="1"/>
  </cols>
  <sheetData>
    <row r="1" spans="1:21" s="3" customFormat="1" ht="21" customHeight="1">
      <c r="A1" s="100" t="s">
        <v>29</v>
      </c>
      <c r="B1" s="101"/>
      <c r="C1" s="101"/>
      <c r="D1" s="101"/>
      <c r="E1" s="100" t="s">
        <v>30</v>
      </c>
      <c r="F1" s="101"/>
      <c r="G1" s="101"/>
      <c r="H1" s="101"/>
      <c r="I1" s="101"/>
      <c r="J1" s="101"/>
      <c r="K1" s="101"/>
      <c r="L1" s="101"/>
      <c r="M1" s="101"/>
      <c r="N1" s="101"/>
      <c r="O1" s="101"/>
      <c r="P1" s="102" t="s">
        <v>31</v>
      </c>
      <c r="Q1" s="103"/>
      <c r="R1" s="104"/>
      <c r="S1" s="96" t="s">
        <v>32</v>
      </c>
      <c r="T1" s="98" t="s">
        <v>33</v>
      </c>
      <c r="U1" s="100" t="s">
        <v>34</v>
      </c>
    </row>
    <row r="2" spans="1:21" s="3" customFormat="1" ht="48">
      <c r="A2" s="50" t="s">
        <v>35</v>
      </c>
      <c r="B2" s="7" t="s">
        <v>36</v>
      </c>
      <c r="C2" s="7" t="s">
        <v>37</v>
      </c>
      <c r="D2" s="50" t="s">
        <v>38</v>
      </c>
      <c r="E2" s="49" t="s">
        <v>39</v>
      </c>
      <c r="F2" s="49" t="s">
        <v>40</v>
      </c>
      <c r="G2" s="49" t="s">
        <v>41</v>
      </c>
      <c r="H2" s="10" t="s">
        <v>42</v>
      </c>
      <c r="I2" s="11" t="s">
        <v>43</v>
      </c>
      <c r="J2" s="10" t="s">
        <v>44</v>
      </c>
      <c r="K2" s="10" t="s">
        <v>45</v>
      </c>
      <c r="L2" s="11" t="s">
        <v>46</v>
      </c>
      <c r="M2" s="49" t="s">
        <v>47</v>
      </c>
      <c r="N2" s="49" t="s">
        <v>48</v>
      </c>
      <c r="O2" s="49" t="s">
        <v>49</v>
      </c>
      <c r="P2" s="49" t="s">
        <v>207</v>
      </c>
      <c r="Q2" s="49" t="s">
        <v>50</v>
      </c>
      <c r="R2" s="49" t="s">
        <v>51</v>
      </c>
      <c r="S2" s="97"/>
      <c r="T2" s="99"/>
      <c r="U2" s="101"/>
    </row>
    <row r="3" spans="1:21" ht="21" customHeight="1">
      <c r="A3" s="105" t="s">
        <v>184</v>
      </c>
      <c r="B3" s="70" t="s">
        <v>156</v>
      </c>
      <c r="C3" s="70" t="s">
        <v>157</v>
      </c>
      <c r="D3" s="70" t="s">
        <v>158</v>
      </c>
      <c r="E3" s="9">
        <v>1.5</v>
      </c>
      <c r="F3" s="9">
        <v>2</v>
      </c>
      <c r="G3" s="9">
        <v>0</v>
      </c>
      <c r="H3" s="9">
        <v>0.5</v>
      </c>
      <c r="I3" s="74">
        <v>1</v>
      </c>
      <c r="J3" s="71">
        <v>3</v>
      </c>
      <c r="K3" s="71">
        <v>1</v>
      </c>
      <c r="L3" s="71">
        <v>1.5</v>
      </c>
      <c r="M3" s="9">
        <v>0</v>
      </c>
      <c r="N3" s="9">
        <v>1</v>
      </c>
      <c r="O3" s="12">
        <f>SUM(E3:M3)*N3</f>
        <v>10.5</v>
      </c>
      <c r="P3" s="12">
        <f>项目评分!C15/100</f>
        <v>1.39</v>
      </c>
      <c r="Q3" s="12">
        <v>1</v>
      </c>
      <c r="R3" s="12">
        <v>1.3</v>
      </c>
      <c r="S3" s="12">
        <v>0.16</v>
      </c>
      <c r="T3" s="12">
        <f>O3*Q3*R3*S3*P3</f>
        <v>3.0357599999999998</v>
      </c>
      <c r="U3" s="13"/>
    </row>
    <row r="4" spans="1:21" ht="21" customHeight="1">
      <c r="A4" s="105"/>
      <c r="B4" s="70" t="s">
        <v>156</v>
      </c>
      <c r="C4" s="70" t="s">
        <v>159</v>
      </c>
      <c r="D4" s="70" t="s">
        <v>160</v>
      </c>
      <c r="E4" s="9">
        <v>1.2</v>
      </c>
      <c r="F4" s="9">
        <v>1.8</v>
      </c>
      <c r="G4" s="9">
        <v>0</v>
      </c>
      <c r="H4" s="9">
        <v>0.4</v>
      </c>
      <c r="I4" s="74">
        <v>1</v>
      </c>
      <c r="J4" s="71">
        <v>2.5</v>
      </c>
      <c r="K4" s="71">
        <v>0</v>
      </c>
      <c r="L4" s="71">
        <v>1.2</v>
      </c>
      <c r="M4" s="9">
        <v>0</v>
      </c>
      <c r="N4" s="9">
        <v>1</v>
      </c>
      <c r="O4" s="12">
        <f t="shared" ref="O4:O24" si="0">SUM(E4:M4)*N4</f>
        <v>8.1</v>
      </c>
      <c r="P4" s="12">
        <v>1.39</v>
      </c>
      <c r="Q4" s="12">
        <v>1</v>
      </c>
      <c r="R4" s="12">
        <v>1.3</v>
      </c>
      <c r="S4" s="12">
        <v>0.16</v>
      </c>
      <c r="T4" s="12">
        <f t="shared" ref="T4:T24" si="1">O4*Q4*R4*S4*P4</f>
        <v>2.3418719999999995</v>
      </c>
      <c r="U4" s="13"/>
    </row>
    <row r="5" spans="1:21" ht="21" customHeight="1">
      <c r="A5" s="105"/>
      <c r="B5" s="70" t="s">
        <v>156</v>
      </c>
      <c r="C5" s="70" t="s">
        <v>161</v>
      </c>
      <c r="D5" s="70" t="s">
        <v>162</v>
      </c>
      <c r="E5" s="9">
        <v>1.2</v>
      </c>
      <c r="F5" s="9">
        <v>1.8</v>
      </c>
      <c r="G5" s="9">
        <v>0</v>
      </c>
      <c r="H5" s="9">
        <v>0.4</v>
      </c>
      <c r="I5" s="74">
        <v>1</v>
      </c>
      <c r="J5" s="71">
        <v>2.5</v>
      </c>
      <c r="K5" s="71">
        <v>0</v>
      </c>
      <c r="L5" s="71">
        <v>1.2</v>
      </c>
      <c r="M5" s="9">
        <v>0</v>
      </c>
      <c r="N5" s="9">
        <v>1</v>
      </c>
      <c r="O5" s="12">
        <f t="shared" si="0"/>
        <v>8.1</v>
      </c>
      <c r="P5" s="12">
        <v>1.39</v>
      </c>
      <c r="Q5" s="12">
        <v>1</v>
      </c>
      <c r="R5" s="12">
        <v>1.3</v>
      </c>
      <c r="S5" s="12">
        <v>0.16</v>
      </c>
      <c r="T5" s="12">
        <f t="shared" si="1"/>
        <v>2.3418719999999995</v>
      </c>
      <c r="U5" s="13"/>
    </row>
    <row r="6" spans="1:21" ht="21" customHeight="1">
      <c r="A6" s="105"/>
      <c r="B6" s="70" t="s">
        <v>156</v>
      </c>
      <c r="C6" s="70" t="s">
        <v>163</v>
      </c>
      <c r="D6" s="70" t="s">
        <v>164</v>
      </c>
      <c r="E6" s="9">
        <v>0.8</v>
      </c>
      <c r="F6" s="9">
        <v>1</v>
      </c>
      <c r="G6" s="9">
        <v>0</v>
      </c>
      <c r="H6" s="9">
        <v>0.2</v>
      </c>
      <c r="I6" s="74">
        <v>0.8</v>
      </c>
      <c r="J6" s="71">
        <v>1.5</v>
      </c>
      <c r="K6" s="71">
        <v>0</v>
      </c>
      <c r="L6" s="71">
        <v>0.8</v>
      </c>
      <c r="M6" s="9">
        <v>0</v>
      </c>
      <c r="N6" s="9">
        <v>1</v>
      </c>
      <c r="O6" s="12">
        <f t="shared" si="0"/>
        <v>5.0999999999999996</v>
      </c>
      <c r="P6" s="12">
        <v>1.39</v>
      </c>
      <c r="Q6" s="12">
        <v>1</v>
      </c>
      <c r="R6" s="12">
        <v>1.3</v>
      </c>
      <c r="S6" s="12">
        <v>0.16</v>
      </c>
      <c r="T6" s="12">
        <f t="shared" si="1"/>
        <v>1.4745119999999998</v>
      </c>
      <c r="U6" s="13"/>
    </row>
    <row r="7" spans="1:21" ht="21" customHeight="1">
      <c r="A7" s="105"/>
      <c r="B7" s="70" t="s">
        <v>165</v>
      </c>
      <c r="C7" s="70" t="s">
        <v>166</v>
      </c>
      <c r="D7" s="70" t="s">
        <v>167</v>
      </c>
      <c r="E7" s="9">
        <v>1</v>
      </c>
      <c r="F7" s="9">
        <v>1.2</v>
      </c>
      <c r="G7" s="9">
        <v>0</v>
      </c>
      <c r="H7" s="9">
        <v>0.4</v>
      </c>
      <c r="I7" s="74">
        <v>1</v>
      </c>
      <c r="J7" s="71">
        <v>1.8</v>
      </c>
      <c r="K7" s="71">
        <v>0</v>
      </c>
      <c r="L7" s="71">
        <v>1</v>
      </c>
      <c r="M7" s="9">
        <v>0</v>
      </c>
      <c r="N7" s="9">
        <v>1</v>
      </c>
      <c r="O7" s="12">
        <f t="shared" si="0"/>
        <v>6.4</v>
      </c>
      <c r="P7" s="12">
        <v>1.39</v>
      </c>
      <c r="Q7" s="12">
        <v>1</v>
      </c>
      <c r="R7" s="12">
        <v>1.3</v>
      </c>
      <c r="S7" s="12">
        <v>0.16</v>
      </c>
      <c r="T7" s="12">
        <f t="shared" si="1"/>
        <v>1.850368</v>
      </c>
      <c r="U7" s="13"/>
    </row>
    <row r="8" spans="1:21" ht="21" customHeight="1">
      <c r="A8" s="105"/>
      <c r="B8" s="70" t="s">
        <v>165</v>
      </c>
      <c r="C8" s="70" t="s">
        <v>168</v>
      </c>
      <c r="D8" s="70" t="s">
        <v>169</v>
      </c>
      <c r="E8" s="9">
        <v>1.2</v>
      </c>
      <c r="F8" s="9">
        <v>1.8</v>
      </c>
      <c r="G8" s="9">
        <v>0</v>
      </c>
      <c r="H8" s="9">
        <v>0.5</v>
      </c>
      <c r="I8" s="74">
        <v>1.2</v>
      </c>
      <c r="J8" s="71">
        <v>2.8</v>
      </c>
      <c r="K8" s="71">
        <v>0</v>
      </c>
      <c r="L8" s="71">
        <v>1.2</v>
      </c>
      <c r="M8" s="9">
        <v>0</v>
      </c>
      <c r="N8" s="9">
        <v>1</v>
      </c>
      <c r="O8" s="12">
        <f t="shared" si="0"/>
        <v>8.6999999999999993</v>
      </c>
      <c r="P8" s="12">
        <v>1.39</v>
      </c>
      <c r="Q8" s="12">
        <v>1</v>
      </c>
      <c r="R8" s="12">
        <v>1.3</v>
      </c>
      <c r="S8" s="12">
        <v>0.16</v>
      </c>
      <c r="T8" s="12">
        <f t="shared" si="1"/>
        <v>2.5153439999999998</v>
      </c>
      <c r="U8" s="13"/>
    </row>
    <row r="9" spans="1:21" ht="21" customHeight="1">
      <c r="A9" s="105" t="s">
        <v>185</v>
      </c>
      <c r="B9" s="70" t="s">
        <v>170</v>
      </c>
      <c r="C9" s="70" t="s">
        <v>171</v>
      </c>
      <c r="D9" s="70" t="s">
        <v>172</v>
      </c>
      <c r="E9" s="9">
        <v>1.5</v>
      </c>
      <c r="F9" s="9">
        <v>2.5</v>
      </c>
      <c r="G9" s="9">
        <v>0</v>
      </c>
      <c r="H9" s="9">
        <v>0.8</v>
      </c>
      <c r="I9" s="74">
        <v>1.5</v>
      </c>
      <c r="J9" s="71">
        <v>3.5</v>
      </c>
      <c r="K9" s="71">
        <v>0</v>
      </c>
      <c r="L9" s="71">
        <v>1.5</v>
      </c>
      <c r="M9" s="9">
        <v>1</v>
      </c>
      <c r="N9" s="9">
        <v>1</v>
      </c>
      <c r="O9" s="12">
        <f t="shared" si="0"/>
        <v>12.3</v>
      </c>
      <c r="P9" s="12">
        <v>1.39</v>
      </c>
      <c r="Q9" s="12">
        <v>0</v>
      </c>
      <c r="R9" s="12">
        <v>1</v>
      </c>
      <c r="S9" s="12">
        <v>0.16</v>
      </c>
      <c r="T9" s="12">
        <f t="shared" si="1"/>
        <v>0</v>
      </c>
      <c r="U9" s="13"/>
    </row>
    <row r="10" spans="1:21" ht="21">
      <c r="A10" s="105"/>
      <c r="B10" s="70" t="s">
        <v>170</v>
      </c>
      <c r="C10" s="70" t="s">
        <v>173</v>
      </c>
      <c r="D10" s="70" t="s">
        <v>174</v>
      </c>
      <c r="E10" s="9">
        <v>1</v>
      </c>
      <c r="F10" s="9">
        <v>1.2</v>
      </c>
      <c r="G10" s="9">
        <v>0</v>
      </c>
      <c r="H10" s="9">
        <v>0.3</v>
      </c>
      <c r="I10" s="74">
        <v>1</v>
      </c>
      <c r="J10" s="71">
        <v>1.8</v>
      </c>
      <c r="K10" s="71">
        <v>0</v>
      </c>
      <c r="L10" s="71">
        <v>1</v>
      </c>
      <c r="M10" s="9">
        <v>0.5</v>
      </c>
      <c r="N10" s="9">
        <v>1</v>
      </c>
      <c r="O10" s="12">
        <f t="shared" si="0"/>
        <v>6.8</v>
      </c>
      <c r="P10" s="12">
        <v>1.39</v>
      </c>
      <c r="Q10" s="12">
        <v>0</v>
      </c>
      <c r="R10" s="12">
        <v>1</v>
      </c>
      <c r="S10" s="12">
        <v>0.16</v>
      </c>
      <c r="T10" s="12">
        <f t="shared" si="1"/>
        <v>0</v>
      </c>
      <c r="U10" s="13"/>
    </row>
    <row r="11" spans="1:21" ht="21">
      <c r="A11" s="105"/>
      <c r="B11" s="70" t="s">
        <v>170</v>
      </c>
      <c r="C11" s="70" t="s">
        <v>175</v>
      </c>
      <c r="D11" s="70" t="s">
        <v>176</v>
      </c>
      <c r="E11" s="9">
        <v>0.8</v>
      </c>
      <c r="F11" s="9">
        <v>1</v>
      </c>
      <c r="G11" s="9">
        <v>0</v>
      </c>
      <c r="H11" s="75">
        <v>0.2</v>
      </c>
      <c r="I11" s="71">
        <v>0.8</v>
      </c>
      <c r="J11" s="71">
        <v>1.5</v>
      </c>
      <c r="K11" s="71">
        <v>0</v>
      </c>
      <c r="L11" s="71">
        <v>0.8</v>
      </c>
      <c r="M11" s="9">
        <v>0.4</v>
      </c>
      <c r="N11" s="9">
        <v>1</v>
      </c>
      <c r="O11" s="12">
        <f t="shared" si="0"/>
        <v>5.5</v>
      </c>
      <c r="P11" s="12">
        <v>1.39</v>
      </c>
      <c r="Q11" s="12">
        <v>0</v>
      </c>
      <c r="R11" s="12">
        <v>1</v>
      </c>
      <c r="S11" s="12">
        <v>0.16</v>
      </c>
      <c r="T11" s="12">
        <f t="shared" si="1"/>
        <v>0</v>
      </c>
      <c r="U11" s="13"/>
    </row>
    <row r="12" spans="1:21" ht="21">
      <c r="A12" s="105"/>
      <c r="B12" s="70" t="s">
        <v>177</v>
      </c>
      <c r="C12" s="70" t="s">
        <v>178</v>
      </c>
      <c r="D12" s="70" t="s">
        <v>179</v>
      </c>
      <c r="E12" s="9">
        <v>0.6</v>
      </c>
      <c r="F12" s="9">
        <v>0.8</v>
      </c>
      <c r="G12" s="9">
        <v>0</v>
      </c>
      <c r="H12" s="71">
        <v>0.2</v>
      </c>
      <c r="I12" s="71">
        <v>0.6</v>
      </c>
      <c r="J12" s="71">
        <v>1.2</v>
      </c>
      <c r="K12" s="71">
        <v>0</v>
      </c>
      <c r="L12" s="71">
        <v>0.6</v>
      </c>
      <c r="M12" s="9">
        <v>0.3</v>
      </c>
      <c r="N12" s="9">
        <v>1</v>
      </c>
      <c r="O12" s="12">
        <f t="shared" si="0"/>
        <v>4.3</v>
      </c>
      <c r="P12" s="12">
        <v>1.39</v>
      </c>
      <c r="Q12" s="12">
        <v>0</v>
      </c>
      <c r="R12" s="12">
        <v>1</v>
      </c>
      <c r="S12" s="12">
        <v>0.16</v>
      </c>
      <c r="T12" s="12">
        <f t="shared" si="1"/>
        <v>0</v>
      </c>
      <c r="U12" s="13"/>
    </row>
    <row r="13" spans="1:21" ht="21">
      <c r="A13" s="105"/>
      <c r="B13" s="70" t="s">
        <v>177</v>
      </c>
      <c r="C13" s="70" t="s">
        <v>180</v>
      </c>
      <c r="D13" s="70" t="s">
        <v>181</v>
      </c>
      <c r="E13" s="9">
        <v>0.8</v>
      </c>
      <c r="F13" s="9">
        <v>1</v>
      </c>
      <c r="G13" s="9">
        <v>0</v>
      </c>
      <c r="H13" s="71">
        <v>0.3</v>
      </c>
      <c r="I13" s="71">
        <v>0.8</v>
      </c>
      <c r="J13" s="71">
        <v>1.5</v>
      </c>
      <c r="K13" s="71">
        <v>0</v>
      </c>
      <c r="L13" s="71">
        <v>0.8</v>
      </c>
      <c r="M13" s="9">
        <v>0.4</v>
      </c>
      <c r="N13" s="9">
        <v>1</v>
      </c>
      <c r="O13" s="12">
        <f t="shared" si="0"/>
        <v>5.6000000000000005</v>
      </c>
      <c r="P13" s="12">
        <v>1.39</v>
      </c>
      <c r="Q13" s="12">
        <v>0</v>
      </c>
      <c r="R13" s="12">
        <v>1</v>
      </c>
      <c r="S13" s="12">
        <v>0.16</v>
      </c>
      <c r="T13" s="12">
        <f t="shared" si="1"/>
        <v>0</v>
      </c>
      <c r="U13" s="13"/>
    </row>
    <row r="14" spans="1:21" ht="21">
      <c r="A14" s="105"/>
      <c r="B14" s="70" t="s">
        <v>177</v>
      </c>
      <c r="C14" s="70" t="s">
        <v>182</v>
      </c>
      <c r="D14" s="70" t="s">
        <v>183</v>
      </c>
      <c r="E14" s="9">
        <v>0.8</v>
      </c>
      <c r="F14" s="9">
        <v>1</v>
      </c>
      <c r="G14" s="9">
        <v>0</v>
      </c>
      <c r="H14" s="71">
        <v>0.3</v>
      </c>
      <c r="I14" s="71">
        <v>0.8</v>
      </c>
      <c r="J14" s="71">
        <v>1.5</v>
      </c>
      <c r="K14" s="71">
        <v>0</v>
      </c>
      <c r="L14" s="71">
        <v>0.8</v>
      </c>
      <c r="M14" s="9">
        <v>0.4</v>
      </c>
      <c r="N14" s="9">
        <v>1</v>
      </c>
      <c r="O14" s="12">
        <f t="shared" si="0"/>
        <v>5.6000000000000005</v>
      </c>
      <c r="P14" s="12">
        <v>1.39</v>
      </c>
      <c r="Q14" s="12">
        <v>0</v>
      </c>
      <c r="R14" s="12">
        <v>1</v>
      </c>
      <c r="S14" s="12">
        <v>0.16</v>
      </c>
      <c r="T14" s="12">
        <f t="shared" si="1"/>
        <v>0</v>
      </c>
      <c r="U14" s="13"/>
    </row>
    <row r="15" spans="1:21" ht="22">
      <c r="A15" s="106" t="s">
        <v>186</v>
      </c>
      <c r="B15" s="106" t="s">
        <v>53</v>
      </c>
      <c r="C15" s="58" t="s">
        <v>55</v>
      </c>
      <c r="D15" s="60"/>
      <c r="E15" s="9">
        <v>2</v>
      </c>
      <c r="F15" s="9">
        <v>0.3</v>
      </c>
      <c r="G15" s="9">
        <v>0</v>
      </c>
      <c r="H15" s="71">
        <v>1.5</v>
      </c>
      <c r="I15" s="71">
        <v>1</v>
      </c>
      <c r="J15" s="71">
        <v>0.6</v>
      </c>
      <c r="K15" s="71">
        <v>1.5</v>
      </c>
      <c r="L15" s="71">
        <v>1</v>
      </c>
      <c r="M15" s="9">
        <v>0</v>
      </c>
      <c r="N15" s="9">
        <v>1</v>
      </c>
      <c r="O15" s="12">
        <f t="shared" si="0"/>
        <v>7.8999999999999995</v>
      </c>
      <c r="P15" s="12">
        <v>1.39</v>
      </c>
      <c r="Q15" s="12">
        <v>1</v>
      </c>
      <c r="R15" s="12">
        <v>1</v>
      </c>
      <c r="S15" s="12">
        <v>0.16</v>
      </c>
      <c r="T15" s="12">
        <f t="shared" si="1"/>
        <v>1.7569599999999999</v>
      </c>
      <c r="U15" s="13"/>
    </row>
    <row r="16" spans="1:21" ht="22">
      <c r="A16" s="107"/>
      <c r="B16" s="107"/>
      <c r="C16" s="58" t="s">
        <v>195</v>
      </c>
      <c r="D16" s="60"/>
      <c r="E16" s="9">
        <v>1.8</v>
      </c>
      <c r="F16" s="9">
        <v>0.2</v>
      </c>
      <c r="G16" s="9">
        <v>0</v>
      </c>
      <c r="H16" s="71">
        <v>1.2</v>
      </c>
      <c r="I16" s="71">
        <v>1</v>
      </c>
      <c r="J16" s="71">
        <v>0.4</v>
      </c>
      <c r="K16" s="71">
        <v>1.2</v>
      </c>
      <c r="L16" s="71">
        <v>0.8</v>
      </c>
      <c r="M16" s="9">
        <v>0</v>
      </c>
      <c r="N16" s="9">
        <v>1</v>
      </c>
      <c r="O16" s="12">
        <f t="shared" si="0"/>
        <v>6.6000000000000005</v>
      </c>
      <c r="P16" s="12">
        <v>1.39</v>
      </c>
      <c r="Q16" s="12">
        <v>1</v>
      </c>
      <c r="R16" s="12">
        <v>1</v>
      </c>
      <c r="S16" s="12">
        <v>0.16</v>
      </c>
      <c r="T16" s="12">
        <f t="shared" si="1"/>
        <v>1.46784</v>
      </c>
      <c r="U16" s="13"/>
    </row>
    <row r="17" spans="1:21" ht="22">
      <c r="A17" s="107"/>
      <c r="B17" s="108"/>
      <c r="C17" s="58" t="s">
        <v>56</v>
      </c>
      <c r="D17" s="60"/>
      <c r="E17" s="9">
        <v>1.5</v>
      </c>
      <c r="F17" s="9">
        <v>0.2</v>
      </c>
      <c r="G17" s="9">
        <v>0</v>
      </c>
      <c r="H17" s="71">
        <v>1</v>
      </c>
      <c r="I17" s="71">
        <v>1</v>
      </c>
      <c r="J17" s="71">
        <v>0.3</v>
      </c>
      <c r="K17" s="71">
        <v>1</v>
      </c>
      <c r="L17" s="71">
        <v>0.6</v>
      </c>
      <c r="M17" s="9">
        <v>0</v>
      </c>
      <c r="N17" s="9">
        <v>1</v>
      </c>
      <c r="O17" s="12">
        <f t="shared" si="0"/>
        <v>5.6</v>
      </c>
      <c r="P17" s="12">
        <v>1.39</v>
      </c>
      <c r="Q17" s="12">
        <v>1</v>
      </c>
      <c r="R17" s="12">
        <v>1</v>
      </c>
      <c r="S17" s="12">
        <v>0.16</v>
      </c>
      <c r="T17" s="12">
        <f t="shared" si="1"/>
        <v>1.2454399999999999</v>
      </c>
      <c r="U17" s="13"/>
    </row>
    <row r="18" spans="1:21" ht="21">
      <c r="A18" s="107"/>
      <c r="B18" s="105" t="s">
        <v>188</v>
      </c>
      <c r="C18" s="70" t="s">
        <v>189</v>
      </c>
      <c r="D18" s="60"/>
      <c r="E18" s="9">
        <v>1.2</v>
      </c>
      <c r="F18" s="9">
        <v>0.1</v>
      </c>
      <c r="G18" s="9">
        <v>0</v>
      </c>
      <c r="H18" s="71">
        <v>0.8</v>
      </c>
      <c r="I18" s="71">
        <v>1</v>
      </c>
      <c r="J18" s="71">
        <v>0.2</v>
      </c>
      <c r="K18" s="71">
        <v>0.8</v>
      </c>
      <c r="L18" s="71">
        <v>0.4</v>
      </c>
      <c r="M18" s="9">
        <v>0</v>
      </c>
      <c r="N18" s="9">
        <v>1</v>
      </c>
      <c r="O18" s="12">
        <f t="shared" si="0"/>
        <v>4.5000000000000009</v>
      </c>
      <c r="P18" s="12">
        <v>1.39</v>
      </c>
      <c r="Q18" s="12">
        <v>1</v>
      </c>
      <c r="R18" s="12">
        <v>1</v>
      </c>
      <c r="S18" s="12">
        <v>0.16</v>
      </c>
      <c r="T18" s="12">
        <f t="shared" si="1"/>
        <v>1.0008000000000001</v>
      </c>
      <c r="U18" s="13"/>
    </row>
    <row r="19" spans="1:21" ht="21">
      <c r="A19" s="107"/>
      <c r="B19" s="105"/>
      <c r="C19" s="70" t="s">
        <v>191</v>
      </c>
      <c r="D19" s="60"/>
      <c r="E19" s="9">
        <v>1.5</v>
      </c>
      <c r="F19" s="9">
        <v>0.2</v>
      </c>
      <c r="G19" s="9">
        <v>0</v>
      </c>
      <c r="H19" s="71">
        <v>1</v>
      </c>
      <c r="I19" s="71">
        <v>1</v>
      </c>
      <c r="J19" s="71">
        <v>0.3</v>
      </c>
      <c r="K19" s="71">
        <v>1</v>
      </c>
      <c r="L19" s="71">
        <v>0.6</v>
      </c>
      <c r="M19" s="9">
        <v>0</v>
      </c>
      <c r="N19" s="9">
        <v>1</v>
      </c>
      <c r="O19" s="12">
        <f t="shared" si="0"/>
        <v>5.6</v>
      </c>
      <c r="P19" s="12">
        <v>1.39</v>
      </c>
      <c r="Q19" s="12">
        <v>1</v>
      </c>
      <c r="R19" s="12">
        <v>1</v>
      </c>
      <c r="S19" s="12">
        <v>0.16</v>
      </c>
      <c r="T19" s="12">
        <f t="shared" si="1"/>
        <v>1.2454399999999999</v>
      </c>
      <c r="U19" s="13"/>
    </row>
    <row r="20" spans="1:21" ht="21">
      <c r="A20" s="107"/>
      <c r="B20" s="105"/>
      <c r="C20" s="70" t="s">
        <v>194</v>
      </c>
      <c r="D20" s="60"/>
      <c r="E20" s="9">
        <v>0.8</v>
      </c>
      <c r="F20" s="9">
        <v>0.1</v>
      </c>
      <c r="G20" s="9">
        <v>0</v>
      </c>
      <c r="H20" s="71">
        <v>0.6</v>
      </c>
      <c r="I20" s="71">
        <v>1</v>
      </c>
      <c r="J20" s="71">
        <v>0.2</v>
      </c>
      <c r="K20" s="71">
        <v>0.6</v>
      </c>
      <c r="L20" s="71">
        <v>0.3</v>
      </c>
      <c r="M20" s="9">
        <v>0</v>
      </c>
      <c r="N20" s="9">
        <v>1</v>
      </c>
      <c r="O20" s="12">
        <f t="shared" si="0"/>
        <v>3.6</v>
      </c>
      <c r="P20" s="12">
        <v>1.39</v>
      </c>
      <c r="Q20" s="12">
        <v>1</v>
      </c>
      <c r="R20" s="12">
        <v>1</v>
      </c>
      <c r="S20" s="12">
        <v>0.16</v>
      </c>
      <c r="T20" s="12">
        <f t="shared" si="1"/>
        <v>0.80064000000000002</v>
      </c>
      <c r="U20" s="13"/>
    </row>
    <row r="21" spans="1:21" ht="22">
      <c r="A21" s="107"/>
      <c r="B21" s="106" t="s">
        <v>54</v>
      </c>
      <c r="C21" s="58" t="s">
        <v>190</v>
      </c>
      <c r="D21" s="58"/>
      <c r="E21" s="9">
        <v>1</v>
      </c>
      <c r="F21" s="9">
        <v>1.5</v>
      </c>
      <c r="G21" s="9">
        <v>2</v>
      </c>
      <c r="H21" s="71">
        <v>0.8</v>
      </c>
      <c r="I21" s="71">
        <v>1</v>
      </c>
      <c r="J21" s="71">
        <v>2</v>
      </c>
      <c r="K21" s="71">
        <v>0.8</v>
      </c>
      <c r="L21" s="71">
        <v>0.4</v>
      </c>
      <c r="M21" s="9">
        <v>0</v>
      </c>
      <c r="N21" s="9">
        <v>1</v>
      </c>
      <c r="O21" s="12">
        <f t="shared" si="0"/>
        <v>9.5000000000000018</v>
      </c>
      <c r="P21" s="12">
        <v>1.39</v>
      </c>
      <c r="Q21" s="12">
        <v>1</v>
      </c>
      <c r="R21" s="12">
        <v>1</v>
      </c>
      <c r="S21" s="12">
        <v>0.16</v>
      </c>
      <c r="T21" s="12">
        <f t="shared" si="1"/>
        <v>2.1128</v>
      </c>
      <c r="U21" s="13"/>
    </row>
    <row r="22" spans="1:21" ht="22">
      <c r="A22" s="107"/>
      <c r="B22" s="107"/>
      <c r="C22" s="61" t="s">
        <v>196</v>
      </c>
      <c r="D22" s="58"/>
      <c r="E22" s="9">
        <v>1.5</v>
      </c>
      <c r="F22" s="9">
        <v>0.2</v>
      </c>
      <c r="G22" s="9">
        <v>0</v>
      </c>
      <c r="H22" s="76">
        <v>1</v>
      </c>
      <c r="I22" s="71">
        <v>1</v>
      </c>
      <c r="J22" s="71">
        <v>0.3</v>
      </c>
      <c r="K22" s="71">
        <v>1</v>
      </c>
      <c r="L22" s="71">
        <v>0.6</v>
      </c>
      <c r="M22" s="9">
        <v>0</v>
      </c>
      <c r="N22" s="9">
        <v>1</v>
      </c>
      <c r="O22" s="12">
        <f t="shared" si="0"/>
        <v>5.6</v>
      </c>
      <c r="P22" s="12">
        <v>1.39</v>
      </c>
      <c r="Q22" s="12">
        <v>1</v>
      </c>
      <c r="R22" s="12">
        <v>1</v>
      </c>
      <c r="S22" s="12">
        <v>0.16</v>
      </c>
      <c r="T22" s="12">
        <f t="shared" si="1"/>
        <v>1.2454399999999999</v>
      </c>
      <c r="U22" s="13"/>
    </row>
    <row r="23" spans="1:21" ht="21">
      <c r="A23" s="107"/>
      <c r="B23" s="107"/>
      <c r="C23" s="59" t="s">
        <v>192</v>
      </c>
      <c r="D23" s="58"/>
      <c r="E23" s="9">
        <v>1</v>
      </c>
      <c r="F23" s="9">
        <v>0.2</v>
      </c>
      <c r="G23" s="9">
        <v>0</v>
      </c>
      <c r="H23" s="9">
        <v>0.8</v>
      </c>
      <c r="I23" s="71">
        <v>1</v>
      </c>
      <c r="J23" s="71">
        <v>0.3</v>
      </c>
      <c r="K23" s="71">
        <v>0.8</v>
      </c>
      <c r="L23" s="71">
        <v>0.4</v>
      </c>
      <c r="M23" s="9">
        <v>0</v>
      </c>
      <c r="N23" s="9">
        <v>1</v>
      </c>
      <c r="O23" s="12">
        <f t="shared" si="0"/>
        <v>4.5</v>
      </c>
      <c r="P23" s="12">
        <v>1.39</v>
      </c>
      <c r="Q23" s="12">
        <v>1</v>
      </c>
      <c r="R23" s="12">
        <v>1</v>
      </c>
      <c r="S23" s="12">
        <v>0.16</v>
      </c>
      <c r="T23" s="12">
        <f t="shared" si="1"/>
        <v>1.0007999999999999</v>
      </c>
      <c r="U23" s="13"/>
    </row>
    <row r="24" spans="1:21" ht="21">
      <c r="A24" s="108"/>
      <c r="B24" s="108"/>
      <c r="C24" s="59" t="s">
        <v>193</v>
      </c>
      <c r="D24" s="58"/>
      <c r="E24" s="9">
        <v>1</v>
      </c>
      <c r="F24" s="9">
        <v>0.2</v>
      </c>
      <c r="G24" s="9">
        <v>0</v>
      </c>
      <c r="H24" s="76">
        <v>0.8</v>
      </c>
      <c r="I24" s="71">
        <v>1</v>
      </c>
      <c r="J24" s="71">
        <v>0.3</v>
      </c>
      <c r="K24" s="71">
        <v>0.8</v>
      </c>
      <c r="L24" s="71">
        <v>0.4</v>
      </c>
      <c r="M24" s="9">
        <v>0</v>
      </c>
      <c r="N24" s="9">
        <v>1</v>
      </c>
      <c r="O24" s="12">
        <f t="shared" si="0"/>
        <v>4.5</v>
      </c>
      <c r="P24" s="12">
        <v>1.39</v>
      </c>
      <c r="Q24" s="12">
        <v>1</v>
      </c>
      <c r="R24" s="12">
        <v>1</v>
      </c>
      <c r="S24" s="12">
        <v>0.16</v>
      </c>
      <c r="T24" s="12">
        <f t="shared" si="1"/>
        <v>1.0007999999999999</v>
      </c>
      <c r="U24" s="13"/>
    </row>
    <row r="25" spans="1:21" ht="18">
      <c r="A25" s="14" t="s">
        <v>27</v>
      </c>
      <c r="B25" s="15"/>
      <c r="C25" s="15"/>
      <c r="D25" s="16"/>
      <c r="E25" s="17">
        <f>SUM(E3:E24)</f>
        <v>25.700000000000003</v>
      </c>
      <c r="F25" s="17"/>
      <c r="G25" s="17"/>
      <c r="H25" s="17">
        <f>SUM(H1:H24)</f>
        <v>14.000000000000002</v>
      </c>
      <c r="I25" s="17">
        <f>SUM(I1:I24)</f>
        <v>21.5</v>
      </c>
      <c r="J25" s="17">
        <f>SUM(J1:J24)</f>
        <v>30.000000000000004</v>
      </c>
      <c r="K25" s="17">
        <f>SUM(K1:K24)</f>
        <v>10.5</v>
      </c>
      <c r="L25" s="17">
        <f>SUM(L1:L24)</f>
        <v>17.899999999999999</v>
      </c>
      <c r="M25" s="17"/>
      <c r="N25" s="17"/>
      <c r="O25" s="20"/>
      <c r="P25" s="20"/>
      <c r="Q25" s="21"/>
      <c r="R25" s="21"/>
      <c r="S25" s="21"/>
      <c r="T25" s="73">
        <f>SUM(T3:T24)</f>
        <v>26.43668799999999</v>
      </c>
      <c r="U25" s="22"/>
    </row>
    <row r="26" spans="1:21" ht="18">
      <c r="E26" s="18"/>
      <c r="F26" s="18"/>
      <c r="G26" s="18"/>
      <c r="H26" s="18"/>
      <c r="I26" s="18"/>
      <c r="J26" s="18"/>
      <c r="K26" s="18"/>
      <c r="L26" s="18"/>
      <c r="M26" s="19"/>
      <c r="N26" s="19"/>
    </row>
    <row r="27" spans="1:21" ht="18">
      <c r="E27" s="18"/>
      <c r="F27" s="18"/>
      <c r="G27" s="18"/>
      <c r="H27" s="18"/>
      <c r="I27" s="18"/>
      <c r="J27" s="18"/>
      <c r="K27" s="18"/>
      <c r="L27" s="18"/>
      <c r="M27" s="19"/>
      <c r="N27" s="19"/>
    </row>
    <row r="28" spans="1:21" ht="18">
      <c r="E28" s="18"/>
      <c r="F28" s="18"/>
      <c r="G28" s="18"/>
      <c r="H28" s="18"/>
      <c r="I28" s="18"/>
      <c r="J28" s="18"/>
      <c r="K28" s="18"/>
      <c r="L28" s="18"/>
      <c r="M28" s="19"/>
      <c r="N28" s="19"/>
    </row>
    <row r="29" spans="1:21" ht="18">
      <c r="E29" s="18"/>
      <c r="F29" s="18"/>
      <c r="G29" s="18"/>
      <c r="H29" s="18"/>
      <c r="I29" s="18"/>
      <c r="J29" s="18"/>
      <c r="K29" s="18"/>
      <c r="L29" s="18"/>
      <c r="M29" s="19"/>
      <c r="N29" s="19"/>
    </row>
    <row r="30" spans="1:21" ht="18">
      <c r="E30" s="18"/>
      <c r="F30" s="18"/>
      <c r="G30" s="18"/>
      <c r="H30" s="18"/>
      <c r="I30" s="18"/>
      <c r="J30" s="18"/>
      <c r="K30" s="18"/>
      <c r="L30" s="18"/>
      <c r="M30" s="19"/>
      <c r="N30" s="19"/>
    </row>
    <row r="31" spans="1:21" ht="18">
      <c r="E31" s="18"/>
      <c r="F31" s="18"/>
      <c r="G31" s="18"/>
      <c r="H31" s="18"/>
      <c r="I31" s="18"/>
      <c r="J31" s="18"/>
      <c r="K31" s="18"/>
      <c r="L31" s="18"/>
      <c r="M31" s="19"/>
      <c r="N31" s="19"/>
    </row>
    <row r="32" spans="1:21" ht="18">
      <c r="E32" s="18"/>
      <c r="F32" s="18"/>
      <c r="G32" s="18"/>
      <c r="H32" s="18"/>
      <c r="I32" s="18"/>
      <c r="J32" s="18"/>
      <c r="K32" s="18"/>
      <c r="L32" s="18"/>
      <c r="M32" s="19"/>
      <c r="N32" s="19"/>
    </row>
    <row r="33" spans="5:14" ht="18">
      <c r="E33" s="18"/>
      <c r="F33" s="18"/>
      <c r="G33" s="18"/>
      <c r="H33" s="18"/>
      <c r="I33" s="18"/>
      <c r="J33" s="18"/>
      <c r="K33" s="18"/>
      <c r="L33" s="18"/>
      <c r="M33" s="19"/>
      <c r="N33" s="19"/>
    </row>
    <row r="34" spans="5:14" ht="18">
      <c r="E34" s="18"/>
      <c r="F34" s="18"/>
      <c r="G34" s="18"/>
      <c r="H34" s="18"/>
      <c r="I34" s="18"/>
      <c r="J34" s="18"/>
      <c r="K34" s="18"/>
      <c r="L34" s="18"/>
      <c r="M34" s="19"/>
      <c r="N34" s="19"/>
    </row>
    <row r="35" spans="5:14" ht="18">
      <c r="E35" s="18"/>
      <c r="F35" s="18"/>
      <c r="G35" s="18"/>
      <c r="H35" s="18"/>
      <c r="I35" s="18"/>
      <c r="J35" s="18"/>
      <c r="K35" s="18"/>
      <c r="L35" s="18"/>
      <c r="M35" s="19"/>
      <c r="N35" s="19"/>
    </row>
    <row r="36" spans="5:14" ht="18">
      <c r="E36" s="18"/>
      <c r="F36" s="18"/>
      <c r="G36" s="18"/>
      <c r="H36" s="18"/>
      <c r="I36" s="18"/>
      <c r="J36" s="18"/>
      <c r="K36" s="18"/>
      <c r="L36" s="18"/>
      <c r="M36" s="19"/>
      <c r="N36" s="19"/>
    </row>
    <row r="37" spans="5:14" ht="18">
      <c r="E37" s="18"/>
      <c r="F37" s="18"/>
      <c r="G37" s="18"/>
      <c r="H37" s="18"/>
      <c r="I37" s="18"/>
      <c r="J37" s="18"/>
      <c r="K37" s="18"/>
      <c r="L37" s="18"/>
      <c r="M37" s="19"/>
      <c r="N37" s="19"/>
    </row>
  </sheetData>
  <autoFilter ref="A1:U25" xr:uid="{00000000-0009-0000-0000-000003000000}">
    <filterColumn colId="5" hiddenButton="1"/>
    <filterColumn colId="6" hiddenButton="1"/>
    <filterColumn colId="12" hiddenButton="1"/>
    <filterColumn colId="13" hiddenButton="1"/>
  </autoFilter>
  <mergeCells count="12">
    <mergeCell ref="U1:U2"/>
    <mergeCell ref="A1:D1"/>
    <mergeCell ref="E1:O1"/>
    <mergeCell ref="P1:R1"/>
    <mergeCell ref="S1:S2"/>
    <mergeCell ref="T1:T2"/>
    <mergeCell ref="A3:A8"/>
    <mergeCell ref="A9:A14"/>
    <mergeCell ref="A15:A24"/>
    <mergeCell ref="B15:B17"/>
    <mergeCell ref="B18:B20"/>
    <mergeCell ref="B21:B24"/>
  </mergeCells>
  <phoneticPr fontId="27"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58F5E-17DB-1242-A40D-1D4515131BE1}">
  <dimension ref="A1:D17"/>
  <sheetViews>
    <sheetView tabSelected="1" zoomScale="141" workbookViewId="0">
      <selection activeCell="B24" sqref="B24"/>
    </sheetView>
  </sheetViews>
  <sheetFormatPr baseColWidth="10" defaultRowHeight="16"/>
  <cols>
    <col min="1" max="1" width="59.1640625" bestFit="1" customWidth="1"/>
    <col min="2" max="2" width="125.1640625" customWidth="1"/>
    <col min="4" max="4" width="32.5" customWidth="1"/>
  </cols>
  <sheetData>
    <row r="1" spans="1:4" ht="19">
      <c r="A1" s="109" t="s">
        <v>57</v>
      </c>
      <c r="B1" s="109" t="s">
        <v>58</v>
      </c>
      <c r="C1" s="109" t="s">
        <v>59</v>
      </c>
      <c r="D1" s="51"/>
    </row>
    <row r="2" spans="1:4" ht="19">
      <c r="A2" s="110" t="s">
        <v>212</v>
      </c>
      <c r="B2" s="110" t="s">
        <v>60</v>
      </c>
      <c r="C2" s="110">
        <v>5</v>
      </c>
    </row>
    <row r="3" spans="1:4" ht="19">
      <c r="A3" s="110" t="s">
        <v>213</v>
      </c>
      <c r="B3" s="110" t="s">
        <v>61</v>
      </c>
      <c r="C3" s="110">
        <v>0</v>
      </c>
    </row>
    <row r="4" spans="1:4" ht="19">
      <c r="A4" s="110" t="s">
        <v>214</v>
      </c>
      <c r="B4" s="110" t="s">
        <v>62</v>
      </c>
      <c r="C4" s="110">
        <v>8</v>
      </c>
    </row>
    <row r="5" spans="1:4" ht="19">
      <c r="A5" s="110" t="s">
        <v>215</v>
      </c>
      <c r="B5" s="110" t="s">
        <v>63</v>
      </c>
      <c r="C5" s="110">
        <v>10</v>
      </c>
      <c r="D5" s="51"/>
    </row>
    <row r="6" spans="1:4" ht="19">
      <c r="A6" s="110" t="s">
        <v>216</v>
      </c>
      <c r="B6" s="110" t="s">
        <v>64</v>
      </c>
      <c r="C6" s="110">
        <v>8</v>
      </c>
    </row>
    <row r="7" spans="1:4" ht="19">
      <c r="A7" s="110" t="s">
        <v>217</v>
      </c>
      <c r="B7" s="110" t="s">
        <v>65</v>
      </c>
      <c r="C7" s="110">
        <v>5</v>
      </c>
      <c r="D7" s="51"/>
    </row>
    <row r="8" spans="1:4" ht="19">
      <c r="A8" s="110" t="s">
        <v>218</v>
      </c>
      <c r="B8" s="110" t="s">
        <v>66</v>
      </c>
      <c r="C8" s="110">
        <v>8</v>
      </c>
      <c r="D8" s="51"/>
    </row>
    <row r="9" spans="1:4" ht="19">
      <c r="A9" s="110" t="s">
        <v>219</v>
      </c>
      <c r="B9" s="110" t="s">
        <v>67</v>
      </c>
      <c r="C9" s="110">
        <v>15</v>
      </c>
    </row>
    <row r="10" spans="1:4" ht="19">
      <c r="A10" s="110" t="s">
        <v>220</v>
      </c>
      <c r="B10" s="110" t="s">
        <v>68</v>
      </c>
      <c r="C10" s="110">
        <v>20</v>
      </c>
    </row>
    <row r="11" spans="1:4" ht="19">
      <c r="A11" s="110" t="s">
        <v>221</v>
      </c>
      <c r="B11" s="110" t="s">
        <v>69</v>
      </c>
      <c r="C11" s="110">
        <v>30</v>
      </c>
    </row>
    <row r="12" spans="1:4" ht="19">
      <c r="A12" s="110" t="s">
        <v>222</v>
      </c>
      <c r="B12" s="110" t="s">
        <v>70</v>
      </c>
      <c r="C12" s="110">
        <v>12</v>
      </c>
    </row>
    <row r="13" spans="1:4" ht="19">
      <c r="A13" s="110" t="s">
        <v>223</v>
      </c>
      <c r="B13" s="110" t="s">
        <v>71</v>
      </c>
      <c r="C13" s="110">
        <v>8</v>
      </c>
    </row>
    <row r="14" spans="1:4" ht="19">
      <c r="A14" s="110" t="s">
        <v>224</v>
      </c>
      <c r="B14" s="110" t="s">
        <v>72</v>
      </c>
      <c r="C14" s="110">
        <v>10</v>
      </c>
    </row>
    <row r="15" spans="1:4" ht="19">
      <c r="A15" s="109" t="s">
        <v>73</v>
      </c>
      <c r="B15" s="110"/>
      <c r="C15" s="109">
        <v>139</v>
      </c>
    </row>
    <row r="16" spans="1:4" ht="19">
      <c r="A16" s="109" t="s">
        <v>225</v>
      </c>
      <c r="B16" s="19"/>
      <c r="C16" s="19"/>
    </row>
    <row r="17" spans="1:3" ht="18">
      <c r="A17" s="19"/>
      <c r="B17" s="19"/>
      <c r="C17" s="19"/>
    </row>
  </sheetData>
  <phoneticPr fontId="2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汇总表</vt:lpstr>
      <vt:lpstr>风险成本</vt:lpstr>
      <vt:lpstr>差旅成本说明</vt:lpstr>
      <vt:lpstr>新功能开发</vt:lpstr>
      <vt:lpstr>系统对接工作量</vt:lpstr>
      <vt:lpstr>项目评分</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2023-01-13T02:48:00Z</dcterms:created>
  <dcterms:modified xsi:type="dcterms:W3CDTF">2025-10-15T06:09:29Z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395FEBDBA7FB4C24BFB027A4BA888A2F_13</vt:lpwstr>
  </property>
  <property fmtid="{D5CDD505-2E9C-101B-9397-08002B2CF9AE}" pid="3" name="KSOProductBuildVer">
    <vt:lpwstr>2052-12.1.0.17147</vt:lpwstr>
  </property>
</Properties>
</file>