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oberg/code/soccer-tourney-poster/tournaments/"/>
    </mc:Choice>
  </mc:AlternateContent>
  <xr:revisionPtr revIDLastSave="0" documentId="13_ncr:1_{54C29078-70EE-264C-AF30-CB3C36AB52DB}" xr6:coauthVersionLast="47" xr6:coauthVersionMax="47" xr10:uidLastSave="{00000000-0000-0000-0000-000000000000}"/>
  <bookViews>
    <workbookView xWindow="160" yWindow="940" windowWidth="33880" windowHeight="14380" activeTab="1" xr2:uid="{51C3DE88-701F-4CAC-8963-452186F7FFBA}"/>
  </bookViews>
  <sheets>
    <sheet name="Tournament" sheetId="8" r:id="rId1"/>
    <sheet name="Matches" sheetId="1" r:id="rId2"/>
    <sheet name="Seeds" sheetId="3" r:id="rId3"/>
    <sheet name="Colors" sheetId="9" r:id="rId4"/>
    <sheet name="#Club" sheetId="11" r:id="rId5"/>
    <sheet name="#Work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J54" i="12"/>
  <c r="J61" i="12"/>
  <c r="J62" i="12"/>
  <c r="I2" i="12"/>
  <c r="K2" i="12" s="1"/>
  <c r="I3" i="12"/>
  <c r="K3" i="12" s="1"/>
  <c r="I4" i="12"/>
  <c r="K4" i="12" s="1"/>
  <c r="I5" i="12"/>
  <c r="K5" i="12" s="1"/>
  <c r="I6" i="12"/>
  <c r="K6" i="12" s="1"/>
  <c r="I7" i="12"/>
  <c r="K7" i="12" s="1"/>
  <c r="I8" i="12"/>
  <c r="K8" i="12" s="1"/>
  <c r="I9" i="12"/>
  <c r="K9" i="12" s="1"/>
  <c r="I10" i="12"/>
  <c r="K10" i="12" s="1"/>
  <c r="I11" i="12"/>
  <c r="K11" i="12" s="1"/>
  <c r="I12" i="12"/>
  <c r="K12" i="12" s="1"/>
  <c r="I13" i="12"/>
  <c r="K13" i="12" s="1"/>
  <c r="I14" i="12"/>
  <c r="K14" i="12" s="1"/>
  <c r="I15" i="12"/>
  <c r="K15" i="12" s="1"/>
  <c r="I16" i="12"/>
  <c r="K16" i="12" s="1"/>
  <c r="I17" i="12"/>
  <c r="K17" i="12" s="1"/>
  <c r="I18" i="12"/>
  <c r="K18" i="12" s="1"/>
  <c r="I19" i="12"/>
  <c r="K19" i="12" s="1"/>
  <c r="I20" i="12"/>
  <c r="K20" i="12" s="1"/>
  <c r="I21" i="12"/>
  <c r="K21" i="12" s="1"/>
  <c r="I22" i="12"/>
  <c r="K22" i="12" s="1"/>
  <c r="I23" i="12"/>
  <c r="K23" i="12" s="1"/>
  <c r="I24" i="12"/>
  <c r="K24" i="12" s="1"/>
  <c r="I25" i="12"/>
  <c r="K25" i="12" s="1"/>
  <c r="I26" i="12"/>
  <c r="K26" i="12" s="1"/>
  <c r="I27" i="12"/>
  <c r="K27" i="12" s="1"/>
  <c r="I28" i="12"/>
  <c r="K28" i="12" s="1"/>
  <c r="I29" i="12"/>
  <c r="K29" i="12" s="1"/>
  <c r="I30" i="12"/>
  <c r="K30" i="12" s="1"/>
  <c r="I31" i="12"/>
  <c r="K31" i="12" s="1"/>
  <c r="I32" i="12"/>
  <c r="K32" i="12" s="1"/>
  <c r="I33" i="12"/>
  <c r="K33" i="12" s="1"/>
  <c r="I35" i="12"/>
  <c r="K35" i="12" s="1"/>
  <c r="I34" i="12"/>
  <c r="K34" i="12" s="1"/>
  <c r="I36" i="12"/>
  <c r="K36" i="12" s="1"/>
  <c r="I37" i="12"/>
  <c r="K37" i="12" s="1"/>
  <c r="I39" i="12"/>
  <c r="K39" i="12" s="1"/>
  <c r="I38" i="12"/>
  <c r="K38" i="12" s="1"/>
  <c r="I41" i="12"/>
  <c r="K41" i="12" s="1"/>
  <c r="I40" i="12"/>
  <c r="K40" i="12" s="1"/>
  <c r="I42" i="12"/>
  <c r="K42" i="12" s="1"/>
  <c r="I43" i="12"/>
  <c r="K43" i="12" s="1"/>
  <c r="I44" i="12"/>
  <c r="K44" i="12" s="1"/>
  <c r="I45" i="12"/>
  <c r="K45" i="12" s="1"/>
  <c r="I47" i="12"/>
  <c r="K47" i="12" s="1"/>
  <c r="I46" i="12"/>
  <c r="K46" i="12" s="1"/>
  <c r="I48" i="12"/>
  <c r="K48" i="12" s="1"/>
  <c r="I49" i="12"/>
  <c r="K49" i="12" s="1"/>
  <c r="I50" i="12"/>
  <c r="K50" i="12" s="1"/>
  <c r="I51" i="12"/>
  <c r="K51" i="12" s="1"/>
  <c r="I52" i="12"/>
  <c r="K52" i="12" s="1"/>
  <c r="I53" i="12"/>
  <c r="K53" i="12" s="1"/>
  <c r="I54" i="12"/>
  <c r="K54" i="12" s="1"/>
  <c r="I55" i="12"/>
  <c r="K55" i="12" s="1"/>
  <c r="I56" i="12"/>
  <c r="K56" i="12" s="1"/>
  <c r="I57" i="12"/>
  <c r="K57" i="12" s="1"/>
  <c r="I59" i="12"/>
  <c r="K59" i="12" s="1"/>
  <c r="I58" i="12"/>
  <c r="K58" i="12" s="1"/>
  <c r="I60" i="12"/>
  <c r="K60" i="12" s="1"/>
  <c r="I61" i="12"/>
  <c r="K61" i="12" s="1"/>
  <c r="I62" i="12"/>
  <c r="K62" i="12" s="1"/>
  <c r="I63" i="12"/>
  <c r="K63" i="12" s="1"/>
  <c r="I64" i="12"/>
  <c r="K64" i="12" s="1"/>
  <c r="H2" i="12"/>
  <c r="J2" i="12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0" i="12"/>
  <c r="J30" i="12" s="1"/>
  <c r="H31" i="12"/>
  <c r="J31" i="12" s="1"/>
  <c r="H32" i="12"/>
  <c r="J32" i="12" s="1"/>
  <c r="H33" i="12"/>
  <c r="J33" i="12" s="1"/>
  <c r="H35" i="12"/>
  <c r="J35" i="12" s="1"/>
  <c r="H34" i="12"/>
  <c r="J34" i="12" s="1"/>
  <c r="H36" i="12"/>
  <c r="J36" i="12" s="1"/>
  <c r="H37" i="12"/>
  <c r="J37" i="12" s="1"/>
  <c r="H39" i="12"/>
  <c r="J39" i="12" s="1"/>
  <c r="H38" i="12"/>
  <c r="J38" i="12" s="1"/>
  <c r="H41" i="12"/>
  <c r="J41" i="12" s="1"/>
  <c r="H40" i="12"/>
  <c r="J40" i="12" s="1"/>
  <c r="H42" i="12"/>
  <c r="J42" i="12" s="1"/>
  <c r="H43" i="12"/>
  <c r="J43" i="12" s="1"/>
  <c r="H44" i="12"/>
  <c r="J44" i="12" s="1"/>
  <c r="H45" i="12"/>
  <c r="J45" i="12" s="1"/>
  <c r="H47" i="12"/>
  <c r="J47" i="12" s="1"/>
  <c r="H46" i="12"/>
  <c r="J46" i="12" s="1"/>
  <c r="H48" i="12"/>
  <c r="J48" i="12" s="1"/>
  <c r="H49" i="12"/>
  <c r="J49" i="12" s="1"/>
  <c r="H50" i="12"/>
  <c r="J50" i="12" s="1"/>
  <c r="H51" i="12"/>
  <c r="J51" i="12" s="1"/>
  <c r="H52" i="12"/>
  <c r="J52" i="12" s="1"/>
  <c r="H53" i="12"/>
  <c r="J53" i="12" s="1"/>
  <c r="H54" i="12"/>
  <c r="H55" i="12"/>
  <c r="J55" i="12" s="1"/>
  <c r="H56" i="12"/>
  <c r="J56" i="12" s="1"/>
  <c r="H57" i="12"/>
  <c r="J57" i="12" s="1"/>
  <c r="H59" i="12"/>
  <c r="J59" i="12" s="1"/>
  <c r="H58" i="12"/>
  <c r="J58" i="12" s="1"/>
  <c r="H60" i="12"/>
  <c r="J60" i="12" s="1"/>
  <c r="H61" i="12"/>
  <c r="H62" i="12"/>
  <c r="H63" i="12"/>
  <c r="J63" i="12" s="1"/>
  <c r="H64" i="12"/>
  <c r="J64" i="12" s="1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5" i="12"/>
  <c r="G34" i="12"/>
  <c r="G36" i="12"/>
  <c r="G37" i="12"/>
  <c r="G39" i="12"/>
  <c r="G38" i="12"/>
  <c r="G41" i="12"/>
  <c r="G40" i="12"/>
  <c r="G42" i="12"/>
  <c r="G43" i="12"/>
  <c r="G44" i="12"/>
  <c r="G45" i="12"/>
  <c r="G47" i="12"/>
  <c r="G46" i="12"/>
  <c r="G48" i="12"/>
  <c r="G49" i="12"/>
  <c r="G50" i="12"/>
  <c r="G51" i="12"/>
  <c r="G52" i="12"/>
  <c r="G53" i="12"/>
  <c r="G54" i="12"/>
  <c r="G55" i="12"/>
  <c r="G56" i="12"/>
  <c r="G57" i="12"/>
  <c r="G59" i="12"/>
  <c r="G58" i="12"/>
  <c r="G60" i="12"/>
  <c r="G61" i="12"/>
  <c r="G62" i="12"/>
  <c r="G63" i="12"/>
  <c r="G64" i="12"/>
</calcChain>
</file>

<file path=xl/sharedStrings.xml><?xml version="1.0" encoding="utf-8"?>
<sst xmlns="http://schemas.openxmlformats.org/spreadsheetml/2006/main" count="872" uniqueCount="413">
  <si>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</si>
  <si>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</si>
  <si>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</si>
  <si>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</si>
  <si>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</si>
  <si>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</si>
  <si>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</si>
  <si>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</si>
  <si>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</si>
  <si>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</si>
  <si>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</si>
  <si>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</si>
  <si>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</si>
  <si>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</si>
  <si>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</si>
  <si>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</si>
  <si>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</si>
  <si>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</si>
  <si>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</si>
  <si>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</si>
  <si>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</si>
  <si>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</si>
  <si>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</si>
  <si>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</si>
  <si>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</si>
  <si>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</si>
  <si>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</si>
  <si>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</si>
  <si>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</si>
  <si>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</si>
  <si>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</si>
  <si>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</si>
  <si>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</si>
  <si>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</si>
  <si>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</si>
  <si>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</si>
  <si>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</si>
  <si>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</si>
  <si>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</si>
  <si>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</si>
  <si>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</si>
  <si>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</si>
  <si>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</si>
  <si>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</si>
  <si>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</si>
  <si>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</si>
  <si>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</si>
  <si>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</si>
  <si>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</si>
  <si>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</si>
  <si>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</si>
  <si>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</si>
  <si>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</si>
  <si>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</si>
  <si>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</si>
  <si>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</si>
  <si>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</si>
  <si>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</si>
  <si>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</si>
  <si>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</si>
  <si>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W61</t>
  </si>
  <si>
    <t>W62</t>
  </si>
  <si>
    <t>match</t>
  </si>
  <si>
    <t>time</t>
  </si>
  <si>
    <t>venue</t>
  </si>
  <si>
    <t>USA</t>
  </si>
  <si>
    <t>location</t>
  </si>
  <si>
    <t>seed</t>
  </si>
  <si>
    <t>POR</t>
  </si>
  <si>
    <t>key</t>
  </si>
  <si>
    <t>en</t>
  </si>
  <si>
    <t>es</t>
  </si>
  <si>
    <t>fr</t>
  </si>
  <si>
    <t>it</t>
  </si>
  <si>
    <t>de</t>
  </si>
  <si>
    <t>nl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</si>
  <si>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</si>
  <si>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</si>
  <si>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</si>
  <si>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</si>
  <si>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</si>
  <si>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</si>
  <si>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</si>
  <si>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</si>
  <si>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fa</t>
  </si>
  <si>
    <t>ja</t>
  </si>
  <si>
    <t>home-score</t>
  </si>
  <si>
    <t>away-score</t>
  </si>
  <si>
    <t>away-tiebreaker</t>
  </si>
  <si>
    <t>home-tiebreaker</t>
  </si>
  <si>
    <t>name</t>
  </si>
  <si>
    <t>title</t>
  </si>
  <si>
    <t>team</t>
  </si>
  <si>
    <t>home-seed</t>
  </si>
  <si>
    <t>away-seed</t>
  </si>
  <si>
    <t>home-team</t>
  </si>
  <si>
    <t>away-team</t>
  </si>
  <si>
    <t>venue.9</t>
  </si>
  <si>
    <t>venue.10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</si>
  <si>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</si>
  <si>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</si>
  <si>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</si>
  <si>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</si>
  <si>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</si>
  <si>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</si>
  <si>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</si>
  <si>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</si>
  <si>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</si>
  <si>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venue.11</t>
  </si>
  <si>
    <t>Club World Cup 2025 in USA</t>
  </si>
  <si>
    <t>Mundial de Clubes 2025 en EE.UU.</t>
  </si>
  <si>
    <t>Mondiali per club 2025 negli Stati Uniti</t>
  </si>
  <si>
    <t>Coupe du monde des clubs 2025 aux États-Unis</t>
  </si>
  <si>
    <t>Klub-Weltmeisterschaft 2025 in den USA</t>
  </si>
  <si>
    <t>WK voor clubs 2025 in de VS</t>
  </si>
  <si>
    <t>2025年クラブワールドカップアメリカ開催</t>
  </si>
  <si>
    <t>جام باشگاه های جهان 2025 آمریکا</t>
  </si>
  <si>
    <t>EE.UU</t>
  </si>
  <si>
    <t>U.S.A.</t>
  </si>
  <si>
    <t>VS</t>
  </si>
  <si>
    <t>アメリカ合衆国</t>
  </si>
  <si>
    <t>ایالات متحده آمریکا</t>
  </si>
  <si>
    <t>Atlanta</t>
  </si>
  <si>
    <t>アトランタ</t>
  </si>
  <si>
    <t>آتلانتا</t>
  </si>
  <si>
    <t>Charlotte</t>
  </si>
  <si>
    <t>charlotte</t>
  </si>
  <si>
    <t>Carlotta</t>
  </si>
  <si>
    <t>シャーロット</t>
  </si>
  <si>
    <t>شارلوت</t>
  </si>
  <si>
    <t>シンシナティ</t>
  </si>
  <si>
    <t>سینسیناتی</t>
  </si>
  <si>
    <t>Miami</t>
  </si>
  <si>
    <t>miami</t>
  </si>
  <si>
    <t>マイアミ</t>
  </si>
  <si>
    <t>میامی</t>
  </si>
  <si>
    <t>Nashville</t>
  </si>
  <si>
    <t>ナッシュビル</t>
  </si>
  <si>
    <t>نشویل</t>
  </si>
  <si>
    <t>Philadelphia</t>
  </si>
  <si>
    <t>Filadelfia</t>
  </si>
  <si>
    <t>Philadelphie</t>
  </si>
  <si>
    <t>フィラデルフィア</t>
  </si>
  <si>
    <t>فیلادلفیا</t>
  </si>
  <si>
    <t>Seattle</t>
  </si>
  <si>
    <t>seattle</t>
  </si>
  <si>
    <t>シアトル</t>
  </si>
  <si>
    <t>سیاتل</t>
  </si>
  <si>
    <t>Washington DC</t>
  </si>
  <si>
    <t>Washington D.C</t>
  </si>
  <si>
    <t>ワシントンDC</t>
  </si>
  <si>
    <t>واشنگتن دی سی</t>
  </si>
  <si>
    <t>PAL</t>
  </si>
  <si>
    <t>AHL</t>
  </si>
  <si>
    <t>MIA</t>
  </si>
  <si>
    <t>PSG</t>
  </si>
  <si>
    <t>ATM</t>
  </si>
  <si>
    <t>BOT</t>
  </si>
  <si>
    <t>SEA</t>
  </si>
  <si>
    <t>BAY</t>
  </si>
  <si>
    <t>AKL</t>
  </si>
  <si>
    <t>BOC</t>
  </si>
  <si>
    <t>SLB</t>
  </si>
  <si>
    <t>FLA</t>
  </si>
  <si>
    <t>EST</t>
  </si>
  <si>
    <t>CHE</t>
  </si>
  <si>
    <t>LEO</t>
  </si>
  <si>
    <t>RIV</t>
  </si>
  <si>
    <t>URD</t>
  </si>
  <si>
    <t>CFM</t>
  </si>
  <si>
    <t>INT</t>
  </si>
  <si>
    <t>FLU</t>
  </si>
  <si>
    <t>BVB</t>
  </si>
  <si>
    <t>UHD</t>
  </si>
  <si>
    <t>MSU</t>
  </si>
  <si>
    <t>MCI</t>
  </si>
  <si>
    <t>WAC</t>
  </si>
  <si>
    <t>AIN</t>
  </si>
  <si>
    <t>JUV</t>
  </si>
  <si>
    <t>RMA</t>
  </si>
  <si>
    <t>HIL</t>
  </si>
  <si>
    <t>PAC</t>
  </si>
  <si>
    <t>SAL</t>
  </si>
  <si>
    <t>CWC 2025 Schedule / Scores</t>
  </si>
  <si>
    <t>Calendario/puntuaciones del CWC 2025</t>
  </si>
  <si>
    <t>Programma / punteggi CWC 2025</t>
  </si>
  <si>
    <t>Calendrier / scores du CWC 2025</t>
  </si>
  <si>
    <t>CWC 2025 Zeitplan / Ergebnisse</t>
  </si>
  <si>
    <t>CWC 2025 Schema / Uitslagen</t>
  </si>
  <si>
    <t>CWC 2025 スケジュール/スコア</t>
  </si>
  <si>
    <t>برنامه / امتیازات CWC 2025</t>
  </si>
  <si>
    <t>date</t>
  </si>
  <si>
    <t>home</t>
  </si>
  <si>
    <t>away</t>
  </si>
  <si>
    <t>Orlando</t>
  </si>
  <si>
    <t>orlando</t>
  </si>
  <si>
    <t>オーランド</t>
  </si>
  <si>
    <t>اورلاندو</t>
  </si>
  <si>
    <t>East Rutherford</t>
  </si>
  <si>
    <t>Pasadena</t>
  </si>
  <si>
    <t>Rutherford Est</t>
  </si>
  <si>
    <t>Rutherford-Est</t>
  </si>
  <si>
    <t>Oost-Rutherford</t>
  </si>
  <si>
    <t>イーストラザフォード</t>
  </si>
  <si>
    <t>رادرفورد شرقی</t>
  </si>
  <si>
    <t>pal</t>
  </si>
  <si>
    <t>por</t>
  </si>
  <si>
    <t>ahl</t>
  </si>
  <si>
    <t>mia</t>
  </si>
  <si>
    <t>psg</t>
  </si>
  <si>
    <t>Paris Saint-Germain</t>
  </si>
  <si>
    <t>París Saint Germain</t>
  </si>
  <si>
    <t>パリ・サンジェルマン</t>
  </si>
  <si>
    <t>پاری سن ژرمن</t>
  </si>
  <si>
    <t>atm</t>
  </si>
  <si>
    <t>Atlético Madrid</t>
  </si>
  <si>
    <t>Atlético de Madrid</t>
  </si>
  <si>
    <t>Atletico Madrid</t>
  </si>
  <si>
    <t>アトレティコ・マドリード</t>
  </si>
  <si>
    <t>اتلتیکو مادرید</t>
  </si>
  <si>
    <t>bot</t>
  </si>
  <si>
    <t>Botafogo</t>
  </si>
  <si>
    <t>ボタフォゴ</t>
  </si>
  <si>
    <t>بوتافوگو</t>
  </si>
  <si>
    <t>sea</t>
  </si>
  <si>
    <t>bay</t>
  </si>
  <si>
    <t>akl</t>
  </si>
  <si>
    <t>boc</t>
  </si>
  <si>
    <t>Boca Juniors</t>
  </si>
  <si>
    <t>slb</t>
  </si>
  <si>
    <t>Benfica</t>
  </si>
  <si>
    <t>fla</t>
  </si>
  <si>
    <t>est</t>
  </si>
  <si>
    <t>Espérance de Tunis</t>
  </si>
  <si>
    <t>Esperanza de Túnez</t>
  </si>
  <si>
    <t>Esperanza di Tunisi</t>
  </si>
  <si>
    <t>エスペランス デ チュニス</t>
  </si>
  <si>
    <t>اسپرانس تونس</t>
  </si>
  <si>
    <t>che</t>
  </si>
  <si>
    <t>leo</t>
  </si>
  <si>
    <t>riv</t>
  </si>
  <si>
    <t>Río de la Plata</t>
  </si>
  <si>
    <t>urd</t>
  </si>
  <si>
    <t>Urawa Red Diamonds</t>
  </si>
  <si>
    <t>Diamantes rojos de Urawa</t>
  </si>
  <si>
    <t>Diamanti rossi Urawa</t>
  </si>
  <si>
    <t>Diamants rouges d'Urawa</t>
  </si>
  <si>
    <t>Rote Urawa-Diamanten</t>
  </si>
  <si>
    <t>Urawa rode diamanten</t>
  </si>
  <si>
    <t>浦和レッズ</t>
  </si>
  <si>
    <t>الماس قرمز اوراوا</t>
  </si>
  <si>
    <t>cfm</t>
  </si>
  <si>
    <t>int</t>
  </si>
  <si>
    <t>flu</t>
  </si>
  <si>
    <t>bvb</t>
  </si>
  <si>
    <t>Borussia Dortmund</t>
  </si>
  <si>
    <t>ボルシア・ドルトムント</t>
  </si>
  <si>
    <t>بوروسیا دورتموند</t>
  </si>
  <si>
    <t>uhd</t>
  </si>
  <si>
    <t>msu</t>
  </si>
  <si>
    <t>mci</t>
  </si>
  <si>
    <t>Manchester City</t>
  </si>
  <si>
    <t>ciudad de manchester</t>
  </si>
  <si>
    <t>Manchester-stad</t>
  </si>
  <si>
    <t>マンチェスターシティ</t>
  </si>
  <si>
    <t>منچستر سیتی</t>
  </si>
  <si>
    <t>wac</t>
  </si>
  <si>
    <t>ain</t>
  </si>
  <si>
    <t>juv</t>
  </si>
  <si>
    <t>rma</t>
  </si>
  <si>
    <t>hil</t>
  </si>
  <si>
    <t>Al Hilal</t>
  </si>
  <si>
    <t>Al-Hilal</t>
  </si>
  <si>
    <t>アル・ヒラル</t>
  </si>
  <si>
    <t>الهلال</t>
  </si>
  <si>
    <t>pac</t>
  </si>
  <si>
    <t>sal</t>
  </si>
  <si>
    <t>River Plate</t>
  </si>
  <si>
    <t>Palmeiras</t>
  </si>
  <si>
    <t>パルメイラス</t>
  </si>
  <si>
    <t>پالمیراس</t>
  </si>
  <si>
    <t>Porto</t>
  </si>
  <si>
    <t>Oporto</t>
  </si>
  <si>
    <t>ポルト</t>
  </si>
  <si>
    <t>پورتو</t>
  </si>
  <si>
    <t>Al Ahly</t>
  </si>
  <si>
    <t>Al-Ahly</t>
  </si>
  <si>
    <t>アル・アハリ</t>
  </si>
  <si>
    <t>الاهلی</t>
  </si>
  <si>
    <t>Inter Miami</t>
  </si>
  <si>
    <t>InterMiami</t>
  </si>
  <si>
    <t>インテル・マイアミ</t>
  </si>
  <si>
    <t>اینتر میامی</t>
  </si>
  <si>
    <t>Seattle Sounders</t>
  </si>
  <si>
    <t>Sondas de Seattle</t>
  </si>
  <si>
    <t>Sirene di Seattle</t>
  </si>
  <si>
    <t>Sondeurs de Seattle</t>
  </si>
  <si>
    <t>Seattle-sounders</t>
  </si>
  <si>
    <t>シアトル・サウンダーズ</t>
  </si>
  <si>
    <t>سیاتل ساندرز</t>
  </si>
  <si>
    <t>Bayern Munich</t>
  </si>
  <si>
    <t>Bayern de Múnich</t>
  </si>
  <si>
    <t>Bayern Monaco</t>
  </si>
  <si>
    <t>Bayern München</t>
  </si>
  <si>
    <t>バイエルン・ミュンヘン</t>
  </si>
  <si>
    <t>بایرن مونیخ</t>
  </si>
  <si>
    <t>Auckland City</t>
  </si>
  <si>
    <t>ciudad de auckland</t>
  </si>
  <si>
    <t>Città di Auckland</t>
  </si>
  <si>
    <t>Ville d'Auckland</t>
  </si>
  <si>
    <t>Auckland-Stadt</t>
  </si>
  <si>
    <t>Auckland stad</t>
  </si>
  <si>
    <t>オークランド市</t>
  </si>
  <si>
    <t>شهر اوکلند</t>
  </si>
  <si>
    <t>Boca junioren</t>
  </si>
  <si>
    <t>ボカ・ジュニアーズ</t>
  </si>
  <si>
    <t>بوکا جونیورز</t>
  </si>
  <si>
    <t>ベンフィカ</t>
  </si>
  <si>
    <t>بنفیکا</t>
  </si>
  <si>
    <t>Flamengo</t>
  </si>
  <si>
    <t>flamenco</t>
  </si>
  <si>
    <t>フラメンゴ</t>
  </si>
  <si>
    <t>فلامنگو</t>
  </si>
  <si>
    <t>Chelsea</t>
  </si>
  <si>
    <t>チェルシー</t>
  </si>
  <si>
    <t>چلسی</t>
  </si>
  <si>
    <t>Rivière Plate</t>
  </si>
  <si>
    <t>Rivierplaat</t>
  </si>
  <si>
    <t>リバープレート</t>
  </si>
  <si>
    <t>ریور پلیت</t>
  </si>
  <si>
    <t>Monterrey</t>
  </si>
  <si>
    <t>モンテレー</t>
  </si>
  <si>
    <t>مونتری</t>
  </si>
  <si>
    <t>Inter Milan</t>
  </si>
  <si>
    <t>Inter de Milán</t>
  </si>
  <si>
    <t>Inter</t>
  </si>
  <si>
    <t>Inter Mailand</t>
  </si>
  <si>
    <t>Inter Milaan</t>
  </si>
  <si>
    <t>インテル・ミラノ</t>
  </si>
  <si>
    <t>اینترمیلان</t>
  </si>
  <si>
    <t>Ulsan</t>
  </si>
  <si>
    <t>蔚山</t>
  </si>
  <si>
    <t>اولسان</t>
  </si>
  <si>
    <t>Mamelodi Sundowns</t>
  </si>
  <si>
    <t>Atardecer en Mamelodi</t>
  </si>
  <si>
    <t>Tramonti Mamelodi</t>
  </si>
  <si>
    <t>Couchers de soleil de Mamelodi</t>
  </si>
  <si>
    <t>Mamelodi-Sonnenuntergänge</t>
  </si>
  <si>
    <t>Mamelodi zonsondergangen</t>
  </si>
  <si>
    <t>マメロディ サンダウンズ</t>
  </si>
  <si>
    <t>Wydad</t>
  </si>
  <si>
    <t>ウィダッド</t>
  </si>
  <si>
    <t>ویداد</t>
  </si>
  <si>
    <t>Al Ain</t>
  </si>
  <si>
    <t>Al-Ain</t>
  </si>
  <si>
    <t>Al-Aïn</t>
  </si>
  <si>
    <t>アル・アイン</t>
  </si>
  <si>
    <t>العین</t>
  </si>
  <si>
    <t>Juventus</t>
  </si>
  <si>
    <t>Juve</t>
  </si>
  <si>
    <t>ユベントス</t>
  </si>
  <si>
    <t>یوونتوس</t>
  </si>
  <si>
    <t>Real Madrid</t>
  </si>
  <si>
    <t>real madrid</t>
  </si>
  <si>
    <t>Réal Madrid</t>
  </si>
  <si>
    <t>Echt Madrid</t>
  </si>
  <si>
    <t>レアル・マドリード</t>
  </si>
  <si>
    <t>رئال مادرید</t>
  </si>
  <si>
    <t>Pachuca</t>
  </si>
  <si>
    <t>pachuca</t>
  </si>
  <si>
    <t>パチューカ</t>
  </si>
  <si>
    <t>پاچوکا</t>
  </si>
  <si>
    <t>Salzburg</t>
  </si>
  <si>
    <t>Salsburgo</t>
  </si>
  <si>
    <t>Salisburgo</t>
  </si>
  <si>
    <t>Salzbourg</t>
  </si>
  <si>
    <t>Salzburgerland</t>
  </si>
  <si>
    <t>ザルツブルク</t>
  </si>
  <si>
    <t>سالزبورگ</t>
  </si>
  <si>
    <t>datetime</t>
  </si>
  <si>
    <t>Cincinnati</t>
  </si>
  <si>
    <t>León</t>
  </si>
  <si>
    <t>Fluminense</t>
  </si>
  <si>
    <t>fluminense</t>
  </si>
  <si>
    <t>フルミネンセ</t>
  </si>
  <si>
    <t>فلومیننس</t>
  </si>
  <si>
    <t>Leone</t>
  </si>
  <si>
    <t>Léon</t>
  </si>
  <si>
    <t>Leon</t>
  </si>
  <si>
    <t>レオン</t>
  </si>
  <si>
    <t>لئون</t>
  </si>
  <si>
    <t>away-club</t>
  </si>
  <si>
    <t>home-club</t>
  </si>
  <si>
    <t>パサデナ</t>
  </si>
  <si>
    <t>پاسادنا</t>
  </si>
  <si>
    <t>#94d9f5</t>
  </si>
  <si>
    <t>pale cyan</t>
  </si>
  <si>
    <t>#fee289</t>
  </si>
  <si>
    <t>pale yellow</t>
  </si>
  <si>
    <t>#f79d8f</t>
  </si>
  <si>
    <t>pale red</t>
  </si>
  <si>
    <t>#c4e1b5</t>
  </si>
  <si>
    <t>pale green</t>
  </si>
  <si>
    <t>#b0d0ee</t>
  </si>
  <si>
    <t>pale blue</t>
  </si>
  <si>
    <t>#fab077</t>
  </si>
  <si>
    <t>pale orange</t>
  </si>
  <si>
    <t>#eecbef</t>
  </si>
  <si>
    <t>pale purple</t>
  </si>
  <si>
    <t>#eb84af</t>
  </si>
  <si>
    <t>pale rose</t>
  </si>
  <si>
    <t>timezone</t>
  </si>
  <si>
    <t>America/New_York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</si>
</sst>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0" xfId="0" applyFont="1"/>
    <xf numFmtId="14" fontId="0" fillId="0" borderId="0" xfId="0" applyNumberFormat="1"/>
    <xf numFmtId="0" fontId="4" fillId="0" borderId="0" xfId="1"/>
    <xf numFmtId="20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5" formatCode="h:mm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6" totalsRowShown="0">
  <autoFilter ref="A1:I16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K64" totalsRowShown="0">
  <autoFilter ref="A1:K64" xr:uid="{D36B1D81-AA68-4E33-AA36-B206B4FF7406}"/>
  <sortState xmlns:xlrd2="http://schemas.microsoft.com/office/spreadsheetml/2017/richdata2" ref="A2:K64">
    <sortCondition ref="A1:A64"/>
  </sortState>
  <tableColumns count="11">
    <tableColumn id="1" xr3:uid="{35D3E9F5-BB3B-4940-9EB6-C927FD84875C}" name="match"/>
    <tableColumn id="2" xr3:uid="{97337EE3-AAC3-4452-8381-1A56C6B35138}" name="home-seed"/>
    <tableColumn id="3" xr3:uid="{AEDB8750-5B25-4357-9054-E49FECC94717}" name="away-seed"/>
    <tableColumn id="4" xr3:uid="{B178F43D-E631-4314-9E59-2CDA6EDA94F1}" name="time"/>
    <tableColumn id="5" xr3:uid="{A42548B2-C8DF-4D47-B798-8E23FCB67696}" name="venue" dataDxfId="14"/>
    <tableColumn id="11" xr3:uid="{FC876643-4BF9-4FDA-A0ED-DF50FF384B1F}" name="home-team"/>
    <tableColumn id="10" xr3:uid="{E5D59926-7D0A-4689-A049-F55DB0E286E9}" name="away-team"/>
    <tableColumn id="6" xr3:uid="{A0CDBBB6-1128-45BC-8300-89FE399860C1}" name="home-score" dataDxfId="13"/>
    <tableColumn id="9" xr3:uid="{95DA1082-F87D-4A64-B45A-77AEEA888386}" name="away-score" dataDxfId="12"/>
    <tableColumn id="8" xr3:uid="{5865175D-2339-4B50-A707-595597D0BEF5}" name="home-tiebreaker" dataDxfId="11"/>
    <tableColumn id="7" xr3:uid="{967E27DF-151D-40C4-9623-59691A5D7311}" name="away-tiebreaker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B33" totalsRowShown="0">
  <autoFilter ref="A1:B33" xr:uid="{800F8CDB-7AF5-47FF-9B24-ABA18C14F7CF}"/>
  <tableColumns count="2">
    <tableColumn id="1" xr3:uid="{C0AEBB99-51D0-46B6-ACD7-C4F2DC461A4C}" name="seed"/>
    <tableColumn id="3" xr3:uid="{DD8C8688-8EED-4B48-9C61-D766CD3EFBBB}" name="tea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799E7-1333-4422-AE4E-34BE28422317}" name="groups" displayName="groups" ref="A1:J9" totalsRowShown="0">
  <autoFilter ref="A1:J9" xr:uid="{4B86982E-77B7-4963-838F-4D594C24841B}"/>
  <tableColumns count="10">
    <tableColumn id="1" xr3:uid="{74FEACBC-8E4D-4EFA-8F69-50200C488F4A}" name="key"/>
    <tableColumn id="2" xr3:uid="{A581F199-5AED-47CD-9F67-78BB18ACA6D7}" name="en"/>
    <tableColumn id="3" xr3:uid="{842A5943-6DCD-4A02-90FE-ED0B95974031}" name="es"/>
    <tableColumn id="4" xr3:uid="{EB776D2E-BA2B-4B63-836C-1F9E3AC3F6B1}" name="it"/>
    <tableColumn id="5" xr3:uid="{F1626DC6-0BA0-4AD1-8D24-7CD19F5D143B}" name="fr"/>
    <tableColumn id="6" xr3:uid="{9355CB98-CF08-4638-AE14-56346EAA7111}" name="de"/>
    <tableColumn id="7" xr3:uid="{62715CD3-F132-44D5-89DB-3FEA3938DCAE}" name="nl"/>
    <tableColumn id="8" xr3:uid="{373F278C-AA56-4847-9936-7CDB1D93754B}" name="ja"/>
    <tableColumn id="9" xr3:uid="{6DCFFACA-53BA-4D49-9A7E-5B9205135116}" name="fa"/>
    <tableColumn id="10" xr3:uid="{DB871EDA-A6EF-43E8-877D-5049B077A768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B1BCE-0386-7343-BA89-F3A876D40CE6}" name="club" displayName="club" ref="A1:I33" totalsRowShown="0" dataDxfId="9">
  <autoFilter ref="A1:I33" xr:uid="{BA8C5955-F911-B84D-96F6-FB2E611CA222}"/>
  <tableColumns count="9">
    <tableColumn id="1" xr3:uid="{1CF80809-59D5-0E41-94B7-20DC62F312AB}" name="key" dataDxfId="8"/>
    <tableColumn id="2" xr3:uid="{B947EB64-5C2B-394D-8D82-4F11121098E6}" name="en"/>
    <tableColumn id="3" xr3:uid="{3563E293-2C65-7849-A79A-437401178D48}" name="es"/>
    <tableColumn id="4" xr3:uid="{F533366D-F4E8-9147-9066-BEA50DE073C4}" name="it"/>
    <tableColumn id="5" xr3:uid="{F8A43CCD-4B4F-7042-8A6B-EED4D97B7C0E}" name="fr"/>
    <tableColumn id="6" xr3:uid="{1FFE0102-7757-704A-9C1B-09D1EFEEF51E}" name="de"/>
    <tableColumn id="7" xr3:uid="{31C30398-EFEC-8D42-9EE8-577D2673A59E}" name="nl"/>
    <tableColumn id="8" xr3:uid="{188AF4E9-CE32-4B45-A97C-AC0A8D8FC2B3}" name="ja"/>
    <tableColumn id="9" xr3:uid="{A7793C96-364C-994C-A51D-AE62077AC70D}" name="f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BE1838-FD7A-DF40-95BF-30CF68A4CA84}" name="Table6" displayName="Table6" ref="A1:L64" totalsRowShown="0">
  <autoFilter ref="A1:L64" xr:uid="{BBBE1838-FD7A-DF40-95BF-30CF68A4CA84}"/>
  <sortState xmlns:xlrd2="http://schemas.microsoft.com/office/spreadsheetml/2017/richdata2" ref="A2:L64">
    <sortCondition ref="B1:B64"/>
  </sortState>
  <tableColumns count="12">
    <tableColumn id="1" xr3:uid="{5339E67A-26E9-8045-9783-092F1D6A8BCD}" name="date" dataDxfId="7"/>
    <tableColumn id="2" xr3:uid="{6D744BB8-F3BD-5849-8834-2379D5480A47}" name="match"/>
    <tableColumn id="3" xr3:uid="{A77BED29-654E-8F4D-B194-94DE3DE7A4A6}" name="home"/>
    <tableColumn id="4" xr3:uid="{0D4EAC4F-1982-C748-A2ED-A83D7C3254B7}" name="away"/>
    <tableColumn id="5" xr3:uid="{04D5479C-F511-3445-AE4D-6B902FA0E889}" name="time" dataDxfId="6"/>
    <tableColumn id="6" xr3:uid="{5509490B-711E-AB46-BCD9-0F1210AD9377}" name="location"/>
    <tableColumn id="7" xr3:uid="{9F208AC5-6484-DA48-AA8F-77DE0A81BE38}" name="datetime" dataDxfId="5">
      <calculatedColumnFormula>Table6[[#This Row],[date]]+Table6[[#This Row],[time]]+(4/24)</calculatedColumnFormula>
    </tableColumn>
    <tableColumn id="8" xr3:uid="{124115E5-B1FC-184D-9D81-D1C46CBE1BB2}" name="home-club" dataDxfId="4">
      <calculatedColumnFormula>INDEX(club[key],MATCH(Table6[[#This Row],[home]],club[en],0))</calculatedColumnFormula>
    </tableColumn>
    <tableColumn id="9" xr3:uid="{69B2A819-5084-CE42-A122-5F4B68D1E3B8}" name="away-club" dataDxfId="3">
      <calculatedColumnFormula>INDEX(club[key],MATCH(Table6[[#This Row],[away]],club[en],0))</calculatedColumnFormula>
    </tableColumn>
    <tableColumn id="10" xr3:uid="{B55ACCD1-E874-2840-815C-2C70AD4D5185}" name="home-seed" dataDxfId="2">
      <calculatedColumnFormula>INDEX(seeds[seed],MATCH(UPPER(Table6[[#This Row],[home-club]]),seeds[team],0))</calculatedColumnFormula>
    </tableColumn>
    <tableColumn id="11" xr3:uid="{363BB277-7CB6-3741-A456-52DFA684DB61}" name="away-seed" dataDxfId="1">
      <calculatedColumnFormula>INDEX(seeds[seed],MATCH(UPPER(Table6[[#This Row],[away-club]]),seeds[team],0))</calculatedColumnFormula>
    </tableColumn>
    <tableColumn id="12" xr3:uid="{6FC9520B-CB5E-C842-8C34-22324BE94F5F}" name="venue" dataDxfId="0">
      <calculatedColumnFormula>_xlfn.NUMBERVALUE(_xlfn.TEXTAFTER(INDEX(tournament[key],MATCH(Table6[[#This Row],[location]],tournament[en],0)),"."))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club.in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6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A5:XFD5"/>
    </sheetView>
  </sheetViews>
  <sheetFormatPr baseColWidth="10" defaultColWidth="8.83203125" defaultRowHeight="15" x14ac:dyDescent="0.2"/>
  <cols>
    <col min="1" max="1" width="20.1640625" bestFit="1" customWidth="1"/>
    <col min="2" max="2" width="23" bestFit="1" customWidth="1"/>
    <col min="3" max="3" width="28.33203125" bestFit="1" customWidth="1"/>
    <col min="4" max="4" width="32.33203125" bestFit="1" customWidth="1"/>
    <col min="5" max="5" width="27.1640625" bestFit="1" customWidth="1"/>
    <col min="6" max="6" width="25.83203125" bestFit="1" customWidth="1"/>
    <col min="7" max="7" width="22" bestFit="1" customWidth="1"/>
    <col min="8" max="8" width="31" bestFit="1" customWidth="1"/>
    <col min="9" max="9" width="17.5" bestFit="1" customWidth="1"/>
  </cols>
  <sheetData>
    <row r="1" spans="1:9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</row>
    <row r="2" spans="1:9" x14ac:dyDescent="0.2">
      <c r="A2" t="s">
        <v>90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</row>
    <row r="3" spans="1:9" x14ac:dyDescent="0.2">
      <c r="A3" t="s">
        <v>91</v>
      </c>
      <c r="B3" s="2" t="s">
        <v>183</v>
      </c>
      <c r="C3" s="2" t="s">
        <v>184</v>
      </c>
      <c r="D3" s="2" t="s">
        <v>185</v>
      </c>
      <c r="E3" s="2" t="s">
        <v>186</v>
      </c>
      <c r="F3" s="2" t="s">
        <v>187</v>
      </c>
      <c r="G3" s="2" t="s">
        <v>188</v>
      </c>
      <c r="H3" s="2" t="s">
        <v>189</v>
      </c>
      <c r="I3" s="2" t="s">
        <v>190</v>
      </c>
    </row>
    <row r="4" spans="1:9" x14ac:dyDescent="0.2">
      <c r="A4" t="s">
        <v>66</v>
      </c>
      <c r="B4" s="2" t="s">
        <v>65</v>
      </c>
      <c r="C4" s="2" t="s">
        <v>117</v>
      </c>
      <c r="D4" s="2" t="s">
        <v>118</v>
      </c>
      <c r="E4" s="2" t="s">
        <v>65</v>
      </c>
      <c r="F4" s="2" t="s">
        <v>65</v>
      </c>
      <c r="G4" s="2" t="s">
        <v>119</v>
      </c>
      <c r="H4" s="2" t="s">
        <v>120</v>
      </c>
      <c r="I4" s="2" t="s">
        <v>121</v>
      </c>
    </row>
    <row r="5" spans="1:9" x14ac:dyDescent="0.2">
      <c r="A5" t="s">
        <v>411</v>
      </c>
      <c r="B5" s="2" t="s">
        <v>412</v>
      </c>
      <c r="C5" s="2"/>
      <c r="D5" s="2"/>
      <c r="E5" s="2"/>
      <c r="F5" s="2"/>
      <c r="G5" s="2"/>
      <c r="H5" s="2"/>
      <c r="I5" s="2"/>
    </row>
    <row r="6" spans="1:9" x14ac:dyDescent="0.2">
      <c r="A6" s="3" t="s">
        <v>76</v>
      </c>
      <c r="B6" s="3" t="s">
        <v>122</v>
      </c>
      <c r="C6" s="2" t="s">
        <v>122</v>
      </c>
      <c r="D6" s="2" t="s">
        <v>122</v>
      </c>
      <c r="E6" s="2" t="s">
        <v>122</v>
      </c>
      <c r="F6" s="2" t="s">
        <v>122</v>
      </c>
      <c r="G6" s="2" t="s">
        <v>122</v>
      </c>
      <c r="H6" s="2" t="s">
        <v>123</v>
      </c>
      <c r="I6" s="2" t="s">
        <v>124</v>
      </c>
    </row>
    <row r="7" spans="1:9" x14ac:dyDescent="0.2">
      <c r="A7" s="3" t="s">
        <v>77</v>
      </c>
      <c r="B7" s="3" t="s">
        <v>125</v>
      </c>
      <c r="C7" s="2" t="s">
        <v>126</v>
      </c>
      <c r="D7" s="2" t="s">
        <v>127</v>
      </c>
      <c r="E7" s="2" t="s">
        <v>125</v>
      </c>
      <c r="F7" s="2" t="s">
        <v>125</v>
      </c>
      <c r="G7" s="2" t="s">
        <v>125</v>
      </c>
      <c r="H7" s="2" t="s">
        <v>128</v>
      </c>
      <c r="I7" s="2" t="s">
        <v>129</v>
      </c>
    </row>
    <row r="8" spans="1:9" x14ac:dyDescent="0.2">
      <c r="A8" s="3" t="s">
        <v>78</v>
      </c>
      <c r="B8" s="3" t="s">
        <v>380</v>
      </c>
      <c r="C8" s="2" t="s">
        <v>380</v>
      </c>
      <c r="D8" s="2" t="s">
        <v>380</v>
      </c>
      <c r="E8" s="2" t="s">
        <v>380</v>
      </c>
      <c r="F8" s="2" t="s">
        <v>380</v>
      </c>
      <c r="G8" s="2" t="s">
        <v>380</v>
      </c>
      <c r="H8" s="2" t="s">
        <v>130</v>
      </c>
      <c r="I8" s="2" t="s">
        <v>131</v>
      </c>
    </row>
    <row r="9" spans="1:9" x14ac:dyDescent="0.2">
      <c r="A9" s="3" t="s">
        <v>79</v>
      </c>
      <c r="B9" s="3" t="s">
        <v>199</v>
      </c>
      <c r="C9" s="2" t="s">
        <v>199</v>
      </c>
      <c r="D9" s="2" t="s">
        <v>199</v>
      </c>
      <c r="E9" s="2" t="s">
        <v>199</v>
      </c>
      <c r="F9" s="2" t="s">
        <v>199</v>
      </c>
      <c r="G9" s="2" t="s">
        <v>199</v>
      </c>
      <c r="H9" s="2" t="s">
        <v>393</v>
      </c>
      <c r="I9" s="2" t="s">
        <v>394</v>
      </c>
    </row>
    <row r="10" spans="1:9" x14ac:dyDescent="0.2">
      <c r="A10" s="3" t="s">
        <v>80</v>
      </c>
      <c r="B10" s="3" t="s">
        <v>132</v>
      </c>
      <c r="C10" s="2" t="s">
        <v>133</v>
      </c>
      <c r="D10" s="2" t="s">
        <v>132</v>
      </c>
      <c r="E10" s="2" t="s">
        <v>132</v>
      </c>
      <c r="F10" s="2" t="s">
        <v>132</v>
      </c>
      <c r="G10" s="2" t="s">
        <v>132</v>
      </c>
      <c r="H10" s="2" t="s">
        <v>134</v>
      </c>
      <c r="I10" s="2" t="s">
        <v>135</v>
      </c>
    </row>
    <row r="11" spans="1:9" x14ac:dyDescent="0.2">
      <c r="A11" s="3" t="s">
        <v>81</v>
      </c>
      <c r="B11" s="3" t="s">
        <v>136</v>
      </c>
      <c r="C11" s="2" t="s">
        <v>136</v>
      </c>
      <c r="D11" s="2" t="s">
        <v>136</v>
      </c>
      <c r="E11" s="2" t="s">
        <v>136</v>
      </c>
      <c r="F11" s="2" t="s">
        <v>136</v>
      </c>
      <c r="G11" s="2" t="s">
        <v>136</v>
      </c>
      <c r="H11" s="2" t="s">
        <v>137</v>
      </c>
      <c r="I11" s="2" t="s">
        <v>138</v>
      </c>
    </row>
    <row r="12" spans="1:9" x14ac:dyDescent="0.2">
      <c r="A12" s="3" t="s">
        <v>82</v>
      </c>
      <c r="B12" s="3" t="s">
        <v>198</v>
      </c>
      <c r="C12" s="2" t="s">
        <v>198</v>
      </c>
      <c r="D12" s="2" t="s">
        <v>200</v>
      </c>
      <c r="E12" s="2" t="s">
        <v>201</v>
      </c>
      <c r="F12" s="2" t="s">
        <v>198</v>
      </c>
      <c r="G12" s="2" t="s">
        <v>202</v>
      </c>
      <c r="H12" s="2" t="s">
        <v>203</v>
      </c>
      <c r="I12" s="2" t="s">
        <v>204</v>
      </c>
    </row>
    <row r="13" spans="1:9" x14ac:dyDescent="0.2">
      <c r="A13" s="3" t="s">
        <v>83</v>
      </c>
      <c r="B13" s="3" t="s">
        <v>194</v>
      </c>
      <c r="C13" s="2" t="s">
        <v>195</v>
      </c>
      <c r="D13" s="2" t="s">
        <v>194</v>
      </c>
      <c r="E13" s="2" t="s">
        <v>194</v>
      </c>
      <c r="F13" s="2" t="s">
        <v>194</v>
      </c>
      <c r="G13" s="2" t="s">
        <v>194</v>
      </c>
      <c r="H13" s="2" t="s">
        <v>196</v>
      </c>
      <c r="I13" s="2" t="s">
        <v>197</v>
      </c>
    </row>
    <row r="14" spans="1:9" x14ac:dyDescent="0.2">
      <c r="A14" s="2" t="s">
        <v>97</v>
      </c>
      <c r="B14" s="2" t="s">
        <v>139</v>
      </c>
      <c r="C14" s="2" t="s">
        <v>140</v>
      </c>
      <c r="D14" s="2" t="s">
        <v>140</v>
      </c>
      <c r="E14" s="2" t="s">
        <v>141</v>
      </c>
      <c r="F14" s="2" t="s">
        <v>139</v>
      </c>
      <c r="G14" s="2" t="s">
        <v>139</v>
      </c>
      <c r="H14" s="2" t="s">
        <v>142</v>
      </c>
      <c r="I14" s="2" t="s">
        <v>143</v>
      </c>
    </row>
    <row r="15" spans="1:9" x14ac:dyDescent="0.2">
      <c r="A15" s="2" t="s">
        <v>98</v>
      </c>
      <c r="B15" s="2" t="s">
        <v>144</v>
      </c>
      <c r="C15" s="2" t="s">
        <v>145</v>
      </c>
      <c r="D15" s="2" t="s">
        <v>144</v>
      </c>
      <c r="E15" s="2" t="s">
        <v>144</v>
      </c>
      <c r="F15" s="2" t="s">
        <v>144</v>
      </c>
      <c r="G15" s="2" t="s">
        <v>144</v>
      </c>
      <c r="H15" s="2" t="s">
        <v>146</v>
      </c>
      <c r="I15" s="2" t="s">
        <v>147</v>
      </c>
    </row>
    <row r="16" spans="1:9" x14ac:dyDescent="0.2">
      <c r="A16" s="2" t="s">
        <v>108</v>
      </c>
      <c r="B16" s="2" t="s">
        <v>148</v>
      </c>
      <c r="C16" s="2" t="s">
        <v>148</v>
      </c>
      <c r="D16" s="2" t="s">
        <v>148</v>
      </c>
      <c r="E16" s="2" t="s">
        <v>148</v>
      </c>
      <c r="F16" s="2" t="s">
        <v>149</v>
      </c>
      <c r="G16" s="2" t="s">
        <v>148</v>
      </c>
      <c r="H16" s="2" t="s">
        <v>150</v>
      </c>
      <c r="I16" s="2" t="s">
        <v>151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K64"/>
  <sheetViews>
    <sheetView tabSelected="1" zoomScale="140" zoomScaleNormal="140" workbookViewId="0">
      <selection activeCell="D14" sqref="D14"/>
    </sheetView>
  </sheetViews>
  <sheetFormatPr baseColWidth="10" defaultColWidth="8.83203125" defaultRowHeight="15" x14ac:dyDescent="0.2"/>
  <cols>
    <col min="4" max="4" width="16.5" bestFit="1" customWidth="1"/>
    <col min="8" max="8" width="12.6640625" bestFit="1" customWidth="1"/>
    <col min="9" max="9" width="12.1640625" bestFit="1" customWidth="1"/>
    <col min="10" max="10" width="16.83203125" bestFit="1" customWidth="1"/>
    <col min="11" max="11" width="16.33203125" bestFit="1" customWidth="1"/>
  </cols>
  <sheetData>
    <row r="1" spans="1:11" x14ac:dyDescent="0.2">
      <c r="A1" t="s">
        <v>62</v>
      </c>
      <c r="B1" t="s">
        <v>93</v>
      </c>
      <c r="C1" t="s">
        <v>94</v>
      </c>
      <c r="D1" t="s">
        <v>63</v>
      </c>
      <c r="E1" t="s">
        <v>64</v>
      </c>
      <c r="F1" t="s">
        <v>95</v>
      </c>
      <c r="G1" t="s">
        <v>96</v>
      </c>
      <c r="H1" t="s">
        <v>86</v>
      </c>
      <c r="I1" t="s">
        <v>87</v>
      </c>
      <c r="J1" t="s">
        <v>89</v>
      </c>
      <c r="K1" t="s">
        <v>88</v>
      </c>
    </row>
    <row r="2" spans="1:11" x14ac:dyDescent="0.2">
      <c r="A2">
        <v>1</v>
      </c>
      <c r="B2" t="s">
        <v>2</v>
      </c>
      <c r="C2" t="s">
        <v>3</v>
      </c>
      <c r="D2" s="1">
        <v>45823</v>
      </c>
      <c r="E2">
        <v>5</v>
      </c>
      <c r="H2" s="1"/>
      <c r="I2" s="1"/>
      <c r="J2" s="1"/>
      <c r="K2" s="1"/>
    </row>
    <row r="3" spans="1:11" x14ac:dyDescent="0.2">
      <c r="A3">
        <v>2</v>
      </c>
      <c r="B3" t="s">
        <v>14</v>
      </c>
      <c r="C3" t="s">
        <v>15</v>
      </c>
      <c r="D3" s="1">
        <v>45823.666666666664</v>
      </c>
      <c r="E3">
        <v>3</v>
      </c>
      <c r="H3" s="1"/>
      <c r="I3" s="1"/>
      <c r="J3" s="1"/>
      <c r="K3" s="1"/>
    </row>
    <row r="4" spans="1:11" x14ac:dyDescent="0.2">
      <c r="A4">
        <v>3</v>
      </c>
      <c r="B4" t="s">
        <v>4</v>
      </c>
      <c r="C4" t="s">
        <v>5</v>
      </c>
      <c r="D4" s="1">
        <v>45823.791666666664</v>
      </c>
      <c r="E4">
        <v>4</v>
      </c>
      <c r="H4" s="1"/>
      <c r="I4" s="1"/>
      <c r="J4" s="1"/>
      <c r="K4" s="1"/>
    </row>
    <row r="5" spans="1:11" x14ac:dyDescent="0.2">
      <c r="A5">
        <v>4</v>
      </c>
      <c r="B5" t="s">
        <v>0</v>
      </c>
      <c r="C5" t="s">
        <v>1</v>
      </c>
      <c r="D5" s="1">
        <v>45823.916666666664</v>
      </c>
      <c r="E5">
        <v>7</v>
      </c>
      <c r="H5" s="1"/>
      <c r="I5" s="1"/>
      <c r="J5" s="1"/>
      <c r="K5" s="1"/>
    </row>
    <row r="6" spans="1:11" x14ac:dyDescent="0.2">
      <c r="A6">
        <v>5</v>
      </c>
      <c r="B6" t="s">
        <v>6</v>
      </c>
      <c r="C6" t="s">
        <v>7</v>
      </c>
      <c r="D6" s="1">
        <v>45824.083333333328</v>
      </c>
      <c r="E6">
        <v>10</v>
      </c>
      <c r="H6" s="1"/>
      <c r="I6" s="1"/>
      <c r="J6" s="1"/>
      <c r="K6" s="1"/>
    </row>
    <row r="7" spans="1:11" x14ac:dyDescent="0.2">
      <c r="A7">
        <v>6</v>
      </c>
      <c r="B7" t="s">
        <v>10</v>
      </c>
      <c r="C7" t="s">
        <v>11</v>
      </c>
      <c r="D7" s="1">
        <v>45824.791666666664</v>
      </c>
      <c r="E7">
        <v>1</v>
      </c>
      <c r="H7" s="1"/>
      <c r="I7" s="1"/>
      <c r="J7" s="1"/>
      <c r="K7" s="1"/>
    </row>
    <row r="8" spans="1:11" x14ac:dyDescent="0.2">
      <c r="A8">
        <v>7</v>
      </c>
      <c r="B8" t="s">
        <v>12</v>
      </c>
      <c r="C8" t="s">
        <v>13</v>
      </c>
      <c r="D8" s="1">
        <v>45824.916666666664</v>
      </c>
      <c r="E8">
        <v>5</v>
      </c>
      <c r="H8" s="1"/>
      <c r="I8" s="1"/>
      <c r="J8" s="1"/>
      <c r="K8" s="1"/>
    </row>
    <row r="9" spans="1:11" x14ac:dyDescent="0.2">
      <c r="A9">
        <v>8</v>
      </c>
      <c r="B9" t="s">
        <v>8</v>
      </c>
      <c r="C9" t="s">
        <v>9</v>
      </c>
      <c r="D9" s="1">
        <v>45825.041666666664</v>
      </c>
      <c r="E9">
        <v>9</v>
      </c>
      <c r="H9" s="1"/>
      <c r="I9" s="1"/>
      <c r="J9" s="1"/>
      <c r="K9" s="1"/>
    </row>
    <row r="10" spans="1:11" x14ac:dyDescent="0.2">
      <c r="A10">
        <v>9</v>
      </c>
      <c r="B10" t="s">
        <v>16</v>
      </c>
      <c r="C10" t="s">
        <v>17</v>
      </c>
      <c r="D10" s="1">
        <v>45825.666666666664</v>
      </c>
      <c r="E10">
        <v>7</v>
      </c>
      <c r="H10" s="1"/>
      <c r="I10" s="1"/>
      <c r="J10" s="1"/>
      <c r="K10" s="1"/>
    </row>
    <row r="11" spans="1:11" x14ac:dyDescent="0.2">
      <c r="A11">
        <v>10</v>
      </c>
      <c r="B11" t="s">
        <v>18</v>
      </c>
      <c r="C11" t="s">
        <v>19</v>
      </c>
      <c r="D11" s="1">
        <v>45825.791666666664</v>
      </c>
      <c r="E11">
        <v>10</v>
      </c>
      <c r="H11" s="1"/>
      <c r="I11" s="1"/>
      <c r="J11" s="1"/>
      <c r="K11" s="1"/>
    </row>
    <row r="12" spans="1:11" x14ac:dyDescent="0.2">
      <c r="A12">
        <v>11</v>
      </c>
      <c r="B12" t="s">
        <v>22</v>
      </c>
      <c r="C12" t="s">
        <v>23</v>
      </c>
      <c r="D12" s="1">
        <v>45825.916666666664</v>
      </c>
      <c r="E12">
        <v>8</v>
      </c>
      <c r="H12" s="1"/>
      <c r="I12" s="1"/>
      <c r="J12" s="1"/>
      <c r="K12" s="1"/>
    </row>
    <row r="13" spans="1:11" x14ac:dyDescent="0.2">
      <c r="A13">
        <v>12</v>
      </c>
      <c r="B13" t="s">
        <v>20</v>
      </c>
      <c r="C13" t="s">
        <v>21</v>
      </c>
      <c r="D13" s="1">
        <v>45826.041666666664</v>
      </c>
      <c r="E13">
        <v>4</v>
      </c>
      <c r="H13" s="1"/>
      <c r="I13" s="1"/>
      <c r="J13" s="1"/>
      <c r="K13" s="1"/>
    </row>
    <row r="14" spans="1:11" x14ac:dyDescent="0.2">
      <c r="A14">
        <v>13</v>
      </c>
      <c r="B14" t="s">
        <v>30</v>
      </c>
      <c r="C14" t="s">
        <v>31</v>
      </c>
      <c r="D14" s="1">
        <v>45826.666666666664</v>
      </c>
      <c r="E14">
        <v>9</v>
      </c>
      <c r="H14" s="1"/>
      <c r="I14" s="1"/>
      <c r="J14" s="1"/>
      <c r="K14" s="1"/>
    </row>
    <row r="15" spans="1:11" x14ac:dyDescent="0.2">
      <c r="A15">
        <v>14</v>
      </c>
      <c r="B15" t="s">
        <v>28</v>
      </c>
      <c r="C15" t="s">
        <v>29</v>
      </c>
      <c r="D15" s="1">
        <v>45826.791666666664</v>
      </c>
      <c r="E15">
        <v>5</v>
      </c>
      <c r="H15" s="1"/>
      <c r="I15" s="1"/>
      <c r="J15" s="1"/>
      <c r="K15" s="1"/>
    </row>
    <row r="16" spans="1:11" x14ac:dyDescent="0.2">
      <c r="A16">
        <v>15</v>
      </c>
      <c r="B16" t="s">
        <v>26</v>
      </c>
      <c r="C16" t="s">
        <v>27</v>
      </c>
      <c r="D16" s="1">
        <v>45826.916666666664</v>
      </c>
      <c r="E16">
        <v>3</v>
      </c>
      <c r="H16" s="1"/>
      <c r="I16" s="1"/>
      <c r="J16" s="1"/>
      <c r="K16" s="1"/>
    </row>
    <row r="17" spans="1:11" x14ac:dyDescent="0.2">
      <c r="A17">
        <v>16</v>
      </c>
      <c r="B17" t="s">
        <v>24</v>
      </c>
      <c r="C17" t="s">
        <v>25</v>
      </c>
      <c r="D17" s="1">
        <v>45827.041666666664</v>
      </c>
      <c r="E17">
        <v>11</v>
      </c>
      <c r="H17" s="1"/>
      <c r="I17" s="1"/>
      <c r="J17" s="1"/>
      <c r="K17" s="1"/>
    </row>
    <row r="18" spans="1:11" x14ac:dyDescent="0.2">
      <c r="A18">
        <v>17</v>
      </c>
      <c r="B18" t="s">
        <v>0</v>
      </c>
      <c r="C18" t="s">
        <v>2</v>
      </c>
      <c r="D18" s="1">
        <v>45827.666666666664</v>
      </c>
      <c r="E18">
        <v>7</v>
      </c>
      <c r="H18" s="1"/>
      <c r="I18" s="1"/>
      <c r="J18" s="1"/>
      <c r="K18" s="1"/>
    </row>
    <row r="19" spans="1:11" x14ac:dyDescent="0.2">
      <c r="A19">
        <v>18</v>
      </c>
      <c r="B19" t="s">
        <v>3</v>
      </c>
      <c r="C19" t="s">
        <v>1</v>
      </c>
      <c r="D19" s="1">
        <v>45827.791666666664</v>
      </c>
      <c r="E19">
        <v>1</v>
      </c>
      <c r="H19" s="1"/>
      <c r="I19" s="1"/>
      <c r="J19" s="1"/>
      <c r="K19" s="1"/>
    </row>
    <row r="20" spans="1:11" x14ac:dyDescent="0.2">
      <c r="A20">
        <v>19</v>
      </c>
      <c r="B20" t="s">
        <v>7</v>
      </c>
      <c r="C20" t="s">
        <v>5</v>
      </c>
      <c r="D20" s="1">
        <v>45827.916666666664</v>
      </c>
      <c r="E20">
        <v>10</v>
      </c>
      <c r="H20" s="1"/>
      <c r="I20" s="1"/>
      <c r="J20" s="1"/>
      <c r="K20" s="1"/>
    </row>
    <row r="21" spans="1:11" x14ac:dyDescent="0.2">
      <c r="A21">
        <v>20</v>
      </c>
      <c r="B21" t="s">
        <v>4</v>
      </c>
      <c r="C21" t="s">
        <v>6</v>
      </c>
      <c r="D21" s="1">
        <v>45828.041666666664</v>
      </c>
      <c r="E21">
        <v>4</v>
      </c>
      <c r="H21" s="1"/>
      <c r="I21" s="1"/>
      <c r="J21" s="1"/>
      <c r="K21" s="1"/>
    </row>
    <row r="22" spans="1:11" x14ac:dyDescent="0.2">
      <c r="A22">
        <v>21</v>
      </c>
      <c r="B22" t="s">
        <v>13</v>
      </c>
      <c r="C22" t="s">
        <v>15</v>
      </c>
      <c r="D22" s="1">
        <v>45828.666666666664</v>
      </c>
      <c r="E22">
        <v>8</v>
      </c>
      <c r="H22" s="1"/>
      <c r="I22" s="1"/>
      <c r="J22" s="1"/>
      <c r="K22" s="1"/>
    </row>
    <row r="23" spans="1:11" x14ac:dyDescent="0.2">
      <c r="A23">
        <v>22</v>
      </c>
      <c r="B23" t="s">
        <v>8</v>
      </c>
      <c r="C23" t="s">
        <v>10</v>
      </c>
      <c r="D23" s="1">
        <v>45828.75</v>
      </c>
      <c r="E23">
        <v>9</v>
      </c>
      <c r="H23" s="1"/>
      <c r="I23" s="1"/>
      <c r="J23" s="1"/>
      <c r="K23" s="1"/>
    </row>
    <row r="24" spans="1:11" x14ac:dyDescent="0.2">
      <c r="A24">
        <v>23</v>
      </c>
      <c r="B24" t="s">
        <v>11</v>
      </c>
      <c r="C24" t="s">
        <v>9</v>
      </c>
      <c r="D24" s="1">
        <v>45828.916666666664</v>
      </c>
      <c r="E24">
        <v>6</v>
      </c>
      <c r="H24" s="1"/>
      <c r="I24" s="1"/>
      <c r="J24" s="1"/>
      <c r="K24" s="1"/>
    </row>
    <row r="25" spans="1:11" x14ac:dyDescent="0.2">
      <c r="A25">
        <v>24</v>
      </c>
      <c r="B25" t="s">
        <v>14</v>
      </c>
      <c r="C25" t="s">
        <v>12</v>
      </c>
      <c r="D25" s="1">
        <v>45829.041666666664</v>
      </c>
      <c r="E25">
        <v>5</v>
      </c>
      <c r="H25" s="1"/>
      <c r="I25" s="1"/>
      <c r="J25" s="1"/>
      <c r="K25" s="1"/>
    </row>
    <row r="26" spans="1:11" x14ac:dyDescent="0.2">
      <c r="A26">
        <v>25</v>
      </c>
      <c r="B26" t="s">
        <v>23</v>
      </c>
      <c r="C26" t="s">
        <v>17</v>
      </c>
      <c r="D26" s="1">
        <v>45829.666666666664</v>
      </c>
      <c r="E26">
        <v>3</v>
      </c>
      <c r="H26" s="1"/>
      <c r="I26" s="1"/>
      <c r="J26" s="1"/>
      <c r="K26" s="1"/>
    </row>
    <row r="27" spans="1:11" x14ac:dyDescent="0.2">
      <c r="A27">
        <v>26</v>
      </c>
      <c r="B27" t="s">
        <v>21</v>
      </c>
      <c r="C27" t="s">
        <v>19</v>
      </c>
      <c r="D27" s="1">
        <v>45829.791666666664</v>
      </c>
      <c r="E27">
        <v>10</v>
      </c>
      <c r="H27" s="1"/>
      <c r="I27" s="1"/>
      <c r="J27" s="1"/>
      <c r="K27" s="1"/>
    </row>
    <row r="28" spans="1:11" x14ac:dyDescent="0.2">
      <c r="A28">
        <v>27</v>
      </c>
      <c r="B28" t="s">
        <v>16</v>
      </c>
      <c r="C28" t="s">
        <v>22</v>
      </c>
      <c r="D28" s="1">
        <v>45829.916666666664</v>
      </c>
      <c r="E28">
        <v>7</v>
      </c>
      <c r="H28" s="1"/>
      <c r="I28" s="1"/>
      <c r="J28" s="1"/>
      <c r="K28" s="1"/>
    </row>
    <row r="29" spans="1:11" x14ac:dyDescent="0.2">
      <c r="A29">
        <v>28</v>
      </c>
      <c r="B29" t="s">
        <v>18</v>
      </c>
      <c r="C29" t="s">
        <v>20</v>
      </c>
      <c r="D29" s="1">
        <v>45830.041666666664</v>
      </c>
      <c r="E29">
        <v>4</v>
      </c>
      <c r="H29" s="1"/>
      <c r="I29" s="1"/>
      <c r="J29" s="1"/>
      <c r="K29" s="1"/>
    </row>
    <row r="30" spans="1:11" x14ac:dyDescent="0.2">
      <c r="A30">
        <v>29</v>
      </c>
      <c r="B30" t="s">
        <v>25</v>
      </c>
      <c r="C30" t="s">
        <v>31</v>
      </c>
      <c r="D30" s="1">
        <v>45830.666666666664</v>
      </c>
      <c r="E30">
        <v>9</v>
      </c>
      <c r="H30" s="1"/>
      <c r="I30" s="1"/>
      <c r="J30" s="1"/>
      <c r="K30" s="1"/>
    </row>
    <row r="31" spans="1:11" x14ac:dyDescent="0.2">
      <c r="A31">
        <v>30</v>
      </c>
      <c r="B31" t="s">
        <v>28</v>
      </c>
      <c r="C31" t="s">
        <v>26</v>
      </c>
      <c r="D31" s="1">
        <v>45830.791666666664</v>
      </c>
      <c r="E31">
        <v>2</v>
      </c>
      <c r="H31" s="1"/>
      <c r="I31" s="1"/>
      <c r="J31" s="1"/>
      <c r="K31" s="1"/>
    </row>
    <row r="32" spans="1:11" x14ac:dyDescent="0.2">
      <c r="A32">
        <v>31</v>
      </c>
      <c r="B32" t="s">
        <v>27</v>
      </c>
      <c r="C32" t="s">
        <v>29</v>
      </c>
      <c r="D32" s="1">
        <v>45830.916666666664</v>
      </c>
      <c r="E32">
        <v>11</v>
      </c>
      <c r="H32" s="1"/>
      <c r="I32" s="1"/>
      <c r="J32" s="1"/>
      <c r="K32" s="1"/>
    </row>
    <row r="33" spans="1:11" x14ac:dyDescent="0.2">
      <c r="A33">
        <v>32</v>
      </c>
      <c r="B33" t="s">
        <v>30</v>
      </c>
      <c r="C33" t="s">
        <v>24</v>
      </c>
      <c r="D33" s="1">
        <v>45831.041666666664</v>
      </c>
      <c r="E33">
        <v>1</v>
      </c>
      <c r="H33" s="1"/>
      <c r="I33" s="1"/>
      <c r="J33" s="1"/>
      <c r="K33" s="1"/>
    </row>
    <row r="34" spans="1:11" x14ac:dyDescent="0.2">
      <c r="A34">
        <v>33</v>
      </c>
      <c r="B34" t="s">
        <v>7</v>
      </c>
      <c r="C34" t="s">
        <v>4</v>
      </c>
      <c r="D34" s="1">
        <v>45831.791666666664</v>
      </c>
      <c r="E34">
        <v>10</v>
      </c>
      <c r="H34" s="1"/>
      <c r="I34" s="1"/>
      <c r="J34" s="1"/>
      <c r="K34" s="1"/>
    </row>
    <row r="35" spans="1:11" x14ac:dyDescent="0.2">
      <c r="A35">
        <v>34</v>
      </c>
      <c r="B35" t="s">
        <v>5</v>
      </c>
      <c r="C35" t="s">
        <v>6</v>
      </c>
      <c r="D35" s="1">
        <v>45831.791666666664</v>
      </c>
      <c r="E35">
        <v>4</v>
      </c>
      <c r="H35" s="1"/>
      <c r="I35" s="1"/>
      <c r="J35" s="1"/>
      <c r="K35" s="1"/>
    </row>
    <row r="36" spans="1:11" x14ac:dyDescent="0.2">
      <c r="A36">
        <v>35</v>
      </c>
      <c r="B36" t="s">
        <v>3</v>
      </c>
      <c r="C36" t="s">
        <v>0</v>
      </c>
      <c r="D36" s="1">
        <v>45832.041666666664</v>
      </c>
      <c r="E36">
        <v>5</v>
      </c>
      <c r="H36" s="1"/>
      <c r="I36" s="1"/>
      <c r="J36" s="1"/>
      <c r="K36" s="1"/>
    </row>
    <row r="37" spans="1:11" x14ac:dyDescent="0.2">
      <c r="A37">
        <v>36</v>
      </c>
      <c r="B37" t="s">
        <v>1</v>
      </c>
      <c r="C37" t="s">
        <v>2</v>
      </c>
      <c r="D37" s="1">
        <v>45832.041666666664</v>
      </c>
      <c r="E37">
        <v>7</v>
      </c>
      <c r="H37" s="1"/>
      <c r="I37" s="1"/>
      <c r="J37" s="1"/>
      <c r="K37" s="1"/>
    </row>
    <row r="38" spans="1:11" x14ac:dyDescent="0.2">
      <c r="A38">
        <v>37</v>
      </c>
      <c r="B38" t="s">
        <v>15</v>
      </c>
      <c r="C38" t="s">
        <v>12</v>
      </c>
      <c r="D38" s="1">
        <v>45832.791666666664</v>
      </c>
      <c r="E38">
        <v>6</v>
      </c>
      <c r="H38" s="1"/>
      <c r="I38" s="1"/>
      <c r="J38" s="1"/>
      <c r="K38" s="1"/>
    </row>
    <row r="39" spans="1:11" x14ac:dyDescent="0.2">
      <c r="A39">
        <v>38</v>
      </c>
      <c r="B39" t="s">
        <v>13</v>
      </c>
      <c r="C39" t="s">
        <v>14</v>
      </c>
      <c r="D39" s="1">
        <v>45832.791666666664</v>
      </c>
      <c r="E39">
        <v>2</v>
      </c>
      <c r="H39" s="1"/>
      <c r="I39" s="1"/>
      <c r="J39" s="1"/>
      <c r="K39" s="1"/>
    </row>
    <row r="40" spans="1:11" x14ac:dyDescent="0.2">
      <c r="A40">
        <v>39</v>
      </c>
      <c r="B40" t="s">
        <v>11</v>
      </c>
      <c r="C40" t="s">
        <v>8</v>
      </c>
      <c r="D40" s="1">
        <v>45833.041666666664</v>
      </c>
      <c r="E40">
        <v>8</v>
      </c>
      <c r="H40" s="1"/>
      <c r="I40" s="1"/>
      <c r="J40" s="1"/>
      <c r="K40" s="1"/>
    </row>
    <row r="41" spans="1:11" x14ac:dyDescent="0.2">
      <c r="A41">
        <v>40</v>
      </c>
      <c r="B41" t="s">
        <v>9</v>
      </c>
      <c r="C41" t="s">
        <v>10</v>
      </c>
      <c r="D41" s="1">
        <v>45833.041666666664</v>
      </c>
      <c r="E41">
        <v>9</v>
      </c>
      <c r="H41" s="1"/>
      <c r="I41" s="1"/>
      <c r="J41" s="1"/>
      <c r="K41" s="1"/>
    </row>
    <row r="42" spans="1:11" x14ac:dyDescent="0.2">
      <c r="A42">
        <v>41</v>
      </c>
      <c r="B42" t="s">
        <v>17</v>
      </c>
      <c r="C42" t="s">
        <v>22</v>
      </c>
      <c r="D42" s="1">
        <v>45833.791666666664</v>
      </c>
      <c r="E42">
        <v>3</v>
      </c>
      <c r="H42" s="1"/>
      <c r="I42" s="1"/>
      <c r="J42" s="1"/>
      <c r="K42" s="1"/>
    </row>
    <row r="43" spans="1:11" x14ac:dyDescent="0.2">
      <c r="A43">
        <v>42</v>
      </c>
      <c r="B43" t="s">
        <v>23</v>
      </c>
      <c r="C43" t="s">
        <v>16</v>
      </c>
      <c r="D43" s="1">
        <v>45833.791666666664</v>
      </c>
      <c r="E43">
        <v>5</v>
      </c>
      <c r="H43" s="1"/>
      <c r="I43" s="1"/>
      <c r="J43" s="1"/>
      <c r="K43" s="1"/>
    </row>
    <row r="44" spans="1:11" x14ac:dyDescent="0.2">
      <c r="A44">
        <v>43</v>
      </c>
      <c r="B44" t="s">
        <v>21</v>
      </c>
      <c r="C44" t="s">
        <v>18</v>
      </c>
      <c r="D44" s="1">
        <v>45834.041666666664</v>
      </c>
      <c r="E44">
        <v>10</v>
      </c>
      <c r="H44" s="1"/>
      <c r="I44" s="1"/>
      <c r="J44" s="1"/>
      <c r="K44" s="1"/>
    </row>
    <row r="45" spans="1:11" x14ac:dyDescent="0.2">
      <c r="A45">
        <v>44</v>
      </c>
      <c r="B45" t="s">
        <v>19</v>
      </c>
      <c r="C45" t="s">
        <v>20</v>
      </c>
      <c r="D45" s="1">
        <v>45834.041666666664</v>
      </c>
      <c r="E45">
        <v>4</v>
      </c>
      <c r="H45" s="1"/>
      <c r="I45" s="1"/>
      <c r="J45" s="1"/>
      <c r="K45" s="1"/>
    </row>
    <row r="46" spans="1:11" x14ac:dyDescent="0.2">
      <c r="A46">
        <v>45</v>
      </c>
      <c r="B46" t="s">
        <v>25</v>
      </c>
      <c r="C46" t="s">
        <v>30</v>
      </c>
      <c r="D46" s="1">
        <v>45834.791666666664</v>
      </c>
      <c r="E46">
        <v>8</v>
      </c>
      <c r="H46" s="1"/>
      <c r="I46" s="1"/>
      <c r="J46" s="1"/>
      <c r="K46" s="1"/>
    </row>
    <row r="47" spans="1:11" x14ac:dyDescent="0.2">
      <c r="A47">
        <v>46</v>
      </c>
      <c r="B47" t="s">
        <v>31</v>
      </c>
      <c r="C47" t="s">
        <v>24</v>
      </c>
      <c r="D47" s="1">
        <v>45834.791666666664</v>
      </c>
      <c r="E47">
        <v>11</v>
      </c>
      <c r="H47" s="1"/>
      <c r="I47" s="1"/>
      <c r="J47" s="1"/>
      <c r="K47" s="1"/>
    </row>
    <row r="48" spans="1:11" x14ac:dyDescent="0.2">
      <c r="A48">
        <v>47</v>
      </c>
      <c r="B48" t="s">
        <v>29</v>
      </c>
      <c r="C48" t="s">
        <v>26</v>
      </c>
      <c r="D48" s="1">
        <v>45835.041666666664</v>
      </c>
      <c r="E48">
        <v>6</v>
      </c>
      <c r="H48" s="1"/>
      <c r="I48" s="1"/>
      <c r="J48" s="1"/>
      <c r="K48" s="1"/>
    </row>
    <row r="49" spans="1:11" x14ac:dyDescent="0.2">
      <c r="A49">
        <v>48</v>
      </c>
      <c r="B49" t="s">
        <v>27</v>
      </c>
      <c r="C49" t="s">
        <v>28</v>
      </c>
      <c r="D49" s="1">
        <v>45835.041666666664</v>
      </c>
      <c r="E49">
        <v>9</v>
      </c>
      <c r="H49" s="1"/>
      <c r="I49" s="1"/>
      <c r="J49" s="1"/>
      <c r="K49" s="1"/>
    </row>
    <row r="50" spans="1:11" x14ac:dyDescent="0.2">
      <c r="A50">
        <v>49</v>
      </c>
      <c r="B50" t="s">
        <v>32</v>
      </c>
      <c r="C50" t="s">
        <v>33</v>
      </c>
      <c r="D50" s="1">
        <v>45836.666666666664</v>
      </c>
      <c r="E50">
        <v>9</v>
      </c>
      <c r="H50" s="1"/>
      <c r="I50" s="1"/>
      <c r="J50" s="1"/>
      <c r="K50" s="1"/>
    </row>
    <row r="51" spans="1:11" x14ac:dyDescent="0.2">
      <c r="A51">
        <v>50</v>
      </c>
      <c r="B51" t="s">
        <v>34</v>
      </c>
      <c r="C51" t="s">
        <v>35</v>
      </c>
      <c r="D51" s="1">
        <v>45836.833333333328</v>
      </c>
      <c r="E51">
        <v>2</v>
      </c>
      <c r="H51" s="1"/>
      <c r="I51" s="1"/>
      <c r="J51" s="1"/>
      <c r="K51" s="1"/>
    </row>
    <row r="52" spans="1:11" x14ac:dyDescent="0.2">
      <c r="A52">
        <v>51</v>
      </c>
      <c r="B52" t="s">
        <v>36</v>
      </c>
      <c r="C52" t="s">
        <v>37</v>
      </c>
      <c r="D52" s="1">
        <v>45837.666666666664</v>
      </c>
      <c r="E52">
        <v>1</v>
      </c>
      <c r="H52" s="1"/>
      <c r="I52" s="1"/>
      <c r="J52" s="1"/>
      <c r="K52" s="1"/>
    </row>
    <row r="53" spans="1:11" x14ac:dyDescent="0.2">
      <c r="A53">
        <v>52</v>
      </c>
      <c r="B53" t="s">
        <v>38</v>
      </c>
      <c r="C53" t="s">
        <v>39</v>
      </c>
      <c r="D53" s="1">
        <v>45837.833333333328</v>
      </c>
      <c r="E53">
        <v>5</v>
      </c>
      <c r="H53" s="1"/>
      <c r="I53" s="1"/>
      <c r="J53" s="1"/>
      <c r="K53" s="1"/>
    </row>
    <row r="54" spans="1:11" x14ac:dyDescent="0.2">
      <c r="A54">
        <v>53</v>
      </c>
      <c r="B54" t="s">
        <v>40</v>
      </c>
      <c r="C54" t="s">
        <v>41</v>
      </c>
      <c r="D54" s="1">
        <v>45838.791666666664</v>
      </c>
      <c r="E54">
        <v>2</v>
      </c>
      <c r="H54" s="1"/>
      <c r="I54" s="1"/>
      <c r="J54" s="1"/>
      <c r="K54" s="1"/>
    </row>
    <row r="55" spans="1:11" x14ac:dyDescent="0.2">
      <c r="A55">
        <v>54</v>
      </c>
      <c r="B55" t="s">
        <v>42</v>
      </c>
      <c r="C55" t="s">
        <v>43</v>
      </c>
      <c r="D55" s="1">
        <v>45839.041666666664</v>
      </c>
      <c r="E55">
        <v>8</v>
      </c>
      <c r="H55" s="1"/>
      <c r="I55" s="1"/>
      <c r="J55" s="1"/>
      <c r="K55" s="1"/>
    </row>
    <row r="56" spans="1:11" x14ac:dyDescent="0.2">
      <c r="A56">
        <v>55</v>
      </c>
      <c r="B56" t="s">
        <v>44</v>
      </c>
      <c r="C56" t="s">
        <v>45</v>
      </c>
      <c r="D56" s="1">
        <v>45840.041666666664</v>
      </c>
      <c r="E56">
        <v>1</v>
      </c>
      <c r="H56" s="1"/>
      <c r="I56" s="1"/>
      <c r="J56" s="1"/>
      <c r="K56" s="1"/>
    </row>
    <row r="57" spans="1:11" x14ac:dyDescent="0.2">
      <c r="A57">
        <v>56</v>
      </c>
      <c r="B57" t="s">
        <v>46</v>
      </c>
      <c r="C57" t="s">
        <v>47</v>
      </c>
      <c r="D57" s="1">
        <v>45839.791666666664</v>
      </c>
      <c r="E57">
        <v>5</v>
      </c>
      <c r="H57" s="1"/>
      <c r="I57" s="1"/>
      <c r="J57" s="1"/>
      <c r="K57" s="1"/>
    </row>
    <row r="58" spans="1:11" x14ac:dyDescent="0.2">
      <c r="A58">
        <v>57</v>
      </c>
      <c r="B58" t="s">
        <v>50</v>
      </c>
      <c r="C58" t="s">
        <v>51</v>
      </c>
      <c r="D58" s="1">
        <v>45842.791666666664</v>
      </c>
      <c r="E58">
        <v>8</v>
      </c>
      <c r="H58" s="1"/>
      <c r="I58" s="1"/>
      <c r="J58" s="1"/>
      <c r="K58" s="1"/>
    </row>
    <row r="59" spans="1:11" x14ac:dyDescent="0.2">
      <c r="A59">
        <v>58</v>
      </c>
      <c r="B59" t="s">
        <v>48</v>
      </c>
      <c r="C59" t="s">
        <v>49</v>
      </c>
      <c r="D59" s="1">
        <v>45843.041666666664</v>
      </c>
      <c r="E59">
        <v>9</v>
      </c>
      <c r="H59" s="1"/>
      <c r="I59" s="1"/>
      <c r="J59" s="1"/>
      <c r="K59" s="1"/>
    </row>
    <row r="60" spans="1:11" x14ac:dyDescent="0.2">
      <c r="A60">
        <v>59</v>
      </c>
      <c r="B60" t="s">
        <v>52</v>
      </c>
      <c r="C60" t="s">
        <v>53</v>
      </c>
      <c r="D60" s="1">
        <v>45843.666666666664</v>
      </c>
      <c r="E60">
        <v>1</v>
      </c>
      <c r="H60" s="1"/>
      <c r="I60" s="1"/>
      <c r="J60" s="1"/>
      <c r="K60" s="1"/>
    </row>
    <row r="61" spans="1:11" x14ac:dyDescent="0.2">
      <c r="A61">
        <v>60</v>
      </c>
      <c r="B61" t="s">
        <v>54</v>
      </c>
      <c r="C61" t="s">
        <v>55</v>
      </c>
      <c r="D61" s="1">
        <v>45843.833333333328</v>
      </c>
      <c r="E61">
        <v>7</v>
      </c>
      <c r="H61" s="1"/>
      <c r="I61" s="1"/>
      <c r="J61" s="1"/>
      <c r="K61" s="1"/>
    </row>
    <row r="62" spans="1:11" x14ac:dyDescent="0.2">
      <c r="A62">
        <v>61</v>
      </c>
      <c r="B62" t="s">
        <v>56</v>
      </c>
      <c r="C62" t="s">
        <v>57</v>
      </c>
      <c r="D62" s="1">
        <v>45846.791666666664</v>
      </c>
      <c r="E62">
        <v>7</v>
      </c>
      <c r="H62" s="1"/>
      <c r="I62" s="1"/>
      <c r="J62" s="1"/>
      <c r="K62" s="1"/>
    </row>
    <row r="63" spans="1:11" x14ac:dyDescent="0.2">
      <c r="A63">
        <v>62</v>
      </c>
      <c r="B63" t="s">
        <v>58</v>
      </c>
      <c r="C63" t="s">
        <v>59</v>
      </c>
      <c r="D63" s="1">
        <v>45847.791666666664</v>
      </c>
      <c r="E63">
        <v>7</v>
      </c>
      <c r="H63" s="1"/>
      <c r="I63" s="1"/>
      <c r="J63" s="1"/>
      <c r="K63" s="1"/>
    </row>
    <row r="64" spans="1:11" x14ac:dyDescent="0.2">
      <c r="A64">
        <v>64</v>
      </c>
      <c r="B64" t="s">
        <v>60</v>
      </c>
      <c r="C64" t="s">
        <v>61</v>
      </c>
      <c r="D64" s="1">
        <v>45851.791666666664</v>
      </c>
      <c r="E64">
        <v>7</v>
      </c>
      <c r="H64" s="1"/>
      <c r="I64" s="1"/>
      <c r="J64" s="1"/>
      <c r="K64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B33"/>
  <sheetViews>
    <sheetView topLeftCell="A2" zoomScale="140" zoomScaleNormal="140"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t="s">
        <v>67</v>
      </c>
      <c r="B1" t="s">
        <v>92</v>
      </c>
    </row>
    <row r="2" spans="1:2" x14ac:dyDescent="0.2">
      <c r="A2" t="s">
        <v>0</v>
      </c>
      <c r="B2" t="s">
        <v>152</v>
      </c>
    </row>
    <row r="3" spans="1:2" x14ac:dyDescent="0.2">
      <c r="A3" t="s">
        <v>1</v>
      </c>
      <c r="B3" t="s">
        <v>68</v>
      </c>
    </row>
    <row r="4" spans="1:2" x14ac:dyDescent="0.2">
      <c r="A4" t="s">
        <v>2</v>
      </c>
      <c r="B4" t="s">
        <v>153</v>
      </c>
    </row>
    <row r="5" spans="1:2" x14ac:dyDescent="0.2">
      <c r="A5" t="s">
        <v>3</v>
      </c>
      <c r="B5" t="s">
        <v>154</v>
      </c>
    </row>
    <row r="6" spans="1:2" x14ac:dyDescent="0.2">
      <c r="A6" t="s">
        <v>4</v>
      </c>
      <c r="B6" t="s">
        <v>155</v>
      </c>
    </row>
    <row r="7" spans="1:2" x14ac:dyDescent="0.2">
      <c r="A7" t="s">
        <v>5</v>
      </c>
      <c r="B7" t="s">
        <v>156</v>
      </c>
    </row>
    <row r="8" spans="1:2" x14ac:dyDescent="0.2">
      <c r="A8" t="s">
        <v>6</v>
      </c>
      <c r="B8" t="s">
        <v>157</v>
      </c>
    </row>
    <row r="9" spans="1:2" x14ac:dyDescent="0.2">
      <c r="A9" t="s">
        <v>7</v>
      </c>
      <c r="B9" t="s">
        <v>158</v>
      </c>
    </row>
    <row r="10" spans="1:2" x14ac:dyDescent="0.2">
      <c r="A10" t="s">
        <v>14</v>
      </c>
      <c r="B10" t="s">
        <v>159</v>
      </c>
    </row>
    <row r="11" spans="1:2" x14ac:dyDescent="0.2">
      <c r="A11" t="s">
        <v>15</v>
      </c>
      <c r="B11" t="s">
        <v>160</v>
      </c>
    </row>
    <row r="12" spans="1:2" x14ac:dyDescent="0.2">
      <c r="A12" t="s">
        <v>12</v>
      </c>
      <c r="B12" t="s">
        <v>161</v>
      </c>
    </row>
    <row r="13" spans="1:2" x14ac:dyDescent="0.2">
      <c r="A13" t="s">
        <v>13</v>
      </c>
      <c r="B13" t="s">
        <v>162</v>
      </c>
    </row>
    <row r="14" spans="1:2" x14ac:dyDescent="0.2">
      <c r="A14" t="s">
        <v>8</v>
      </c>
      <c r="B14" t="s">
        <v>163</v>
      </c>
    </row>
    <row r="15" spans="1:2" x14ac:dyDescent="0.2">
      <c r="A15" t="s">
        <v>9</v>
      </c>
      <c r="B15" t="s">
        <v>164</v>
      </c>
    </row>
    <row r="16" spans="1:2" x14ac:dyDescent="0.2">
      <c r="A16" t="s">
        <v>10</v>
      </c>
      <c r="B16" t="s">
        <v>165</v>
      </c>
    </row>
    <row r="17" spans="1:2" x14ac:dyDescent="0.2">
      <c r="A17" t="s">
        <v>11</v>
      </c>
      <c r="B17" t="s">
        <v>166</v>
      </c>
    </row>
    <row r="18" spans="1:2" x14ac:dyDescent="0.2">
      <c r="A18" t="s">
        <v>18</v>
      </c>
      <c r="B18" t="s">
        <v>167</v>
      </c>
    </row>
    <row r="19" spans="1:2" x14ac:dyDescent="0.2">
      <c r="A19" t="s">
        <v>19</v>
      </c>
      <c r="B19" t="s">
        <v>168</v>
      </c>
    </row>
    <row r="20" spans="1:2" x14ac:dyDescent="0.2">
      <c r="A20" t="s">
        <v>20</v>
      </c>
      <c r="B20" t="s">
        <v>169</v>
      </c>
    </row>
    <row r="21" spans="1:2" x14ac:dyDescent="0.2">
      <c r="A21" t="s">
        <v>21</v>
      </c>
      <c r="B21" t="s">
        <v>170</v>
      </c>
    </row>
    <row r="22" spans="1:2" x14ac:dyDescent="0.2">
      <c r="A22" t="s">
        <v>16</v>
      </c>
      <c r="B22" t="s">
        <v>171</v>
      </c>
    </row>
    <row r="23" spans="1:2" x14ac:dyDescent="0.2">
      <c r="A23" t="s">
        <v>17</v>
      </c>
      <c r="B23" t="s">
        <v>172</v>
      </c>
    </row>
    <row r="24" spans="1:2" x14ac:dyDescent="0.2">
      <c r="A24" t="s">
        <v>22</v>
      </c>
      <c r="B24" t="s">
        <v>173</v>
      </c>
    </row>
    <row r="25" spans="1:2" x14ac:dyDescent="0.2">
      <c r="A25" t="s">
        <v>23</v>
      </c>
      <c r="B25" t="s">
        <v>174</v>
      </c>
    </row>
    <row r="26" spans="1:2" x14ac:dyDescent="0.2">
      <c r="A26" t="s">
        <v>30</v>
      </c>
      <c r="B26" t="s">
        <v>175</v>
      </c>
    </row>
    <row r="27" spans="1:2" x14ac:dyDescent="0.2">
      <c r="A27" t="s">
        <v>31</v>
      </c>
      <c r="B27" t="s">
        <v>176</v>
      </c>
    </row>
    <row r="28" spans="1:2" x14ac:dyDescent="0.2">
      <c r="A28" t="s">
        <v>24</v>
      </c>
      <c r="B28" t="s">
        <v>177</v>
      </c>
    </row>
    <row r="29" spans="1:2" x14ac:dyDescent="0.2">
      <c r="A29" t="s">
        <v>25</v>
      </c>
      <c r="B29" t="s">
        <v>178</v>
      </c>
    </row>
    <row r="30" spans="1:2" x14ac:dyDescent="0.2">
      <c r="A30" t="s">
        <v>28</v>
      </c>
      <c r="B30" t="s">
        <v>179</v>
      </c>
    </row>
    <row r="31" spans="1:2" x14ac:dyDescent="0.2">
      <c r="A31" t="s">
        <v>29</v>
      </c>
      <c r="B31" t="s">
        <v>180</v>
      </c>
    </row>
    <row r="32" spans="1:2" x14ac:dyDescent="0.2">
      <c r="A32" t="s">
        <v>26</v>
      </c>
      <c r="B32" t="s">
        <v>181</v>
      </c>
    </row>
    <row r="33" spans="1:2" x14ac:dyDescent="0.2">
      <c r="A33" t="s">
        <v>27</v>
      </c>
      <c r="B33" t="s">
        <v>182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615E-FE08-4442-901C-E33FB48A622A}">
  <dimension ref="A1:J9"/>
  <sheetViews>
    <sheetView workbookViewId="0">
      <selection activeCell="C7" sqref="C7"/>
    </sheetView>
  </sheetViews>
  <sheetFormatPr baseColWidth="10" defaultColWidth="8.83203125" defaultRowHeight="15" x14ac:dyDescent="0.2"/>
  <cols>
    <col min="10" max="10" width="12.1640625" bestFit="1" customWidth="1"/>
  </cols>
  <sheetData>
    <row r="1" spans="1:10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  <c r="J1" t="s">
        <v>99</v>
      </c>
    </row>
    <row r="2" spans="1:10" x14ac:dyDescent="0.2">
      <c r="A2" t="s">
        <v>102</v>
      </c>
      <c r="B2" t="s">
        <v>395</v>
      </c>
      <c r="J2" t="s">
        <v>396</v>
      </c>
    </row>
    <row r="3" spans="1:10" x14ac:dyDescent="0.2">
      <c r="A3" t="s">
        <v>103</v>
      </c>
      <c r="B3" t="s">
        <v>397</v>
      </c>
      <c r="J3" t="s">
        <v>398</v>
      </c>
    </row>
    <row r="4" spans="1:10" x14ac:dyDescent="0.2">
      <c r="A4" t="s">
        <v>105</v>
      </c>
      <c r="B4" t="s">
        <v>399</v>
      </c>
      <c r="J4" t="s">
        <v>400</v>
      </c>
    </row>
    <row r="5" spans="1:10" x14ac:dyDescent="0.2">
      <c r="A5" t="s">
        <v>100</v>
      </c>
      <c r="B5" t="s">
        <v>401</v>
      </c>
      <c r="J5" t="s">
        <v>402</v>
      </c>
    </row>
    <row r="6" spans="1:10" x14ac:dyDescent="0.2">
      <c r="A6" t="s">
        <v>106</v>
      </c>
      <c r="B6" t="s">
        <v>403</v>
      </c>
      <c r="J6" t="s">
        <v>404</v>
      </c>
    </row>
    <row r="7" spans="1:10" x14ac:dyDescent="0.2">
      <c r="A7" t="s">
        <v>107</v>
      </c>
      <c r="B7" t="s">
        <v>409</v>
      </c>
      <c r="J7" t="s">
        <v>410</v>
      </c>
    </row>
    <row r="8" spans="1:10" x14ac:dyDescent="0.2">
      <c r="A8" t="s">
        <v>101</v>
      </c>
      <c r="B8" t="s">
        <v>405</v>
      </c>
      <c r="J8" t="s">
        <v>406</v>
      </c>
    </row>
    <row r="9" spans="1:10" x14ac:dyDescent="0.2">
      <c r="A9" t="s">
        <v>104</v>
      </c>
      <c r="B9" t="s">
        <v>407</v>
      </c>
      <c r="J9" t="s">
        <v>408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A9D0-8000-434A-BA2F-D2E8A01B4455}">
  <dimension ref="A1:I33"/>
  <sheetViews>
    <sheetView zoomScale="130" zoomScaleNormal="130" workbookViewId="0">
      <selection activeCell="C31" sqref="C31"/>
    </sheetView>
  </sheetViews>
  <sheetFormatPr baseColWidth="10" defaultRowHeight="15" x14ac:dyDescent="0.2"/>
  <cols>
    <col min="1" max="1" width="6.33203125" bestFit="1" customWidth="1"/>
    <col min="2" max="2" width="20" bestFit="1" customWidth="1"/>
    <col min="3" max="3" width="21.6640625" bestFit="1" customWidth="1"/>
    <col min="4" max="4" width="20" bestFit="1" customWidth="1"/>
    <col min="5" max="5" width="21" bestFit="1" customWidth="1"/>
    <col min="6" max="7" width="20" bestFit="1" customWidth="1"/>
    <col min="8" max="8" width="26.6640625" bestFit="1" customWidth="1"/>
    <col min="9" max="9" width="20" bestFit="1" customWidth="1"/>
  </cols>
  <sheetData>
    <row r="1" spans="1:9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</row>
    <row r="2" spans="1:9" x14ac:dyDescent="0.2">
      <c r="A2" s="2" t="s">
        <v>205</v>
      </c>
      <c r="B2" s="2" t="s">
        <v>278</v>
      </c>
      <c r="C2" s="2" t="s">
        <v>278</v>
      </c>
      <c r="D2" s="2" t="s">
        <v>278</v>
      </c>
      <c r="E2" s="2" t="s">
        <v>278</v>
      </c>
      <c r="F2" s="2" t="s">
        <v>278</v>
      </c>
      <c r="G2" s="2" t="s">
        <v>278</v>
      </c>
      <c r="H2" s="2" t="s">
        <v>279</v>
      </c>
      <c r="I2" s="2" t="s">
        <v>280</v>
      </c>
    </row>
    <row r="3" spans="1:9" x14ac:dyDescent="0.2">
      <c r="A3" s="2" t="s">
        <v>206</v>
      </c>
      <c r="B3" s="2" t="s">
        <v>281</v>
      </c>
      <c r="C3" s="2" t="s">
        <v>282</v>
      </c>
      <c r="D3" s="2" t="s">
        <v>282</v>
      </c>
      <c r="E3" s="2" t="s">
        <v>281</v>
      </c>
      <c r="F3" s="2" t="s">
        <v>281</v>
      </c>
      <c r="G3" s="2" t="s">
        <v>281</v>
      </c>
      <c r="H3" s="2" t="s">
        <v>283</v>
      </c>
      <c r="I3" s="2" t="s">
        <v>284</v>
      </c>
    </row>
    <row r="4" spans="1:9" x14ac:dyDescent="0.2">
      <c r="A4" s="2" t="s">
        <v>207</v>
      </c>
      <c r="B4" s="2" t="s">
        <v>285</v>
      </c>
      <c r="C4" s="2" t="s">
        <v>286</v>
      </c>
      <c r="D4" s="2" t="s">
        <v>285</v>
      </c>
      <c r="E4" s="2" t="s">
        <v>286</v>
      </c>
      <c r="F4" s="2" t="s">
        <v>285</v>
      </c>
      <c r="G4" s="2" t="s">
        <v>285</v>
      </c>
      <c r="H4" s="2" t="s">
        <v>287</v>
      </c>
      <c r="I4" s="2" t="s">
        <v>288</v>
      </c>
    </row>
    <row r="5" spans="1:9" x14ac:dyDescent="0.2">
      <c r="A5" s="2" t="s">
        <v>208</v>
      </c>
      <c r="B5" s="2" t="s">
        <v>289</v>
      </c>
      <c r="C5" s="2" t="s">
        <v>290</v>
      </c>
      <c r="D5" s="2" t="s">
        <v>290</v>
      </c>
      <c r="E5" s="2" t="s">
        <v>289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2">
      <c r="A6" s="2" t="s">
        <v>209</v>
      </c>
      <c r="B6" s="2" t="s">
        <v>210</v>
      </c>
      <c r="C6" s="2" t="s">
        <v>211</v>
      </c>
      <c r="D6" s="2" t="s">
        <v>210</v>
      </c>
      <c r="E6" s="2" t="s">
        <v>210</v>
      </c>
      <c r="F6" s="2" t="s">
        <v>210</v>
      </c>
      <c r="G6" s="2" t="s">
        <v>210</v>
      </c>
      <c r="H6" s="2" t="s">
        <v>212</v>
      </c>
      <c r="I6" s="2" t="s">
        <v>213</v>
      </c>
    </row>
    <row r="7" spans="1:9" x14ac:dyDescent="0.2">
      <c r="A7" s="2" t="s">
        <v>214</v>
      </c>
      <c r="B7" s="2" t="s">
        <v>215</v>
      </c>
      <c r="C7" s="2" t="s">
        <v>216</v>
      </c>
      <c r="D7" s="2" t="s">
        <v>217</v>
      </c>
      <c r="E7" s="2" t="s">
        <v>217</v>
      </c>
      <c r="F7" s="2" t="s">
        <v>215</v>
      </c>
      <c r="G7" s="2" t="s">
        <v>217</v>
      </c>
      <c r="H7" s="2" t="s">
        <v>218</v>
      </c>
      <c r="I7" s="2" t="s">
        <v>219</v>
      </c>
    </row>
    <row r="8" spans="1:9" x14ac:dyDescent="0.2">
      <c r="A8" s="2" t="s">
        <v>220</v>
      </c>
      <c r="B8" s="2" t="s">
        <v>221</v>
      </c>
      <c r="C8" s="2" t="s">
        <v>221</v>
      </c>
      <c r="D8" s="2" t="s">
        <v>221</v>
      </c>
      <c r="E8" s="2" t="s">
        <v>221</v>
      </c>
      <c r="F8" s="2" t="s">
        <v>221</v>
      </c>
      <c r="G8" s="2" t="s">
        <v>221</v>
      </c>
      <c r="H8" s="2" t="s">
        <v>222</v>
      </c>
      <c r="I8" s="2" t="s">
        <v>223</v>
      </c>
    </row>
    <row r="9" spans="1:9" x14ac:dyDescent="0.2">
      <c r="A9" s="2" t="s">
        <v>224</v>
      </c>
      <c r="B9" s="2" t="s">
        <v>293</v>
      </c>
      <c r="C9" s="2" t="s">
        <v>294</v>
      </c>
      <c r="D9" s="2" t="s">
        <v>295</v>
      </c>
      <c r="E9" s="2" t="s">
        <v>296</v>
      </c>
      <c r="F9" s="2" t="s">
        <v>293</v>
      </c>
      <c r="G9" s="2" t="s">
        <v>297</v>
      </c>
      <c r="H9" s="2" t="s">
        <v>298</v>
      </c>
      <c r="I9" s="2" t="s">
        <v>299</v>
      </c>
    </row>
    <row r="10" spans="1:9" x14ac:dyDescent="0.2">
      <c r="A10" s="2" t="s">
        <v>225</v>
      </c>
      <c r="B10" s="2" t="s">
        <v>300</v>
      </c>
      <c r="C10" s="2" t="s">
        <v>301</v>
      </c>
      <c r="D10" s="2" t="s">
        <v>302</v>
      </c>
      <c r="E10" s="2" t="s">
        <v>300</v>
      </c>
      <c r="F10" s="2" t="s">
        <v>303</v>
      </c>
      <c r="G10" s="2" t="s">
        <v>303</v>
      </c>
      <c r="H10" s="2" t="s">
        <v>304</v>
      </c>
      <c r="I10" s="2" t="s">
        <v>305</v>
      </c>
    </row>
    <row r="11" spans="1:9" x14ac:dyDescent="0.2">
      <c r="A11" s="2" t="s">
        <v>226</v>
      </c>
      <c r="B11" s="2" t="s">
        <v>306</v>
      </c>
      <c r="C11" s="2" t="s">
        <v>307</v>
      </c>
      <c r="D11" s="2" t="s">
        <v>308</v>
      </c>
      <c r="E11" s="2" t="s">
        <v>309</v>
      </c>
      <c r="F11" s="2" t="s">
        <v>310</v>
      </c>
      <c r="G11" s="2" t="s">
        <v>311</v>
      </c>
      <c r="H11" s="2" t="s">
        <v>312</v>
      </c>
      <c r="I11" s="2" t="s">
        <v>313</v>
      </c>
    </row>
    <row r="12" spans="1:9" x14ac:dyDescent="0.2">
      <c r="A12" s="2" t="s">
        <v>227</v>
      </c>
      <c r="B12" s="2" t="s">
        <v>228</v>
      </c>
      <c r="C12" s="2" t="s">
        <v>228</v>
      </c>
      <c r="D12" s="2" t="s">
        <v>228</v>
      </c>
      <c r="E12" s="2" t="s">
        <v>228</v>
      </c>
      <c r="F12" s="2" t="s">
        <v>228</v>
      </c>
      <c r="G12" s="2" t="s">
        <v>314</v>
      </c>
      <c r="H12" s="2" t="s">
        <v>315</v>
      </c>
      <c r="I12" s="2" t="s">
        <v>316</v>
      </c>
    </row>
    <row r="13" spans="1:9" x14ac:dyDescent="0.2">
      <c r="A13" s="2" t="s">
        <v>229</v>
      </c>
      <c r="B13" s="2" t="s">
        <v>230</v>
      </c>
      <c r="C13" s="2" t="s">
        <v>230</v>
      </c>
      <c r="D13" s="2" t="s">
        <v>230</v>
      </c>
      <c r="E13" s="2" t="s">
        <v>230</v>
      </c>
      <c r="F13" s="2" t="s">
        <v>230</v>
      </c>
      <c r="G13" s="2" t="s">
        <v>230</v>
      </c>
      <c r="H13" s="2" t="s">
        <v>317</v>
      </c>
      <c r="I13" s="2" t="s">
        <v>318</v>
      </c>
    </row>
    <row r="14" spans="1:9" x14ac:dyDescent="0.2">
      <c r="A14" s="2" t="s">
        <v>231</v>
      </c>
      <c r="B14" s="2" t="s">
        <v>319</v>
      </c>
      <c r="C14" s="2" t="s">
        <v>320</v>
      </c>
      <c r="D14" s="2" t="s">
        <v>319</v>
      </c>
      <c r="E14" s="2" t="s">
        <v>319</v>
      </c>
      <c r="F14" s="2" t="s">
        <v>319</v>
      </c>
      <c r="G14" s="2" t="s">
        <v>319</v>
      </c>
      <c r="H14" s="2" t="s">
        <v>321</v>
      </c>
      <c r="I14" s="2" t="s">
        <v>322</v>
      </c>
    </row>
    <row r="15" spans="1:9" x14ac:dyDescent="0.2">
      <c r="A15" s="2" t="s">
        <v>232</v>
      </c>
      <c r="B15" s="2" t="s">
        <v>233</v>
      </c>
      <c r="C15" s="2" t="s">
        <v>234</v>
      </c>
      <c r="D15" s="2" t="s">
        <v>235</v>
      </c>
      <c r="E15" s="2" t="s">
        <v>233</v>
      </c>
      <c r="F15" s="2" t="s">
        <v>233</v>
      </c>
      <c r="G15" s="2" t="s">
        <v>233</v>
      </c>
      <c r="H15" s="2" t="s">
        <v>236</v>
      </c>
      <c r="I15" s="2" t="s">
        <v>237</v>
      </c>
    </row>
    <row r="16" spans="1:9" x14ac:dyDescent="0.2">
      <c r="A16" s="2" t="s">
        <v>238</v>
      </c>
      <c r="B16" s="2" t="s">
        <v>323</v>
      </c>
      <c r="C16" s="2" t="s">
        <v>323</v>
      </c>
      <c r="D16" s="2" t="s">
        <v>323</v>
      </c>
      <c r="E16" s="2" t="s">
        <v>323</v>
      </c>
      <c r="F16" s="2" t="s">
        <v>323</v>
      </c>
      <c r="G16" s="2" t="s">
        <v>323</v>
      </c>
      <c r="H16" s="2" t="s">
        <v>324</v>
      </c>
      <c r="I16" s="2" t="s">
        <v>325</v>
      </c>
    </row>
    <row r="17" spans="1:9" x14ac:dyDescent="0.2">
      <c r="A17" s="2" t="s">
        <v>239</v>
      </c>
      <c r="B17" s="2" t="s">
        <v>381</v>
      </c>
      <c r="C17" s="2" t="s">
        <v>381</v>
      </c>
      <c r="D17" s="2" t="s">
        <v>386</v>
      </c>
      <c r="E17" s="2" t="s">
        <v>387</v>
      </c>
      <c r="F17" s="2" t="s">
        <v>388</v>
      </c>
      <c r="G17" s="2" t="s">
        <v>388</v>
      </c>
      <c r="H17" s="2" t="s">
        <v>389</v>
      </c>
      <c r="I17" s="2" t="s">
        <v>390</v>
      </c>
    </row>
    <row r="18" spans="1:9" x14ac:dyDescent="0.2">
      <c r="A18" s="2" t="s">
        <v>240</v>
      </c>
      <c r="B18" s="2" t="s">
        <v>277</v>
      </c>
      <c r="C18" s="2" t="s">
        <v>241</v>
      </c>
      <c r="D18" s="2" t="s">
        <v>277</v>
      </c>
      <c r="E18" s="2" t="s">
        <v>326</v>
      </c>
      <c r="F18" s="2" t="s">
        <v>277</v>
      </c>
      <c r="G18" s="2" t="s">
        <v>327</v>
      </c>
      <c r="H18" s="2" t="s">
        <v>328</v>
      </c>
      <c r="I18" s="2" t="s">
        <v>329</v>
      </c>
    </row>
    <row r="19" spans="1:9" x14ac:dyDescent="0.2">
      <c r="A19" s="2" t="s">
        <v>242</v>
      </c>
      <c r="B19" s="2" t="s">
        <v>243</v>
      </c>
      <c r="C19" s="2" t="s">
        <v>244</v>
      </c>
      <c r="D19" s="2" t="s">
        <v>245</v>
      </c>
      <c r="E19" s="2" t="s">
        <v>246</v>
      </c>
      <c r="F19" s="2" t="s">
        <v>247</v>
      </c>
      <c r="G19" s="2" t="s">
        <v>248</v>
      </c>
      <c r="H19" s="2" t="s">
        <v>249</v>
      </c>
      <c r="I19" s="2" t="s">
        <v>250</v>
      </c>
    </row>
    <row r="20" spans="1:9" x14ac:dyDescent="0.2">
      <c r="A20" s="2" t="s">
        <v>251</v>
      </c>
      <c r="B20" s="2" t="s">
        <v>330</v>
      </c>
      <c r="C20" s="2" t="s">
        <v>330</v>
      </c>
      <c r="D20" s="2" t="s">
        <v>330</v>
      </c>
      <c r="E20" s="2" t="s">
        <v>330</v>
      </c>
      <c r="F20" s="2" t="s">
        <v>330</v>
      </c>
      <c r="G20" s="2" t="s">
        <v>330</v>
      </c>
      <c r="H20" s="2" t="s">
        <v>331</v>
      </c>
      <c r="I20" s="2" t="s">
        <v>332</v>
      </c>
    </row>
    <row r="21" spans="1:9" x14ac:dyDescent="0.2">
      <c r="A21" s="5" t="s">
        <v>252</v>
      </c>
      <c r="B21" s="2" t="s">
        <v>333</v>
      </c>
      <c r="C21" s="2" t="s">
        <v>334</v>
      </c>
      <c r="D21" s="2" t="s">
        <v>335</v>
      </c>
      <c r="E21" s="2" t="s">
        <v>333</v>
      </c>
      <c r="F21" s="2" t="s">
        <v>336</v>
      </c>
      <c r="G21" s="2" t="s">
        <v>337</v>
      </c>
      <c r="H21" s="2" t="s">
        <v>338</v>
      </c>
      <c r="I21" s="2" t="s">
        <v>339</v>
      </c>
    </row>
    <row r="22" spans="1:9" x14ac:dyDescent="0.2">
      <c r="A22" s="2" t="s">
        <v>253</v>
      </c>
      <c r="B22" s="2" t="s">
        <v>382</v>
      </c>
      <c r="C22" s="2" t="s">
        <v>383</v>
      </c>
      <c r="D22" s="2" t="s">
        <v>382</v>
      </c>
      <c r="E22" s="2" t="s">
        <v>382</v>
      </c>
      <c r="F22" s="2" t="s">
        <v>382</v>
      </c>
      <c r="G22" s="2" t="s">
        <v>382</v>
      </c>
      <c r="H22" s="2" t="s">
        <v>384</v>
      </c>
      <c r="I22" s="2" t="s">
        <v>385</v>
      </c>
    </row>
    <row r="23" spans="1:9" x14ac:dyDescent="0.2">
      <c r="A23" s="2" t="s">
        <v>254</v>
      </c>
      <c r="B23" s="2" t="s">
        <v>255</v>
      </c>
      <c r="C23" s="2" t="s">
        <v>255</v>
      </c>
      <c r="D23" s="2" t="s">
        <v>255</v>
      </c>
      <c r="E23" s="2" t="s">
        <v>255</v>
      </c>
      <c r="F23" s="2" t="s">
        <v>255</v>
      </c>
      <c r="G23" s="2" t="s">
        <v>255</v>
      </c>
      <c r="H23" s="2" t="s">
        <v>256</v>
      </c>
      <c r="I23" s="2" t="s">
        <v>257</v>
      </c>
    </row>
    <row r="24" spans="1:9" x14ac:dyDescent="0.2">
      <c r="A24" s="2" t="s">
        <v>258</v>
      </c>
      <c r="B24" s="2" t="s">
        <v>340</v>
      </c>
      <c r="C24" s="2" t="s">
        <v>340</v>
      </c>
      <c r="D24" s="2" t="s">
        <v>340</v>
      </c>
      <c r="E24" s="2" t="s">
        <v>340</v>
      </c>
      <c r="F24" s="2" t="s">
        <v>340</v>
      </c>
      <c r="G24" s="2" t="s">
        <v>340</v>
      </c>
      <c r="H24" s="2" t="s">
        <v>341</v>
      </c>
      <c r="I24" s="2" t="s">
        <v>342</v>
      </c>
    </row>
    <row r="25" spans="1:9" x14ac:dyDescent="0.2">
      <c r="A25" s="2" t="s">
        <v>259</v>
      </c>
      <c r="B25" s="2" t="s">
        <v>343</v>
      </c>
      <c r="C25" s="2" t="s">
        <v>344</v>
      </c>
      <c r="D25" s="2" t="s">
        <v>345</v>
      </c>
      <c r="E25" s="2" t="s">
        <v>346</v>
      </c>
      <c r="F25" s="2" t="s">
        <v>347</v>
      </c>
      <c r="G25" s="2" t="s">
        <v>348</v>
      </c>
      <c r="H25" s="2" t="s">
        <v>349</v>
      </c>
      <c r="I25" s="2" t="s">
        <v>343</v>
      </c>
    </row>
    <row r="26" spans="1:9" x14ac:dyDescent="0.2">
      <c r="A26" s="2" t="s">
        <v>260</v>
      </c>
      <c r="B26" s="2" t="s">
        <v>261</v>
      </c>
      <c r="C26" s="2" t="s">
        <v>262</v>
      </c>
      <c r="D26" s="2" t="s">
        <v>261</v>
      </c>
      <c r="E26" s="2" t="s">
        <v>261</v>
      </c>
      <c r="F26" s="2" t="s">
        <v>261</v>
      </c>
      <c r="G26" s="2" t="s">
        <v>263</v>
      </c>
      <c r="H26" s="2" t="s">
        <v>264</v>
      </c>
      <c r="I26" s="2" t="s">
        <v>265</v>
      </c>
    </row>
    <row r="27" spans="1:9" x14ac:dyDescent="0.2">
      <c r="A27" s="2" t="s">
        <v>266</v>
      </c>
      <c r="B27" s="2" t="s">
        <v>350</v>
      </c>
      <c r="C27" s="2" t="s">
        <v>350</v>
      </c>
      <c r="D27" s="2" t="s">
        <v>350</v>
      </c>
      <c r="E27" s="2" t="s">
        <v>350</v>
      </c>
      <c r="F27" s="2" t="s">
        <v>350</v>
      </c>
      <c r="G27" s="2" t="s">
        <v>350</v>
      </c>
      <c r="H27" s="2" t="s">
        <v>351</v>
      </c>
      <c r="I27" s="2" t="s">
        <v>352</v>
      </c>
    </row>
    <row r="28" spans="1:9" x14ac:dyDescent="0.2">
      <c r="A28" s="2" t="s">
        <v>267</v>
      </c>
      <c r="B28" s="2" t="s">
        <v>353</v>
      </c>
      <c r="C28" s="2" t="s">
        <v>354</v>
      </c>
      <c r="D28" s="2" t="s">
        <v>354</v>
      </c>
      <c r="E28" s="2" t="s">
        <v>355</v>
      </c>
      <c r="F28" s="2" t="s">
        <v>354</v>
      </c>
      <c r="G28" s="2" t="s">
        <v>353</v>
      </c>
      <c r="H28" s="2" t="s">
        <v>356</v>
      </c>
      <c r="I28" s="2" t="s">
        <v>357</v>
      </c>
    </row>
    <row r="29" spans="1:9" x14ac:dyDescent="0.2">
      <c r="A29" s="2" t="s">
        <v>268</v>
      </c>
      <c r="B29" s="2" t="s">
        <v>358</v>
      </c>
      <c r="C29" s="2" t="s">
        <v>358</v>
      </c>
      <c r="D29" s="2" t="s">
        <v>359</v>
      </c>
      <c r="E29" s="2" t="s">
        <v>359</v>
      </c>
      <c r="F29" s="2" t="s">
        <v>358</v>
      </c>
      <c r="G29" s="2" t="s">
        <v>358</v>
      </c>
      <c r="H29" s="2" t="s">
        <v>360</v>
      </c>
      <c r="I29" s="2" t="s">
        <v>361</v>
      </c>
    </row>
    <row r="30" spans="1:9" x14ac:dyDescent="0.2">
      <c r="A30" s="2" t="s">
        <v>269</v>
      </c>
      <c r="B30" s="2" t="s">
        <v>362</v>
      </c>
      <c r="C30" s="2" t="s">
        <v>363</v>
      </c>
      <c r="D30" s="2" t="s">
        <v>362</v>
      </c>
      <c r="E30" s="2" t="s">
        <v>364</v>
      </c>
      <c r="F30" s="2" t="s">
        <v>362</v>
      </c>
      <c r="G30" s="2" t="s">
        <v>365</v>
      </c>
      <c r="H30" s="2" t="s">
        <v>366</v>
      </c>
      <c r="I30" s="2" t="s">
        <v>367</v>
      </c>
    </row>
    <row r="31" spans="1:9" x14ac:dyDescent="0.2">
      <c r="A31" s="2" t="s">
        <v>270</v>
      </c>
      <c r="B31" s="2" t="s">
        <v>271</v>
      </c>
      <c r="C31" s="2" t="s">
        <v>272</v>
      </c>
      <c r="D31" s="2" t="s">
        <v>271</v>
      </c>
      <c r="E31" s="2" t="s">
        <v>272</v>
      </c>
      <c r="F31" s="2" t="s">
        <v>271</v>
      </c>
      <c r="G31" s="2" t="s">
        <v>271</v>
      </c>
      <c r="H31" s="2" t="s">
        <v>273</v>
      </c>
      <c r="I31" s="2" t="s">
        <v>274</v>
      </c>
    </row>
    <row r="32" spans="1:9" x14ac:dyDescent="0.2">
      <c r="A32" s="2" t="s">
        <v>275</v>
      </c>
      <c r="B32" s="2" t="s">
        <v>368</v>
      </c>
      <c r="C32" s="2" t="s">
        <v>369</v>
      </c>
      <c r="D32" s="2" t="s">
        <v>368</v>
      </c>
      <c r="E32" s="2" t="s">
        <v>368</v>
      </c>
      <c r="F32" s="2" t="s">
        <v>368</v>
      </c>
      <c r="G32" s="2" t="s">
        <v>368</v>
      </c>
      <c r="H32" s="2" t="s">
        <v>370</v>
      </c>
      <c r="I32" s="2" t="s">
        <v>371</v>
      </c>
    </row>
    <row r="33" spans="1:9" x14ac:dyDescent="0.2">
      <c r="A33" s="2" t="s">
        <v>276</v>
      </c>
      <c r="B33" s="2" t="s">
        <v>372</v>
      </c>
      <c r="C33" s="2" t="s">
        <v>373</v>
      </c>
      <c r="D33" s="2" t="s">
        <v>374</v>
      </c>
      <c r="E33" s="2" t="s">
        <v>375</v>
      </c>
      <c r="F33" s="2" t="s">
        <v>372</v>
      </c>
      <c r="G33" s="2" t="s">
        <v>376</v>
      </c>
      <c r="H33" s="2" t="s">
        <v>377</v>
      </c>
      <c r="I33" s="2" t="s">
        <v>378</v>
      </c>
    </row>
  </sheetData>
  <hyperlinks>
    <hyperlink ref="A21" r:id="rId1" display="http://club.int/" xr:uid="{BD6EA22E-295E-7E46-B181-2B31B97F58D9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1D59-11F2-6647-B74E-6B03465C0273}">
  <dimension ref="A1:L64"/>
  <sheetViews>
    <sheetView zoomScale="150" zoomScaleNormal="150" workbookViewId="0">
      <selection activeCell="L2" sqref="L2:L64"/>
    </sheetView>
  </sheetViews>
  <sheetFormatPr baseColWidth="10" defaultRowHeight="15" x14ac:dyDescent="0.2"/>
  <cols>
    <col min="7" max="7" width="12.6640625" bestFit="1" customWidth="1"/>
  </cols>
  <sheetData>
    <row r="1" spans="1:12" x14ac:dyDescent="0.2">
      <c r="A1" t="s">
        <v>191</v>
      </c>
      <c r="B1" t="s">
        <v>62</v>
      </c>
      <c r="C1" t="s">
        <v>192</v>
      </c>
      <c r="D1" t="s">
        <v>193</v>
      </c>
      <c r="E1" t="s">
        <v>63</v>
      </c>
      <c r="F1" t="s">
        <v>66</v>
      </c>
      <c r="G1" t="s">
        <v>379</v>
      </c>
      <c r="H1" t="s">
        <v>392</v>
      </c>
      <c r="I1" t="s">
        <v>391</v>
      </c>
      <c r="J1" t="s">
        <v>93</v>
      </c>
      <c r="K1" t="s">
        <v>94</v>
      </c>
      <c r="L1" t="s">
        <v>64</v>
      </c>
    </row>
    <row r="2" spans="1:12" x14ac:dyDescent="0.2">
      <c r="A2" s="4">
        <v>45822</v>
      </c>
      <c r="B2">
        <v>1</v>
      </c>
      <c r="C2" t="s">
        <v>285</v>
      </c>
      <c r="D2" t="s">
        <v>289</v>
      </c>
      <c r="E2" s="6">
        <v>0.83333333333333337</v>
      </c>
      <c r="F2" t="s">
        <v>132</v>
      </c>
      <c r="G2" s="7">
        <f>Table6[[#This Row],[date]]+Table6[[#This Row],[time]]+(4/24)</f>
        <v>45823</v>
      </c>
      <c r="H2" t="str">
        <f>INDEX(club[key],MATCH(Table6[[#This Row],[home]],club[en],0))</f>
        <v>ahl</v>
      </c>
      <c r="I2" t="str">
        <f>INDEX(club[key],MATCH(Table6[[#This Row],[away]],club[en],0))</f>
        <v>mia</v>
      </c>
      <c r="J2" t="str">
        <f>INDEX(seeds[seed],MATCH(UPPER(Table6[[#This Row],[home-club]]),seeds[team],0))</f>
        <v>A3</v>
      </c>
      <c r="K2" t="str">
        <f>INDEX(seeds[seed],MATCH(UPPER(Table6[[#This Row],[away-club]]),seeds[team],0))</f>
        <v>A4</v>
      </c>
      <c r="L2">
        <f>_xlfn.NUMBERVALUE(_xlfn.TEXTAFTER(INDEX(tournament[key],MATCH(Table6[[#This Row],[location]],tournament[en],0)),"."))</f>
        <v>5</v>
      </c>
    </row>
    <row r="3" spans="1:12" x14ac:dyDescent="0.2">
      <c r="A3" s="4">
        <v>45823</v>
      </c>
      <c r="B3">
        <v>2</v>
      </c>
      <c r="C3" t="s">
        <v>300</v>
      </c>
      <c r="D3" t="s">
        <v>306</v>
      </c>
      <c r="E3" s="6">
        <v>0.5</v>
      </c>
      <c r="F3" t="s">
        <v>380</v>
      </c>
      <c r="G3" s="7">
        <f>Table6[[#This Row],[date]]+Table6[[#This Row],[time]]+(4/24)</f>
        <v>45823.666666666664</v>
      </c>
      <c r="H3" t="str">
        <f>INDEX(club[key],MATCH(Table6[[#This Row],[home]],club[en],0))</f>
        <v>bay</v>
      </c>
      <c r="I3" t="str">
        <f>INDEX(club[key],MATCH(Table6[[#This Row],[away]],club[en],0))</f>
        <v>akl</v>
      </c>
      <c r="J3" t="str">
        <f>INDEX(seeds[seed],MATCH(UPPER(Table6[[#This Row],[home-club]]),seeds[team],0))</f>
        <v>C1</v>
      </c>
      <c r="K3" t="str">
        <f>INDEX(seeds[seed],MATCH(UPPER(Table6[[#This Row],[away-club]]),seeds[team],0))</f>
        <v>C2</v>
      </c>
      <c r="L3">
        <f>_xlfn.NUMBERVALUE(_xlfn.TEXTAFTER(INDEX(tournament[key],MATCH(Table6[[#This Row],[location]],tournament[en],0)),"."))</f>
        <v>3</v>
      </c>
    </row>
    <row r="4" spans="1:12" x14ac:dyDescent="0.2">
      <c r="A4" s="4">
        <v>45823</v>
      </c>
      <c r="B4">
        <v>3</v>
      </c>
      <c r="C4" t="s">
        <v>210</v>
      </c>
      <c r="D4" t="s">
        <v>215</v>
      </c>
      <c r="E4" s="6">
        <v>0.625</v>
      </c>
      <c r="F4" t="s">
        <v>199</v>
      </c>
      <c r="G4" s="7">
        <f>Table6[[#This Row],[date]]+Table6[[#This Row],[time]]+(4/24)</f>
        <v>45823.791666666664</v>
      </c>
      <c r="H4" t="str">
        <f>INDEX(club[key],MATCH(Table6[[#This Row],[home]],club[en],0))</f>
        <v>psg</v>
      </c>
      <c r="I4" t="str">
        <f>INDEX(club[key],MATCH(Table6[[#This Row],[away]],club[en],0))</f>
        <v>atm</v>
      </c>
      <c r="J4" t="str">
        <f>INDEX(seeds[seed],MATCH(UPPER(Table6[[#This Row],[home-club]]),seeds[team],0))</f>
        <v>B1</v>
      </c>
      <c r="K4" t="str">
        <f>INDEX(seeds[seed],MATCH(UPPER(Table6[[#This Row],[away-club]]),seeds[team],0))</f>
        <v>B2</v>
      </c>
      <c r="L4">
        <f>_xlfn.NUMBERVALUE(_xlfn.TEXTAFTER(INDEX(tournament[key],MATCH(Table6[[#This Row],[location]],tournament[en],0)),"."))</f>
        <v>4</v>
      </c>
    </row>
    <row r="5" spans="1:12" x14ac:dyDescent="0.2">
      <c r="A5" s="4">
        <v>45823</v>
      </c>
      <c r="B5">
        <v>4</v>
      </c>
      <c r="C5" t="s">
        <v>278</v>
      </c>
      <c r="D5" t="s">
        <v>281</v>
      </c>
      <c r="E5" s="6">
        <v>0.75</v>
      </c>
      <c r="F5" t="s">
        <v>198</v>
      </c>
      <c r="G5" s="7">
        <f>Table6[[#This Row],[date]]+Table6[[#This Row],[time]]+(4/24)</f>
        <v>45823.916666666664</v>
      </c>
      <c r="H5" t="str">
        <f>INDEX(club[key],MATCH(Table6[[#This Row],[home]],club[en],0))</f>
        <v>pal</v>
      </c>
      <c r="I5" t="str">
        <f>INDEX(club[key],MATCH(Table6[[#This Row],[away]],club[en],0))</f>
        <v>por</v>
      </c>
      <c r="J5" t="str">
        <f>INDEX(seeds[seed],MATCH(UPPER(Table6[[#This Row],[home-club]]),seeds[team],0))</f>
        <v>A1</v>
      </c>
      <c r="K5" t="str">
        <f>INDEX(seeds[seed],MATCH(UPPER(Table6[[#This Row],[away-club]]),seeds[team],0))</f>
        <v>A2</v>
      </c>
      <c r="L5">
        <f>_xlfn.NUMBERVALUE(_xlfn.TEXTAFTER(INDEX(tournament[key],MATCH(Table6[[#This Row],[location]],tournament[en],0)),"."))</f>
        <v>7</v>
      </c>
    </row>
    <row r="6" spans="1:12" x14ac:dyDescent="0.2">
      <c r="A6" s="4">
        <v>45823</v>
      </c>
      <c r="B6">
        <v>5</v>
      </c>
      <c r="C6" t="s">
        <v>221</v>
      </c>
      <c r="D6" t="s">
        <v>293</v>
      </c>
      <c r="E6" s="6">
        <v>0.91666666666666663</v>
      </c>
      <c r="F6" t="s">
        <v>144</v>
      </c>
      <c r="G6" s="7">
        <f>Table6[[#This Row],[date]]+Table6[[#This Row],[time]]+(4/24)</f>
        <v>45824.083333333328</v>
      </c>
      <c r="H6" t="str">
        <f>INDEX(club[key],MATCH(Table6[[#This Row],[home]],club[en],0))</f>
        <v>bot</v>
      </c>
      <c r="I6" t="str">
        <f>INDEX(club[key],MATCH(Table6[[#This Row],[away]],club[en],0))</f>
        <v>sea</v>
      </c>
      <c r="J6" t="str">
        <f>INDEX(seeds[seed],MATCH(UPPER(Table6[[#This Row],[home-club]]),seeds[team],0))</f>
        <v>B3</v>
      </c>
      <c r="K6" t="str">
        <f>INDEX(seeds[seed],MATCH(UPPER(Table6[[#This Row],[away-club]]),seeds[team],0))</f>
        <v>B4</v>
      </c>
      <c r="L6">
        <f>_xlfn.NUMBERVALUE(_xlfn.TEXTAFTER(INDEX(tournament[key],MATCH(Table6[[#This Row],[location]],tournament[en],0)),"."))</f>
        <v>10</v>
      </c>
    </row>
    <row r="7" spans="1:12" x14ac:dyDescent="0.2">
      <c r="A7" s="4">
        <v>45824</v>
      </c>
      <c r="B7">
        <v>6</v>
      </c>
      <c r="C7" t="s">
        <v>323</v>
      </c>
      <c r="D7" t="s">
        <v>381</v>
      </c>
      <c r="E7" s="6">
        <v>0.625</v>
      </c>
      <c r="F7" t="s">
        <v>122</v>
      </c>
      <c r="G7" s="7">
        <f>Table6[[#This Row],[date]]+Table6[[#This Row],[time]]+(4/24)</f>
        <v>45824.791666666664</v>
      </c>
      <c r="H7" t="str">
        <f>INDEX(club[key],MATCH(Table6[[#This Row],[home]],club[en],0))</f>
        <v>che</v>
      </c>
      <c r="I7" t="str">
        <f>INDEX(club[key],MATCH(Table6[[#This Row],[away]],club[en],0))</f>
        <v>leo</v>
      </c>
      <c r="J7" t="str">
        <f>INDEX(seeds[seed],MATCH(UPPER(Table6[[#This Row],[home-club]]),seeds[team],0))</f>
        <v>D3</v>
      </c>
      <c r="K7" t="str">
        <f>INDEX(seeds[seed],MATCH(UPPER(Table6[[#This Row],[away-club]]),seeds[team],0))</f>
        <v>D4</v>
      </c>
      <c r="L7">
        <f>_xlfn.NUMBERVALUE(_xlfn.TEXTAFTER(INDEX(tournament[key],MATCH(Table6[[#This Row],[location]],tournament[en],0)),"."))</f>
        <v>1</v>
      </c>
    </row>
    <row r="8" spans="1:12" x14ac:dyDescent="0.2">
      <c r="A8" s="4">
        <v>45824</v>
      </c>
      <c r="B8">
        <v>7</v>
      </c>
      <c r="C8" t="s">
        <v>228</v>
      </c>
      <c r="D8" t="s">
        <v>230</v>
      </c>
      <c r="E8" s="6">
        <v>0.75</v>
      </c>
      <c r="F8" t="s">
        <v>132</v>
      </c>
      <c r="G8" s="7">
        <f>Table6[[#This Row],[date]]+Table6[[#This Row],[time]]+(4/24)</f>
        <v>45824.916666666664</v>
      </c>
      <c r="H8" t="str">
        <f>INDEX(club[key],MATCH(Table6[[#This Row],[home]],club[en],0))</f>
        <v>boc</v>
      </c>
      <c r="I8" t="str">
        <f>INDEX(club[key],MATCH(Table6[[#This Row],[away]],club[en],0))</f>
        <v>slb</v>
      </c>
      <c r="J8" t="str">
        <f>INDEX(seeds[seed],MATCH(UPPER(Table6[[#This Row],[home-club]]),seeds[team],0))</f>
        <v>C3</v>
      </c>
      <c r="K8" t="str">
        <f>INDEX(seeds[seed],MATCH(UPPER(Table6[[#This Row],[away-club]]),seeds[team],0))</f>
        <v>C4</v>
      </c>
      <c r="L8">
        <f>_xlfn.NUMBERVALUE(_xlfn.TEXTAFTER(INDEX(tournament[key],MATCH(Table6[[#This Row],[location]],tournament[en],0)),"."))</f>
        <v>5</v>
      </c>
    </row>
    <row r="9" spans="1:12" x14ac:dyDescent="0.2">
      <c r="A9" s="4">
        <v>45824</v>
      </c>
      <c r="B9">
        <v>8</v>
      </c>
      <c r="C9" t="s">
        <v>319</v>
      </c>
      <c r="D9" t="s">
        <v>233</v>
      </c>
      <c r="E9" s="6">
        <v>0.875</v>
      </c>
      <c r="F9" t="s">
        <v>139</v>
      </c>
      <c r="G9" s="7">
        <f>Table6[[#This Row],[date]]+Table6[[#This Row],[time]]+(4/24)</f>
        <v>45825.041666666664</v>
      </c>
      <c r="H9" t="str">
        <f>INDEX(club[key],MATCH(Table6[[#This Row],[home]],club[en],0))</f>
        <v>fla</v>
      </c>
      <c r="I9" t="str">
        <f>INDEX(club[key],MATCH(Table6[[#This Row],[away]],club[en],0))</f>
        <v>est</v>
      </c>
      <c r="J9" t="str">
        <f>INDEX(seeds[seed],MATCH(UPPER(Table6[[#This Row],[home-club]]),seeds[team],0))</f>
        <v>D1</v>
      </c>
      <c r="K9" t="str">
        <f>INDEX(seeds[seed],MATCH(UPPER(Table6[[#This Row],[away-club]]),seeds[team],0))</f>
        <v>D2</v>
      </c>
      <c r="L9">
        <f>_xlfn.NUMBERVALUE(_xlfn.TEXTAFTER(INDEX(tournament[key],MATCH(Table6[[#This Row],[location]],tournament[en],0)),"."))</f>
        <v>9</v>
      </c>
    </row>
    <row r="10" spans="1:12" x14ac:dyDescent="0.2">
      <c r="A10" s="4">
        <v>45825</v>
      </c>
      <c r="B10">
        <v>9</v>
      </c>
      <c r="C10" t="s">
        <v>382</v>
      </c>
      <c r="D10" t="s">
        <v>255</v>
      </c>
      <c r="E10" s="6">
        <v>0.5</v>
      </c>
      <c r="F10" t="s">
        <v>198</v>
      </c>
      <c r="G10" s="7">
        <f>Table6[[#This Row],[date]]+Table6[[#This Row],[time]]+(4/24)</f>
        <v>45825.666666666664</v>
      </c>
      <c r="H10" t="str">
        <f>INDEX(club[key],MATCH(Table6[[#This Row],[home]],club[en],0))</f>
        <v>flu</v>
      </c>
      <c r="I10" t="str">
        <f>INDEX(club[key],MATCH(Table6[[#This Row],[away]],club[en],0))</f>
        <v>bvb</v>
      </c>
      <c r="J10" t="str">
        <f>INDEX(seeds[seed],MATCH(UPPER(Table6[[#This Row],[home-club]]),seeds[team],0))</f>
        <v>F1</v>
      </c>
      <c r="K10" t="str">
        <f>INDEX(seeds[seed],MATCH(UPPER(Table6[[#This Row],[away-club]]),seeds[team],0))</f>
        <v>F2</v>
      </c>
      <c r="L10">
        <f>_xlfn.NUMBERVALUE(_xlfn.TEXTAFTER(INDEX(tournament[key],MATCH(Table6[[#This Row],[location]],tournament[en],0)),"."))</f>
        <v>7</v>
      </c>
    </row>
    <row r="11" spans="1:12" x14ac:dyDescent="0.2">
      <c r="A11" s="4">
        <v>45825</v>
      </c>
      <c r="B11">
        <v>10</v>
      </c>
      <c r="C11" t="s">
        <v>277</v>
      </c>
      <c r="D11" t="s">
        <v>243</v>
      </c>
      <c r="E11" s="6">
        <v>0.625</v>
      </c>
      <c r="F11" t="s">
        <v>144</v>
      </c>
      <c r="G11" s="7">
        <f>Table6[[#This Row],[date]]+Table6[[#This Row],[time]]+(4/24)</f>
        <v>45825.791666666664</v>
      </c>
      <c r="H11" t="str">
        <f>INDEX(club[key],MATCH(Table6[[#This Row],[home]],club[en],0))</f>
        <v>riv</v>
      </c>
      <c r="I11" t="str">
        <f>INDEX(club[key],MATCH(Table6[[#This Row],[away]],club[en],0))</f>
        <v>urd</v>
      </c>
      <c r="J11" t="str">
        <f>INDEX(seeds[seed],MATCH(UPPER(Table6[[#This Row],[home-club]]),seeds[team],0))</f>
        <v>E1</v>
      </c>
      <c r="K11" t="str">
        <f>INDEX(seeds[seed],MATCH(UPPER(Table6[[#This Row],[away-club]]),seeds[team],0))</f>
        <v>E2</v>
      </c>
      <c r="L11">
        <f>_xlfn.NUMBERVALUE(_xlfn.TEXTAFTER(INDEX(tournament[key],MATCH(Table6[[#This Row],[location]],tournament[en],0)),"."))</f>
        <v>10</v>
      </c>
    </row>
    <row r="12" spans="1:12" x14ac:dyDescent="0.2">
      <c r="A12" s="4">
        <v>45825</v>
      </c>
      <c r="B12">
        <v>11</v>
      </c>
      <c r="C12" t="s">
        <v>340</v>
      </c>
      <c r="D12" t="s">
        <v>343</v>
      </c>
      <c r="E12" s="6">
        <v>0.75</v>
      </c>
      <c r="F12" t="s">
        <v>194</v>
      </c>
      <c r="G12" s="7">
        <f>Table6[[#This Row],[date]]+Table6[[#This Row],[time]]+(4/24)</f>
        <v>45825.916666666664</v>
      </c>
      <c r="H12" t="str">
        <f>INDEX(club[key],MATCH(Table6[[#This Row],[home]],club[en],0))</f>
        <v>uhd</v>
      </c>
      <c r="I12" t="str">
        <f>INDEX(club[key],MATCH(Table6[[#This Row],[away]],club[en],0))</f>
        <v>msu</v>
      </c>
      <c r="J12" t="str">
        <f>INDEX(seeds[seed],MATCH(UPPER(Table6[[#This Row],[home-club]]),seeds[team],0))</f>
        <v>F3</v>
      </c>
      <c r="K12" t="str">
        <f>INDEX(seeds[seed],MATCH(UPPER(Table6[[#This Row],[away-club]]),seeds[team],0))</f>
        <v>F4</v>
      </c>
      <c r="L12">
        <f>_xlfn.NUMBERVALUE(_xlfn.TEXTAFTER(INDEX(tournament[key],MATCH(Table6[[#This Row],[location]],tournament[en],0)),"."))</f>
        <v>8</v>
      </c>
    </row>
    <row r="13" spans="1:12" x14ac:dyDescent="0.2">
      <c r="A13" s="4">
        <v>45825</v>
      </c>
      <c r="B13">
        <v>12</v>
      </c>
      <c r="C13" t="s">
        <v>330</v>
      </c>
      <c r="D13" t="s">
        <v>333</v>
      </c>
      <c r="E13" s="6">
        <v>0.625</v>
      </c>
      <c r="F13" t="s">
        <v>199</v>
      </c>
      <c r="G13" s="7">
        <f>Table6[[#This Row],[date]]+Table6[[#This Row],[time]]+(4/24)</f>
        <v>45825.791666666664</v>
      </c>
      <c r="H13" t="str">
        <f>INDEX(club[key],MATCH(Table6[[#This Row],[home]],club[en],0))</f>
        <v>cfm</v>
      </c>
      <c r="I13" t="str">
        <f>INDEX(club[key],MATCH(Table6[[#This Row],[away]],club[en],0))</f>
        <v>int</v>
      </c>
      <c r="J13" t="str">
        <f>INDEX(seeds[seed],MATCH(UPPER(Table6[[#This Row],[home-club]]),seeds[team],0))</f>
        <v>E3</v>
      </c>
      <c r="K13" t="str">
        <f>INDEX(seeds[seed],MATCH(UPPER(Table6[[#This Row],[away-club]]),seeds[team],0))</f>
        <v>E4</v>
      </c>
      <c r="L13">
        <f>_xlfn.NUMBERVALUE(_xlfn.TEXTAFTER(INDEX(tournament[key],MATCH(Table6[[#This Row],[location]],tournament[en],0)),"."))</f>
        <v>4</v>
      </c>
    </row>
    <row r="14" spans="1:12" x14ac:dyDescent="0.2">
      <c r="A14" s="4">
        <v>45826</v>
      </c>
      <c r="B14">
        <v>13</v>
      </c>
      <c r="C14" t="s">
        <v>261</v>
      </c>
      <c r="D14" t="s">
        <v>350</v>
      </c>
      <c r="E14" s="6">
        <v>0.5</v>
      </c>
      <c r="F14" t="s">
        <v>139</v>
      </c>
      <c r="G14" s="7">
        <f>Table6[[#This Row],[date]]+Table6[[#This Row],[time]]+(4/24)</f>
        <v>45826.666666666664</v>
      </c>
      <c r="H14" t="str">
        <f>INDEX(club[key],MATCH(Table6[[#This Row],[home]],club[en],0))</f>
        <v>mci</v>
      </c>
      <c r="I14" t="str">
        <f>INDEX(club[key],MATCH(Table6[[#This Row],[away]],club[en],0))</f>
        <v>wac</v>
      </c>
      <c r="J14" t="str">
        <f>INDEX(seeds[seed],MATCH(UPPER(Table6[[#This Row],[home-club]]),seeds[team],0))</f>
        <v>G1</v>
      </c>
      <c r="K14" t="str">
        <f>INDEX(seeds[seed],MATCH(UPPER(Table6[[#This Row],[away-club]]),seeds[team],0))</f>
        <v>G2</v>
      </c>
      <c r="L14">
        <f>_xlfn.NUMBERVALUE(_xlfn.TEXTAFTER(INDEX(tournament[key],MATCH(Table6[[#This Row],[location]],tournament[en],0)),"."))</f>
        <v>9</v>
      </c>
    </row>
    <row r="15" spans="1:12" x14ac:dyDescent="0.2">
      <c r="A15" s="4">
        <v>45826</v>
      </c>
      <c r="B15">
        <v>14</v>
      </c>
      <c r="C15" t="s">
        <v>362</v>
      </c>
      <c r="D15" t="s">
        <v>271</v>
      </c>
      <c r="E15" s="6">
        <v>0.625</v>
      </c>
      <c r="F15" t="s">
        <v>132</v>
      </c>
      <c r="G15" s="7">
        <f>Table6[[#This Row],[date]]+Table6[[#This Row],[time]]+(4/24)</f>
        <v>45826.791666666664</v>
      </c>
      <c r="H15" t="str">
        <f>INDEX(club[key],MATCH(Table6[[#This Row],[home]],club[en],0))</f>
        <v>rma</v>
      </c>
      <c r="I15" t="str">
        <f>INDEX(club[key],MATCH(Table6[[#This Row],[away]],club[en],0))</f>
        <v>hil</v>
      </c>
      <c r="J15" t="str">
        <f>INDEX(seeds[seed],MATCH(UPPER(Table6[[#This Row],[home-club]]),seeds[team],0))</f>
        <v>H1</v>
      </c>
      <c r="K15" t="str">
        <f>INDEX(seeds[seed],MATCH(UPPER(Table6[[#This Row],[away-club]]),seeds[team],0))</f>
        <v>H2</v>
      </c>
      <c r="L15">
        <f>_xlfn.NUMBERVALUE(_xlfn.TEXTAFTER(INDEX(tournament[key],MATCH(Table6[[#This Row],[location]],tournament[en],0)),"."))</f>
        <v>5</v>
      </c>
    </row>
    <row r="16" spans="1:12" x14ac:dyDescent="0.2">
      <c r="A16" s="4">
        <v>45826</v>
      </c>
      <c r="B16">
        <v>15</v>
      </c>
      <c r="C16" t="s">
        <v>368</v>
      </c>
      <c r="D16" t="s">
        <v>372</v>
      </c>
      <c r="E16" s="6">
        <v>0.75</v>
      </c>
      <c r="F16" t="s">
        <v>380</v>
      </c>
      <c r="G16" s="7">
        <f>Table6[[#This Row],[date]]+Table6[[#This Row],[time]]+(4/24)</f>
        <v>45826.916666666664</v>
      </c>
      <c r="H16" t="str">
        <f>INDEX(club[key],MATCH(Table6[[#This Row],[home]],club[en],0))</f>
        <v>pac</v>
      </c>
      <c r="I16" t="str">
        <f>INDEX(club[key],MATCH(Table6[[#This Row],[away]],club[en],0))</f>
        <v>sal</v>
      </c>
      <c r="J16" t="str">
        <f>INDEX(seeds[seed],MATCH(UPPER(Table6[[#This Row],[home-club]]),seeds[team],0))</f>
        <v>H3</v>
      </c>
      <c r="K16" t="str">
        <f>INDEX(seeds[seed],MATCH(UPPER(Table6[[#This Row],[away-club]]),seeds[team],0))</f>
        <v>H4</v>
      </c>
      <c r="L16">
        <f>_xlfn.NUMBERVALUE(_xlfn.TEXTAFTER(INDEX(tournament[key],MATCH(Table6[[#This Row],[location]],tournament[en],0)),"."))</f>
        <v>3</v>
      </c>
    </row>
    <row r="17" spans="1:12" x14ac:dyDescent="0.2">
      <c r="A17" s="4">
        <v>45826</v>
      </c>
      <c r="B17">
        <v>16</v>
      </c>
      <c r="C17" t="s">
        <v>353</v>
      </c>
      <c r="D17" t="s">
        <v>358</v>
      </c>
      <c r="E17" s="6">
        <v>0.875</v>
      </c>
      <c r="F17" t="s">
        <v>148</v>
      </c>
      <c r="G17" s="7">
        <f>Table6[[#This Row],[date]]+Table6[[#This Row],[time]]+(4/24)</f>
        <v>45827.041666666664</v>
      </c>
      <c r="H17" t="str">
        <f>INDEX(club[key],MATCH(Table6[[#This Row],[home]],club[en],0))</f>
        <v>ain</v>
      </c>
      <c r="I17" t="str">
        <f>INDEX(club[key],MATCH(Table6[[#This Row],[away]],club[en],0))</f>
        <v>juv</v>
      </c>
      <c r="J17" t="str">
        <f>INDEX(seeds[seed],MATCH(UPPER(Table6[[#This Row],[home-club]]),seeds[team],0))</f>
        <v>G3</v>
      </c>
      <c r="K17" t="str">
        <f>INDEX(seeds[seed],MATCH(UPPER(Table6[[#This Row],[away-club]]),seeds[team],0))</f>
        <v>G4</v>
      </c>
      <c r="L17">
        <f>_xlfn.NUMBERVALUE(_xlfn.TEXTAFTER(INDEX(tournament[key],MATCH(Table6[[#This Row],[location]],tournament[en],0)),"."))</f>
        <v>11</v>
      </c>
    </row>
    <row r="18" spans="1:12" x14ac:dyDescent="0.2">
      <c r="A18" s="4">
        <v>45827</v>
      </c>
      <c r="B18">
        <v>17</v>
      </c>
      <c r="C18" t="s">
        <v>278</v>
      </c>
      <c r="D18" t="s">
        <v>285</v>
      </c>
      <c r="E18" s="6">
        <v>0.5</v>
      </c>
      <c r="F18" t="s">
        <v>198</v>
      </c>
      <c r="G18" s="7">
        <f>Table6[[#This Row],[date]]+Table6[[#This Row],[time]]+(4/24)</f>
        <v>45827.666666666664</v>
      </c>
      <c r="H18" t="str">
        <f>INDEX(club[key],MATCH(Table6[[#This Row],[home]],club[en],0))</f>
        <v>pal</v>
      </c>
      <c r="I18" t="str">
        <f>INDEX(club[key],MATCH(Table6[[#This Row],[away]],club[en],0))</f>
        <v>ahl</v>
      </c>
      <c r="J18" t="str">
        <f>INDEX(seeds[seed],MATCH(UPPER(Table6[[#This Row],[home-club]]),seeds[team],0))</f>
        <v>A1</v>
      </c>
      <c r="K18" t="str">
        <f>INDEX(seeds[seed],MATCH(UPPER(Table6[[#This Row],[away-club]]),seeds[team],0))</f>
        <v>A3</v>
      </c>
      <c r="L18">
        <f>_xlfn.NUMBERVALUE(_xlfn.TEXTAFTER(INDEX(tournament[key],MATCH(Table6[[#This Row],[location]],tournament[en],0)),"."))</f>
        <v>7</v>
      </c>
    </row>
    <row r="19" spans="1:12" x14ac:dyDescent="0.2">
      <c r="A19" s="4">
        <v>45827</v>
      </c>
      <c r="B19">
        <v>18</v>
      </c>
      <c r="C19" t="s">
        <v>289</v>
      </c>
      <c r="D19" t="s">
        <v>281</v>
      </c>
      <c r="E19" s="6">
        <v>0.625</v>
      </c>
      <c r="F19" t="s">
        <v>122</v>
      </c>
      <c r="G19" s="7">
        <f>Table6[[#This Row],[date]]+Table6[[#This Row],[time]]+(4/24)</f>
        <v>45827.791666666664</v>
      </c>
      <c r="H19" t="str">
        <f>INDEX(club[key],MATCH(Table6[[#This Row],[home]],club[en],0))</f>
        <v>mia</v>
      </c>
      <c r="I19" t="str">
        <f>INDEX(club[key],MATCH(Table6[[#This Row],[away]],club[en],0))</f>
        <v>por</v>
      </c>
      <c r="J19" t="str">
        <f>INDEX(seeds[seed],MATCH(UPPER(Table6[[#This Row],[home-club]]),seeds[team],0))</f>
        <v>A4</v>
      </c>
      <c r="K19" t="str">
        <f>INDEX(seeds[seed],MATCH(UPPER(Table6[[#This Row],[away-club]]),seeds[team],0))</f>
        <v>A2</v>
      </c>
      <c r="L19">
        <f>_xlfn.NUMBERVALUE(_xlfn.TEXTAFTER(INDEX(tournament[key],MATCH(Table6[[#This Row],[location]],tournament[en],0)),"."))</f>
        <v>1</v>
      </c>
    </row>
    <row r="20" spans="1:12" x14ac:dyDescent="0.2">
      <c r="A20" s="4">
        <v>45827</v>
      </c>
      <c r="B20">
        <v>19</v>
      </c>
      <c r="C20" t="s">
        <v>293</v>
      </c>
      <c r="D20" t="s">
        <v>215</v>
      </c>
      <c r="E20" s="6">
        <v>0.75</v>
      </c>
      <c r="F20" t="s">
        <v>144</v>
      </c>
      <c r="G20" s="7">
        <f>Table6[[#This Row],[date]]+Table6[[#This Row],[time]]+(4/24)</f>
        <v>45827.916666666664</v>
      </c>
      <c r="H20" t="str">
        <f>INDEX(club[key],MATCH(Table6[[#This Row],[home]],club[en],0))</f>
        <v>sea</v>
      </c>
      <c r="I20" t="str">
        <f>INDEX(club[key],MATCH(Table6[[#This Row],[away]],club[en],0))</f>
        <v>atm</v>
      </c>
      <c r="J20" t="str">
        <f>INDEX(seeds[seed],MATCH(UPPER(Table6[[#This Row],[home-club]]),seeds[team],0))</f>
        <v>B4</v>
      </c>
      <c r="K20" t="str">
        <f>INDEX(seeds[seed],MATCH(UPPER(Table6[[#This Row],[away-club]]),seeds[team],0))</f>
        <v>B2</v>
      </c>
      <c r="L20">
        <f>_xlfn.NUMBERVALUE(_xlfn.TEXTAFTER(INDEX(tournament[key],MATCH(Table6[[#This Row],[location]],tournament[en],0)),"."))</f>
        <v>10</v>
      </c>
    </row>
    <row r="21" spans="1:12" x14ac:dyDescent="0.2">
      <c r="A21" s="4">
        <v>45827</v>
      </c>
      <c r="B21">
        <v>20</v>
      </c>
      <c r="C21" t="s">
        <v>210</v>
      </c>
      <c r="D21" t="s">
        <v>221</v>
      </c>
      <c r="E21" s="6">
        <v>0.875</v>
      </c>
      <c r="F21" t="s">
        <v>199</v>
      </c>
      <c r="G21" s="7">
        <f>Table6[[#This Row],[date]]+Table6[[#This Row],[time]]+(4/24)</f>
        <v>45828.041666666664</v>
      </c>
      <c r="H21" t="str">
        <f>INDEX(club[key],MATCH(Table6[[#This Row],[home]],club[en],0))</f>
        <v>psg</v>
      </c>
      <c r="I21" t="str">
        <f>INDEX(club[key],MATCH(Table6[[#This Row],[away]],club[en],0))</f>
        <v>bot</v>
      </c>
      <c r="J21" t="str">
        <f>INDEX(seeds[seed],MATCH(UPPER(Table6[[#This Row],[home-club]]),seeds[team],0))</f>
        <v>B1</v>
      </c>
      <c r="K21" t="str">
        <f>INDEX(seeds[seed],MATCH(UPPER(Table6[[#This Row],[away-club]]),seeds[team],0))</f>
        <v>B3</v>
      </c>
      <c r="L21">
        <f>_xlfn.NUMBERVALUE(_xlfn.TEXTAFTER(INDEX(tournament[key],MATCH(Table6[[#This Row],[location]],tournament[en],0)),"."))</f>
        <v>4</v>
      </c>
    </row>
    <row r="22" spans="1:12" x14ac:dyDescent="0.2">
      <c r="A22" s="4">
        <v>45828</v>
      </c>
      <c r="B22">
        <v>21</v>
      </c>
      <c r="C22" t="s">
        <v>230</v>
      </c>
      <c r="D22" t="s">
        <v>306</v>
      </c>
      <c r="E22" s="6">
        <v>0.5</v>
      </c>
      <c r="F22" t="s">
        <v>194</v>
      </c>
      <c r="G22" s="7">
        <f>Table6[[#This Row],[date]]+Table6[[#This Row],[time]]+(4/24)</f>
        <v>45828.666666666664</v>
      </c>
      <c r="H22" t="str">
        <f>INDEX(club[key],MATCH(Table6[[#This Row],[home]],club[en],0))</f>
        <v>slb</v>
      </c>
      <c r="I22" t="str">
        <f>INDEX(club[key],MATCH(Table6[[#This Row],[away]],club[en],0))</f>
        <v>akl</v>
      </c>
      <c r="J22" t="str">
        <f>INDEX(seeds[seed],MATCH(UPPER(Table6[[#This Row],[home-club]]),seeds[team],0))</f>
        <v>C4</v>
      </c>
      <c r="K22" t="str">
        <f>INDEX(seeds[seed],MATCH(UPPER(Table6[[#This Row],[away-club]]),seeds[team],0))</f>
        <v>C2</v>
      </c>
      <c r="L22">
        <f>_xlfn.NUMBERVALUE(_xlfn.TEXTAFTER(INDEX(tournament[key],MATCH(Table6[[#This Row],[location]],tournament[en],0)),"."))</f>
        <v>8</v>
      </c>
    </row>
    <row r="23" spans="1:12" x14ac:dyDescent="0.2">
      <c r="A23" s="4">
        <v>45828</v>
      </c>
      <c r="B23">
        <v>22</v>
      </c>
      <c r="C23" t="s">
        <v>319</v>
      </c>
      <c r="D23" t="s">
        <v>323</v>
      </c>
      <c r="E23" s="6">
        <v>0.58333333333333337</v>
      </c>
      <c r="F23" t="s">
        <v>139</v>
      </c>
      <c r="G23" s="7">
        <f>Table6[[#This Row],[date]]+Table6[[#This Row],[time]]+(4/24)</f>
        <v>45828.75</v>
      </c>
      <c r="H23" t="str">
        <f>INDEX(club[key],MATCH(Table6[[#This Row],[home]],club[en],0))</f>
        <v>fla</v>
      </c>
      <c r="I23" t="str">
        <f>INDEX(club[key],MATCH(Table6[[#This Row],[away]],club[en],0))</f>
        <v>che</v>
      </c>
      <c r="J23" t="str">
        <f>INDEX(seeds[seed],MATCH(UPPER(Table6[[#This Row],[home-club]]),seeds[team],0))</f>
        <v>D1</v>
      </c>
      <c r="K23" t="str">
        <f>INDEX(seeds[seed],MATCH(UPPER(Table6[[#This Row],[away-club]]),seeds[team],0))</f>
        <v>D3</v>
      </c>
      <c r="L23">
        <f>_xlfn.NUMBERVALUE(_xlfn.TEXTAFTER(INDEX(tournament[key],MATCH(Table6[[#This Row],[location]],tournament[en],0)),"."))</f>
        <v>9</v>
      </c>
    </row>
    <row r="24" spans="1:12" x14ac:dyDescent="0.2">
      <c r="A24" s="4">
        <v>45828</v>
      </c>
      <c r="B24">
        <v>23</v>
      </c>
      <c r="C24" t="s">
        <v>381</v>
      </c>
      <c r="D24" t="s">
        <v>233</v>
      </c>
      <c r="E24" s="6">
        <v>0.75</v>
      </c>
      <c r="F24" t="s">
        <v>136</v>
      </c>
      <c r="G24" s="7">
        <f>Table6[[#This Row],[date]]+Table6[[#This Row],[time]]+(4/24)</f>
        <v>45828.916666666664</v>
      </c>
      <c r="H24" t="str">
        <f>INDEX(club[key],MATCH(Table6[[#This Row],[home]],club[en],0))</f>
        <v>leo</v>
      </c>
      <c r="I24" t="str">
        <f>INDEX(club[key],MATCH(Table6[[#This Row],[away]],club[en],0))</f>
        <v>est</v>
      </c>
      <c r="J24" t="str">
        <f>INDEX(seeds[seed],MATCH(UPPER(Table6[[#This Row],[home-club]]),seeds[team],0))</f>
        <v>D4</v>
      </c>
      <c r="K24" t="str">
        <f>INDEX(seeds[seed],MATCH(UPPER(Table6[[#This Row],[away-club]]),seeds[team],0))</f>
        <v>D2</v>
      </c>
      <c r="L24">
        <f>_xlfn.NUMBERVALUE(_xlfn.TEXTAFTER(INDEX(tournament[key],MATCH(Table6[[#This Row],[location]],tournament[en],0)),"."))</f>
        <v>6</v>
      </c>
    </row>
    <row r="25" spans="1:12" x14ac:dyDescent="0.2">
      <c r="A25" s="4">
        <v>45828</v>
      </c>
      <c r="B25">
        <v>24</v>
      </c>
      <c r="C25" t="s">
        <v>300</v>
      </c>
      <c r="D25" t="s">
        <v>228</v>
      </c>
      <c r="E25" s="6">
        <v>0.875</v>
      </c>
      <c r="F25" t="s">
        <v>132</v>
      </c>
      <c r="G25" s="7">
        <f>Table6[[#This Row],[date]]+Table6[[#This Row],[time]]+(4/24)</f>
        <v>45829.041666666664</v>
      </c>
      <c r="H25" t="str">
        <f>INDEX(club[key],MATCH(Table6[[#This Row],[home]],club[en],0))</f>
        <v>bay</v>
      </c>
      <c r="I25" t="str">
        <f>INDEX(club[key],MATCH(Table6[[#This Row],[away]],club[en],0))</f>
        <v>boc</v>
      </c>
      <c r="J25" t="str">
        <f>INDEX(seeds[seed],MATCH(UPPER(Table6[[#This Row],[home-club]]),seeds[team],0))</f>
        <v>C1</v>
      </c>
      <c r="K25" t="str">
        <f>INDEX(seeds[seed],MATCH(UPPER(Table6[[#This Row],[away-club]]),seeds[team],0))</f>
        <v>C3</v>
      </c>
      <c r="L25">
        <f>_xlfn.NUMBERVALUE(_xlfn.TEXTAFTER(INDEX(tournament[key],MATCH(Table6[[#This Row],[location]],tournament[en],0)),"."))</f>
        <v>5</v>
      </c>
    </row>
    <row r="26" spans="1:12" x14ac:dyDescent="0.2">
      <c r="A26" s="4">
        <v>45829</v>
      </c>
      <c r="B26">
        <v>25</v>
      </c>
      <c r="C26" t="s">
        <v>343</v>
      </c>
      <c r="D26" t="s">
        <v>255</v>
      </c>
      <c r="E26" s="6">
        <v>0.5</v>
      </c>
      <c r="F26" t="s">
        <v>380</v>
      </c>
      <c r="G26" s="7">
        <f>Table6[[#This Row],[date]]+Table6[[#This Row],[time]]+(4/24)</f>
        <v>45829.666666666664</v>
      </c>
      <c r="H26" t="str">
        <f>INDEX(club[key],MATCH(Table6[[#This Row],[home]],club[en],0))</f>
        <v>msu</v>
      </c>
      <c r="I26" t="str">
        <f>INDEX(club[key],MATCH(Table6[[#This Row],[away]],club[en],0))</f>
        <v>bvb</v>
      </c>
      <c r="J26" t="str">
        <f>INDEX(seeds[seed],MATCH(UPPER(Table6[[#This Row],[home-club]]),seeds[team],0))</f>
        <v>F4</v>
      </c>
      <c r="K26" t="str">
        <f>INDEX(seeds[seed],MATCH(UPPER(Table6[[#This Row],[away-club]]),seeds[team],0))</f>
        <v>F2</v>
      </c>
      <c r="L26">
        <f>_xlfn.NUMBERVALUE(_xlfn.TEXTAFTER(INDEX(tournament[key],MATCH(Table6[[#This Row],[location]],tournament[en],0)),"."))</f>
        <v>3</v>
      </c>
    </row>
    <row r="27" spans="1:12" x14ac:dyDescent="0.2">
      <c r="A27" s="4">
        <v>45829</v>
      </c>
      <c r="B27">
        <v>26</v>
      </c>
      <c r="C27" t="s">
        <v>333</v>
      </c>
      <c r="D27" t="s">
        <v>243</v>
      </c>
      <c r="E27" s="6">
        <v>0.625</v>
      </c>
      <c r="F27" t="s">
        <v>144</v>
      </c>
      <c r="G27" s="7">
        <f>Table6[[#This Row],[date]]+Table6[[#This Row],[time]]+(4/24)</f>
        <v>45829.791666666664</v>
      </c>
      <c r="H27" t="str">
        <f>INDEX(club[key],MATCH(Table6[[#This Row],[home]],club[en],0))</f>
        <v>int</v>
      </c>
      <c r="I27" t="str">
        <f>INDEX(club[key],MATCH(Table6[[#This Row],[away]],club[en],0))</f>
        <v>urd</v>
      </c>
      <c r="J27" t="str">
        <f>INDEX(seeds[seed],MATCH(UPPER(Table6[[#This Row],[home-club]]),seeds[team],0))</f>
        <v>E4</v>
      </c>
      <c r="K27" t="str">
        <f>INDEX(seeds[seed],MATCH(UPPER(Table6[[#This Row],[away-club]]),seeds[team],0))</f>
        <v>E2</v>
      </c>
      <c r="L27">
        <f>_xlfn.NUMBERVALUE(_xlfn.TEXTAFTER(INDEX(tournament[key],MATCH(Table6[[#This Row],[location]],tournament[en],0)),"."))</f>
        <v>10</v>
      </c>
    </row>
    <row r="28" spans="1:12" x14ac:dyDescent="0.2">
      <c r="A28" s="4">
        <v>45829</v>
      </c>
      <c r="B28">
        <v>27</v>
      </c>
      <c r="C28" t="s">
        <v>382</v>
      </c>
      <c r="D28" t="s">
        <v>340</v>
      </c>
      <c r="E28" s="6">
        <v>0.75</v>
      </c>
      <c r="F28" t="s">
        <v>198</v>
      </c>
      <c r="G28" s="7">
        <f>Table6[[#This Row],[date]]+Table6[[#This Row],[time]]+(4/24)</f>
        <v>45829.916666666664</v>
      </c>
      <c r="H28" t="str">
        <f>INDEX(club[key],MATCH(Table6[[#This Row],[home]],club[en],0))</f>
        <v>flu</v>
      </c>
      <c r="I28" t="str">
        <f>INDEX(club[key],MATCH(Table6[[#This Row],[away]],club[en],0))</f>
        <v>uhd</v>
      </c>
      <c r="J28" t="str">
        <f>INDEX(seeds[seed],MATCH(UPPER(Table6[[#This Row],[home-club]]),seeds[team],0))</f>
        <v>F1</v>
      </c>
      <c r="K28" t="str">
        <f>INDEX(seeds[seed],MATCH(UPPER(Table6[[#This Row],[away-club]]),seeds[team],0))</f>
        <v>F3</v>
      </c>
      <c r="L28">
        <f>_xlfn.NUMBERVALUE(_xlfn.TEXTAFTER(INDEX(tournament[key],MATCH(Table6[[#This Row],[location]],tournament[en],0)),"."))</f>
        <v>7</v>
      </c>
    </row>
    <row r="29" spans="1:12" x14ac:dyDescent="0.2">
      <c r="A29" s="4">
        <v>45829</v>
      </c>
      <c r="B29">
        <v>28</v>
      </c>
      <c r="C29" t="s">
        <v>277</v>
      </c>
      <c r="D29" t="s">
        <v>330</v>
      </c>
      <c r="E29" s="6">
        <v>0.875</v>
      </c>
      <c r="F29" t="s">
        <v>199</v>
      </c>
      <c r="G29" s="7">
        <f>Table6[[#This Row],[date]]+Table6[[#This Row],[time]]+(4/24)</f>
        <v>45830.041666666664</v>
      </c>
      <c r="H29" t="str">
        <f>INDEX(club[key],MATCH(Table6[[#This Row],[home]],club[en],0))</f>
        <v>riv</v>
      </c>
      <c r="I29" t="str">
        <f>INDEX(club[key],MATCH(Table6[[#This Row],[away]],club[en],0))</f>
        <v>cfm</v>
      </c>
      <c r="J29" t="str">
        <f>INDEX(seeds[seed],MATCH(UPPER(Table6[[#This Row],[home-club]]),seeds[team],0))</f>
        <v>E1</v>
      </c>
      <c r="K29" t="str">
        <f>INDEX(seeds[seed],MATCH(UPPER(Table6[[#This Row],[away-club]]),seeds[team],0))</f>
        <v>E3</v>
      </c>
      <c r="L29">
        <f>_xlfn.NUMBERVALUE(_xlfn.TEXTAFTER(INDEX(tournament[key],MATCH(Table6[[#This Row],[location]],tournament[en],0)),"."))</f>
        <v>4</v>
      </c>
    </row>
    <row r="30" spans="1:12" x14ac:dyDescent="0.2">
      <c r="A30" s="4">
        <v>45830</v>
      </c>
      <c r="B30">
        <v>29</v>
      </c>
      <c r="C30" t="s">
        <v>358</v>
      </c>
      <c r="D30" t="s">
        <v>350</v>
      </c>
      <c r="E30" s="6">
        <v>0.5</v>
      </c>
      <c r="F30" t="s">
        <v>139</v>
      </c>
      <c r="G30" s="7">
        <f>Table6[[#This Row],[date]]+Table6[[#This Row],[time]]+(4/24)</f>
        <v>45830.666666666664</v>
      </c>
      <c r="H30" t="str">
        <f>INDEX(club[key],MATCH(Table6[[#This Row],[home]],club[en],0))</f>
        <v>juv</v>
      </c>
      <c r="I30" t="str">
        <f>INDEX(club[key],MATCH(Table6[[#This Row],[away]],club[en],0))</f>
        <v>wac</v>
      </c>
      <c r="J30" t="str">
        <f>INDEX(seeds[seed],MATCH(UPPER(Table6[[#This Row],[home-club]]),seeds[team],0))</f>
        <v>G4</v>
      </c>
      <c r="K30" t="str">
        <f>INDEX(seeds[seed],MATCH(UPPER(Table6[[#This Row],[away-club]]),seeds[team],0))</f>
        <v>G2</v>
      </c>
      <c r="L30">
        <f>_xlfn.NUMBERVALUE(_xlfn.TEXTAFTER(INDEX(tournament[key],MATCH(Table6[[#This Row],[location]],tournament[en],0)),"."))</f>
        <v>9</v>
      </c>
    </row>
    <row r="31" spans="1:12" x14ac:dyDescent="0.2">
      <c r="A31" s="4">
        <v>45830</v>
      </c>
      <c r="B31">
        <v>30</v>
      </c>
      <c r="C31" t="s">
        <v>362</v>
      </c>
      <c r="D31" t="s">
        <v>368</v>
      </c>
      <c r="E31" s="6">
        <v>0.625</v>
      </c>
      <c r="F31" t="s">
        <v>125</v>
      </c>
      <c r="G31" s="7">
        <f>Table6[[#This Row],[date]]+Table6[[#This Row],[time]]+(4/24)</f>
        <v>45830.791666666664</v>
      </c>
      <c r="H31" t="str">
        <f>INDEX(club[key],MATCH(Table6[[#This Row],[home]],club[en],0))</f>
        <v>rma</v>
      </c>
      <c r="I31" t="str">
        <f>INDEX(club[key],MATCH(Table6[[#This Row],[away]],club[en],0))</f>
        <v>pac</v>
      </c>
      <c r="J31" t="str">
        <f>INDEX(seeds[seed],MATCH(UPPER(Table6[[#This Row],[home-club]]),seeds[team],0))</f>
        <v>H1</v>
      </c>
      <c r="K31" t="str">
        <f>INDEX(seeds[seed],MATCH(UPPER(Table6[[#This Row],[away-club]]),seeds[team],0))</f>
        <v>H3</v>
      </c>
      <c r="L31">
        <f>_xlfn.NUMBERVALUE(_xlfn.TEXTAFTER(INDEX(tournament[key],MATCH(Table6[[#This Row],[location]],tournament[en],0)),"."))</f>
        <v>2</v>
      </c>
    </row>
    <row r="32" spans="1:12" x14ac:dyDescent="0.2">
      <c r="A32" s="4">
        <v>45830</v>
      </c>
      <c r="B32">
        <v>31</v>
      </c>
      <c r="C32" t="s">
        <v>372</v>
      </c>
      <c r="D32" t="s">
        <v>271</v>
      </c>
      <c r="E32" s="6">
        <v>0.75</v>
      </c>
      <c r="F32" t="s">
        <v>148</v>
      </c>
      <c r="G32" s="7">
        <f>Table6[[#This Row],[date]]+Table6[[#This Row],[time]]+(4/24)</f>
        <v>45830.916666666664</v>
      </c>
      <c r="H32" t="str">
        <f>INDEX(club[key],MATCH(Table6[[#This Row],[home]],club[en],0))</f>
        <v>sal</v>
      </c>
      <c r="I32" t="str">
        <f>INDEX(club[key],MATCH(Table6[[#This Row],[away]],club[en],0))</f>
        <v>hil</v>
      </c>
      <c r="J32" t="str">
        <f>INDEX(seeds[seed],MATCH(UPPER(Table6[[#This Row],[home-club]]),seeds[team],0))</f>
        <v>H4</v>
      </c>
      <c r="K32" t="str">
        <f>INDEX(seeds[seed],MATCH(UPPER(Table6[[#This Row],[away-club]]),seeds[team],0))</f>
        <v>H2</v>
      </c>
      <c r="L32">
        <f>_xlfn.NUMBERVALUE(_xlfn.TEXTAFTER(INDEX(tournament[key],MATCH(Table6[[#This Row],[location]],tournament[en],0)),"."))</f>
        <v>11</v>
      </c>
    </row>
    <row r="33" spans="1:12" x14ac:dyDescent="0.2">
      <c r="A33" s="4">
        <v>45830</v>
      </c>
      <c r="B33">
        <v>32</v>
      </c>
      <c r="C33" t="s">
        <v>261</v>
      </c>
      <c r="D33" t="s">
        <v>353</v>
      </c>
      <c r="E33" s="6">
        <v>0.875</v>
      </c>
      <c r="F33" t="s">
        <v>122</v>
      </c>
      <c r="G33" s="7">
        <f>Table6[[#This Row],[date]]+Table6[[#This Row],[time]]+(4/24)</f>
        <v>45831.041666666664</v>
      </c>
      <c r="H33" t="str">
        <f>INDEX(club[key],MATCH(Table6[[#This Row],[home]],club[en],0))</f>
        <v>mci</v>
      </c>
      <c r="I33" t="str">
        <f>INDEX(club[key],MATCH(Table6[[#This Row],[away]],club[en],0))</f>
        <v>ain</v>
      </c>
      <c r="J33" t="str">
        <f>INDEX(seeds[seed],MATCH(UPPER(Table6[[#This Row],[home-club]]),seeds[team],0))</f>
        <v>G1</v>
      </c>
      <c r="K33" t="str">
        <f>INDEX(seeds[seed],MATCH(UPPER(Table6[[#This Row],[away-club]]),seeds[team],0))</f>
        <v>G3</v>
      </c>
      <c r="L33">
        <f>_xlfn.NUMBERVALUE(_xlfn.TEXTAFTER(INDEX(tournament[key],MATCH(Table6[[#This Row],[location]],tournament[en],0)),"."))</f>
        <v>1</v>
      </c>
    </row>
    <row r="34" spans="1:12" x14ac:dyDescent="0.2">
      <c r="A34" s="4">
        <v>45831</v>
      </c>
      <c r="B34">
        <v>33</v>
      </c>
      <c r="C34" t="s">
        <v>293</v>
      </c>
      <c r="D34" t="s">
        <v>210</v>
      </c>
      <c r="E34" s="6">
        <v>0.625</v>
      </c>
      <c r="F34" t="s">
        <v>144</v>
      </c>
      <c r="G34" s="7">
        <f>Table6[[#This Row],[date]]+Table6[[#This Row],[time]]+(4/24)</f>
        <v>45831.791666666664</v>
      </c>
      <c r="H34" t="str">
        <f>INDEX(club[key],MATCH(Table6[[#This Row],[home]],club[en],0))</f>
        <v>sea</v>
      </c>
      <c r="I34" t="str">
        <f>INDEX(club[key],MATCH(Table6[[#This Row],[away]],club[en],0))</f>
        <v>psg</v>
      </c>
      <c r="J34" t="str">
        <f>INDEX(seeds[seed],MATCH(UPPER(Table6[[#This Row],[home-club]]),seeds[team],0))</f>
        <v>B4</v>
      </c>
      <c r="K34" t="str">
        <f>INDEX(seeds[seed],MATCH(UPPER(Table6[[#This Row],[away-club]]),seeds[team],0))</f>
        <v>B1</v>
      </c>
      <c r="L34">
        <f>_xlfn.NUMBERVALUE(_xlfn.TEXTAFTER(INDEX(tournament[key],MATCH(Table6[[#This Row],[location]],tournament[en],0)),"."))</f>
        <v>10</v>
      </c>
    </row>
    <row r="35" spans="1:12" x14ac:dyDescent="0.2">
      <c r="A35" s="4">
        <v>45831</v>
      </c>
      <c r="B35">
        <v>34</v>
      </c>
      <c r="C35" t="s">
        <v>215</v>
      </c>
      <c r="D35" t="s">
        <v>221</v>
      </c>
      <c r="E35" s="6">
        <v>0.625</v>
      </c>
      <c r="F35" t="s">
        <v>199</v>
      </c>
      <c r="G35" s="7">
        <f>Table6[[#This Row],[date]]+Table6[[#This Row],[time]]+(4/24)</f>
        <v>45831.791666666664</v>
      </c>
      <c r="H35" t="str">
        <f>INDEX(club[key],MATCH(Table6[[#This Row],[home]],club[en],0))</f>
        <v>atm</v>
      </c>
      <c r="I35" t="str">
        <f>INDEX(club[key],MATCH(Table6[[#This Row],[away]],club[en],0))</f>
        <v>bot</v>
      </c>
      <c r="J35" t="str">
        <f>INDEX(seeds[seed],MATCH(UPPER(Table6[[#This Row],[home-club]]),seeds[team],0))</f>
        <v>B2</v>
      </c>
      <c r="K35" t="str">
        <f>INDEX(seeds[seed],MATCH(UPPER(Table6[[#This Row],[away-club]]),seeds[team],0))</f>
        <v>B3</v>
      </c>
      <c r="L35">
        <f>_xlfn.NUMBERVALUE(_xlfn.TEXTAFTER(INDEX(tournament[key],MATCH(Table6[[#This Row],[location]],tournament[en],0)),"."))</f>
        <v>4</v>
      </c>
    </row>
    <row r="36" spans="1:12" x14ac:dyDescent="0.2">
      <c r="A36" s="4">
        <v>45831</v>
      </c>
      <c r="B36">
        <v>35</v>
      </c>
      <c r="C36" t="s">
        <v>289</v>
      </c>
      <c r="D36" t="s">
        <v>278</v>
      </c>
      <c r="E36" s="6">
        <v>0.875</v>
      </c>
      <c r="F36" t="s">
        <v>132</v>
      </c>
      <c r="G36" s="7">
        <f>Table6[[#This Row],[date]]+Table6[[#This Row],[time]]+(4/24)</f>
        <v>45832.041666666664</v>
      </c>
      <c r="H36" t="str">
        <f>INDEX(club[key],MATCH(Table6[[#This Row],[home]],club[en],0))</f>
        <v>mia</v>
      </c>
      <c r="I36" t="str">
        <f>INDEX(club[key],MATCH(Table6[[#This Row],[away]],club[en],0))</f>
        <v>pal</v>
      </c>
      <c r="J36" t="str">
        <f>INDEX(seeds[seed],MATCH(UPPER(Table6[[#This Row],[home-club]]),seeds[team],0))</f>
        <v>A4</v>
      </c>
      <c r="K36" t="str">
        <f>INDEX(seeds[seed],MATCH(UPPER(Table6[[#This Row],[away-club]]),seeds[team],0))</f>
        <v>A1</v>
      </c>
      <c r="L36">
        <f>_xlfn.NUMBERVALUE(_xlfn.TEXTAFTER(INDEX(tournament[key],MATCH(Table6[[#This Row],[location]],tournament[en],0)),"."))</f>
        <v>5</v>
      </c>
    </row>
    <row r="37" spans="1:12" x14ac:dyDescent="0.2">
      <c r="A37" s="4">
        <v>45831</v>
      </c>
      <c r="B37">
        <v>36</v>
      </c>
      <c r="C37" t="s">
        <v>281</v>
      </c>
      <c r="D37" t="s">
        <v>285</v>
      </c>
      <c r="E37" s="6">
        <v>0.875</v>
      </c>
      <c r="F37" t="s">
        <v>198</v>
      </c>
      <c r="G37" s="7">
        <f>Table6[[#This Row],[date]]+Table6[[#This Row],[time]]+(4/24)</f>
        <v>45832.041666666664</v>
      </c>
      <c r="H37" t="str">
        <f>INDEX(club[key],MATCH(Table6[[#This Row],[home]],club[en],0))</f>
        <v>por</v>
      </c>
      <c r="I37" t="str">
        <f>INDEX(club[key],MATCH(Table6[[#This Row],[away]],club[en],0))</f>
        <v>ahl</v>
      </c>
      <c r="J37" t="str">
        <f>INDEX(seeds[seed],MATCH(UPPER(Table6[[#This Row],[home-club]]),seeds[team],0))</f>
        <v>A2</v>
      </c>
      <c r="K37" t="str">
        <f>INDEX(seeds[seed],MATCH(UPPER(Table6[[#This Row],[away-club]]),seeds[team],0))</f>
        <v>A3</v>
      </c>
      <c r="L37">
        <f>_xlfn.NUMBERVALUE(_xlfn.TEXTAFTER(INDEX(tournament[key],MATCH(Table6[[#This Row],[location]],tournament[en],0)),"."))</f>
        <v>7</v>
      </c>
    </row>
    <row r="38" spans="1:12" x14ac:dyDescent="0.2">
      <c r="A38" s="4">
        <v>45832</v>
      </c>
      <c r="B38">
        <v>37</v>
      </c>
      <c r="C38" t="s">
        <v>306</v>
      </c>
      <c r="D38" t="s">
        <v>228</v>
      </c>
      <c r="E38" s="6">
        <v>0.625</v>
      </c>
      <c r="F38" t="s">
        <v>136</v>
      </c>
      <c r="G38" s="7">
        <f>Table6[[#This Row],[date]]+Table6[[#This Row],[time]]+(4/24)</f>
        <v>45832.791666666664</v>
      </c>
      <c r="H38" t="str">
        <f>INDEX(club[key],MATCH(Table6[[#This Row],[home]],club[en],0))</f>
        <v>akl</v>
      </c>
      <c r="I38" t="str">
        <f>INDEX(club[key],MATCH(Table6[[#This Row],[away]],club[en],0))</f>
        <v>boc</v>
      </c>
      <c r="J38" t="str">
        <f>INDEX(seeds[seed],MATCH(UPPER(Table6[[#This Row],[home-club]]),seeds[team],0))</f>
        <v>C2</v>
      </c>
      <c r="K38" t="str">
        <f>INDEX(seeds[seed],MATCH(UPPER(Table6[[#This Row],[away-club]]),seeds[team],0))</f>
        <v>C3</v>
      </c>
      <c r="L38">
        <f>_xlfn.NUMBERVALUE(_xlfn.TEXTAFTER(INDEX(tournament[key],MATCH(Table6[[#This Row],[location]],tournament[en],0)),"."))</f>
        <v>6</v>
      </c>
    </row>
    <row r="39" spans="1:12" x14ac:dyDescent="0.2">
      <c r="A39" s="4">
        <v>45832</v>
      </c>
      <c r="B39">
        <v>38</v>
      </c>
      <c r="C39" t="s">
        <v>230</v>
      </c>
      <c r="D39" t="s">
        <v>300</v>
      </c>
      <c r="E39" s="6">
        <v>0.625</v>
      </c>
      <c r="F39" t="s">
        <v>125</v>
      </c>
      <c r="G39" s="7">
        <f>Table6[[#This Row],[date]]+Table6[[#This Row],[time]]+(4/24)</f>
        <v>45832.791666666664</v>
      </c>
      <c r="H39" t="str">
        <f>INDEX(club[key],MATCH(Table6[[#This Row],[home]],club[en],0))</f>
        <v>slb</v>
      </c>
      <c r="I39" t="str">
        <f>INDEX(club[key],MATCH(Table6[[#This Row],[away]],club[en],0))</f>
        <v>bay</v>
      </c>
      <c r="J39" t="str">
        <f>INDEX(seeds[seed],MATCH(UPPER(Table6[[#This Row],[home-club]]),seeds[team],0))</f>
        <v>C4</v>
      </c>
      <c r="K39" t="str">
        <f>INDEX(seeds[seed],MATCH(UPPER(Table6[[#This Row],[away-club]]),seeds[team],0))</f>
        <v>C1</v>
      </c>
      <c r="L39">
        <f>_xlfn.NUMBERVALUE(_xlfn.TEXTAFTER(INDEX(tournament[key],MATCH(Table6[[#This Row],[location]],tournament[en],0)),"."))</f>
        <v>2</v>
      </c>
    </row>
    <row r="40" spans="1:12" x14ac:dyDescent="0.2">
      <c r="A40" s="4">
        <v>45832</v>
      </c>
      <c r="B40">
        <v>39</v>
      </c>
      <c r="C40" t="s">
        <v>381</v>
      </c>
      <c r="D40" t="s">
        <v>319</v>
      </c>
      <c r="E40" s="6">
        <v>0.875</v>
      </c>
      <c r="F40" t="s">
        <v>194</v>
      </c>
      <c r="G40" s="7">
        <f>Table6[[#This Row],[date]]+Table6[[#This Row],[time]]+(4/24)</f>
        <v>45833.041666666664</v>
      </c>
      <c r="H40" t="str">
        <f>INDEX(club[key],MATCH(Table6[[#This Row],[home]],club[en],0))</f>
        <v>leo</v>
      </c>
      <c r="I40" t="str">
        <f>INDEX(club[key],MATCH(Table6[[#This Row],[away]],club[en],0))</f>
        <v>fla</v>
      </c>
      <c r="J40" t="str">
        <f>INDEX(seeds[seed],MATCH(UPPER(Table6[[#This Row],[home-club]]),seeds[team],0))</f>
        <v>D4</v>
      </c>
      <c r="K40" t="str">
        <f>INDEX(seeds[seed],MATCH(UPPER(Table6[[#This Row],[away-club]]),seeds[team],0))</f>
        <v>D1</v>
      </c>
      <c r="L40">
        <f>_xlfn.NUMBERVALUE(_xlfn.TEXTAFTER(INDEX(tournament[key],MATCH(Table6[[#This Row],[location]],tournament[en],0)),"."))</f>
        <v>8</v>
      </c>
    </row>
    <row r="41" spans="1:12" x14ac:dyDescent="0.2">
      <c r="A41" s="4">
        <v>45832</v>
      </c>
      <c r="B41">
        <v>40</v>
      </c>
      <c r="C41" t="s">
        <v>233</v>
      </c>
      <c r="D41" t="s">
        <v>323</v>
      </c>
      <c r="E41" s="6">
        <v>0.875</v>
      </c>
      <c r="F41" t="s">
        <v>139</v>
      </c>
      <c r="G41" s="7">
        <f>Table6[[#This Row],[date]]+Table6[[#This Row],[time]]+(4/24)</f>
        <v>45833.041666666664</v>
      </c>
      <c r="H41" t="str">
        <f>INDEX(club[key],MATCH(Table6[[#This Row],[home]],club[en],0))</f>
        <v>est</v>
      </c>
      <c r="I41" t="str">
        <f>INDEX(club[key],MATCH(Table6[[#This Row],[away]],club[en],0))</f>
        <v>che</v>
      </c>
      <c r="J41" t="str">
        <f>INDEX(seeds[seed],MATCH(UPPER(Table6[[#This Row],[home-club]]),seeds[team],0))</f>
        <v>D2</v>
      </c>
      <c r="K41" t="str">
        <f>INDEX(seeds[seed],MATCH(UPPER(Table6[[#This Row],[away-club]]),seeds[team],0))</f>
        <v>D3</v>
      </c>
      <c r="L41">
        <f>_xlfn.NUMBERVALUE(_xlfn.TEXTAFTER(INDEX(tournament[key],MATCH(Table6[[#This Row],[location]],tournament[en],0)),"."))</f>
        <v>9</v>
      </c>
    </row>
    <row r="42" spans="1:12" x14ac:dyDescent="0.2">
      <c r="A42" s="4">
        <v>45833</v>
      </c>
      <c r="B42">
        <v>41</v>
      </c>
      <c r="C42" t="s">
        <v>255</v>
      </c>
      <c r="D42" t="s">
        <v>340</v>
      </c>
      <c r="E42" s="6">
        <v>0.625</v>
      </c>
      <c r="F42" t="s">
        <v>380</v>
      </c>
      <c r="G42" s="7">
        <f>Table6[[#This Row],[date]]+Table6[[#This Row],[time]]+(4/24)</f>
        <v>45833.791666666664</v>
      </c>
      <c r="H42" t="str">
        <f>INDEX(club[key],MATCH(Table6[[#This Row],[home]],club[en],0))</f>
        <v>bvb</v>
      </c>
      <c r="I42" t="str">
        <f>INDEX(club[key],MATCH(Table6[[#This Row],[away]],club[en],0))</f>
        <v>uhd</v>
      </c>
      <c r="J42" t="str">
        <f>INDEX(seeds[seed],MATCH(UPPER(Table6[[#This Row],[home-club]]),seeds[team],0))</f>
        <v>F2</v>
      </c>
      <c r="K42" t="str">
        <f>INDEX(seeds[seed],MATCH(UPPER(Table6[[#This Row],[away-club]]),seeds[team],0))</f>
        <v>F3</v>
      </c>
      <c r="L42">
        <f>_xlfn.NUMBERVALUE(_xlfn.TEXTAFTER(INDEX(tournament[key],MATCH(Table6[[#This Row],[location]],tournament[en],0)),"."))</f>
        <v>3</v>
      </c>
    </row>
    <row r="43" spans="1:12" x14ac:dyDescent="0.2">
      <c r="A43" s="4">
        <v>45833</v>
      </c>
      <c r="B43">
        <v>42</v>
      </c>
      <c r="C43" t="s">
        <v>343</v>
      </c>
      <c r="D43" t="s">
        <v>382</v>
      </c>
      <c r="E43" s="6">
        <v>0.625</v>
      </c>
      <c r="F43" t="s">
        <v>132</v>
      </c>
      <c r="G43" s="7">
        <f>Table6[[#This Row],[date]]+Table6[[#This Row],[time]]+(4/24)</f>
        <v>45833.791666666664</v>
      </c>
      <c r="H43" t="str">
        <f>INDEX(club[key],MATCH(Table6[[#This Row],[home]],club[en],0))</f>
        <v>msu</v>
      </c>
      <c r="I43" t="str">
        <f>INDEX(club[key],MATCH(Table6[[#This Row],[away]],club[en],0))</f>
        <v>flu</v>
      </c>
      <c r="J43" t="str">
        <f>INDEX(seeds[seed],MATCH(UPPER(Table6[[#This Row],[home-club]]),seeds[team],0))</f>
        <v>F4</v>
      </c>
      <c r="K43" t="str">
        <f>INDEX(seeds[seed],MATCH(UPPER(Table6[[#This Row],[away-club]]),seeds[team],0))</f>
        <v>F1</v>
      </c>
      <c r="L43">
        <f>_xlfn.NUMBERVALUE(_xlfn.TEXTAFTER(INDEX(tournament[key],MATCH(Table6[[#This Row],[location]],tournament[en],0)),"."))</f>
        <v>5</v>
      </c>
    </row>
    <row r="44" spans="1:12" x14ac:dyDescent="0.2">
      <c r="A44" s="4">
        <v>45833</v>
      </c>
      <c r="B44">
        <v>43</v>
      </c>
      <c r="C44" t="s">
        <v>333</v>
      </c>
      <c r="D44" t="s">
        <v>277</v>
      </c>
      <c r="E44" s="6">
        <v>0.875</v>
      </c>
      <c r="F44" t="s">
        <v>144</v>
      </c>
      <c r="G44" s="7">
        <f>Table6[[#This Row],[date]]+Table6[[#This Row],[time]]+(4/24)</f>
        <v>45834.041666666664</v>
      </c>
      <c r="H44" t="str">
        <f>INDEX(club[key],MATCH(Table6[[#This Row],[home]],club[en],0))</f>
        <v>int</v>
      </c>
      <c r="I44" t="str">
        <f>INDEX(club[key],MATCH(Table6[[#This Row],[away]],club[en],0))</f>
        <v>riv</v>
      </c>
      <c r="J44" t="str">
        <f>INDEX(seeds[seed],MATCH(UPPER(Table6[[#This Row],[home-club]]),seeds[team],0))</f>
        <v>E4</v>
      </c>
      <c r="K44" t="str">
        <f>INDEX(seeds[seed],MATCH(UPPER(Table6[[#This Row],[away-club]]),seeds[team],0))</f>
        <v>E1</v>
      </c>
      <c r="L44">
        <f>_xlfn.NUMBERVALUE(_xlfn.TEXTAFTER(INDEX(tournament[key],MATCH(Table6[[#This Row],[location]],tournament[en],0)),"."))</f>
        <v>10</v>
      </c>
    </row>
    <row r="45" spans="1:12" x14ac:dyDescent="0.2">
      <c r="A45" s="4">
        <v>45833</v>
      </c>
      <c r="B45">
        <v>44</v>
      </c>
      <c r="C45" t="s">
        <v>243</v>
      </c>
      <c r="D45" t="s">
        <v>330</v>
      </c>
      <c r="E45" s="6">
        <v>0.875</v>
      </c>
      <c r="F45" t="s">
        <v>199</v>
      </c>
      <c r="G45" s="7">
        <f>Table6[[#This Row],[date]]+Table6[[#This Row],[time]]+(4/24)</f>
        <v>45834.041666666664</v>
      </c>
      <c r="H45" t="str">
        <f>INDEX(club[key],MATCH(Table6[[#This Row],[home]],club[en],0))</f>
        <v>urd</v>
      </c>
      <c r="I45" t="str">
        <f>INDEX(club[key],MATCH(Table6[[#This Row],[away]],club[en],0))</f>
        <v>cfm</v>
      </c>
      <c r="J45" t="str">
        <f>INDEX(seeds[seed],MATCH(UPPER(Table6[[#This Row],[home-club]]),seeds[team],0))</f>
        <v>E2</v>
      </c>
      <c r="K45" t="str">
        <f>INDEX(seeds[seed],MATCH(UPPER(Table6[[#This Row],[away-club]]),seeds[team],0))</f>
        <v>E3</v>
      </c>
      <c r="L45">
        <f>_xlfn.NUMBERVALUE(_xlfn.TEXTAFTER(INDEX(tournament[key],MATCH(Table6[[#This Row],[location]],tournament[en],0)),"."))</f>
        <v>4</v>
      </c>
    </row>
    <row r="46" spans="1:12" x14ac:dyDescent="0.2">
      <c r="A46" s="4">
        <v>45834</v>
      </c>
      <c r="B46">
        <v>45</v>
      </c>
      <c r="C46" t="s">
        <v>358</v>
      </c>
      <c r="D46" t="s">
        <v>261</v>
      </c>
      <c r="E46" s="6">
        <v>0.625</v>
      </c>
      <c r="F46" t="s">
        <v>194</v>
      </c>
      <c r="G46" s="7">
        <f>Table6[[#This Row],[date]]+Table6[[#This Row],[time]]+(4/24)</f>
        <v>45834.791666666664</v>
      </c>
      <c r="H46" t="str">
        <f>INDEX(club[key],MATCH(Table6[[#This Row],[home]],club[en],0))</f>
        <v>juv</v>
      </c>
      <c r="I46" t="str">
        <f>INDEX(club[key],MATCH(Table6[[#This Row],[away]],club[en],0))</f>
        <v>mci</v>
      </c>
      <c r="J46" t="str">
        <f>INDEX(seeds[seed],MATCH(UPPER(Table6[[#This Row],[home-club]]),seeds[team],0))</f>
        <v>G4</v>
      </c>
      <c r="K46" t="str">
        <f>INDEX(seeds[seed],MATCH(UPPER(Table6[[#This Row],[away-club]]),seeds[team],0))</f>
        <v>G1</v>
      </c>
      <c r="L46">
        <f>_xlfn.NUMBERVALUE(_xlfn.TEXTAFTER(INDEX(tournament[key],MATCH(Table6[[#This Row],[location]],tournament[en],0)),"."))</f>
        <v>8</v>
      </c>
    </row>
    <row r="47" spans="1:12" x14ac:dyDescent="0.2">
      <c r="A47" s="4">
        <v>45834</v>
      </c>
      <c r="B47">
        <v>46</v>
      </c>
      <c r="C47" t="s">
        <v>350</v>
      </c>
      <c r="D47" t="s">
        <v>353</v>
      </c>
      <c r="E47" s="6">
        <v>0.625</v>
      </c>
      <c r="F47" t="s">
        <v>148</v>
      </c>
      <c r="G47" s="7">
        <f>Table6[[#This Row],[date]]+Table6[[#This Row],[time]]+(4/24)</f>
        <v>45834.791666666664</v>
      </c>
      <c r="H47" t="str">
        <f>INDEX(club[key],MATCH(Table6[[#This Row],[home]],club[en],0))</f>
        <v>wac</v>
      </c>
      <c r="I47" t="str">
        <f>INDEX(club[key],MATCH(Table6[[#This Row],[away]],club[en],0))</f>
        <v>ain</v>
      </c>
      <c r="J47" t="str">
        <f>INDEX(seeds[seed],MATCH(UPPER(Table6[[#This Row],[home-club]]),seeds[team],0))</f>
        <v>G2</v>
      </c>
      <c r="K47" t="str">
        <f>INDEX(seeds[seed],MATCH(UPPER(Table6[[#This Row],[away-club]]),seeds[team],0))</f>
        <v>G3</v>
      </c>
      <c r="L47">
        <f>_xlfn.NUMBERVALUE(_xlfn.TEXTAFTER(INDEX(tournament[key],MATCH(Table6[[#This Row],[location]],tournament[en],0)),"."))</f>
        <v>11</v>
      </c>
    </row>
    <row r="48" spans="1:12" x14ac:dyDescent="0.2">
      <c r="A48" s="4">
        <v>45834</v>
      </c>
      <c r="B48">
        <v>47</v>
      </c>
      <c r="C48" t="s">
        <v>271</v>
      </c>
      <c r="D48" t="s">
        <v>368</v>
      </c>
      <c r="E48" s="6">
        <v>0.875</v>
      </c>
      <c r="F48" t="s">
        <v>136</v>
      </c>
      <c r="G48" s="7">
        <f>Table6[[#This Row],[date]]+Table6[[#This Row],[time]]+(4/24)</f>
        <v>45835.041666666664</v>
      </c>
      <c r="H48" t="str">
        <f>INDEX(club[key],MATCH(Table6[[#This Row],[home]],club[en],0))</f>
        <v>hil</v>
      </c>
      <c r="I48" t="str">
        <f>INDEX(club[key],MATCH(Table6[[#This Row],[away]],club[en],0))</f>
        <v>pac</v>
      </c>
      <c r="J48" t="str">
        <f>INDEX(seeds[seed],MATCH(UPPER(Table6[[#This Row],[home-club]]),seeds[team],0))</f>
        <v>H2</v>
      </c>
      <c r="K48" t="str">
        <f>INDEX(seeds[seed],MATCH(UPPER(Table6[[#This Row],[away-club]]),seeds[team],0))</f>
        <v>H3</v>
      </c>
      <c r="L48">
        <f>_xlfn.NUMBERVALUE(_xlfn.TEXTAFTER(INDEX(tournament[key],MATCH(Table6[[#This Row],[location]],tournament[en],0)),"."))</f>
        <v>6</v>
      </c>
    </row>
    <row r="49" spans="1:12" x14ac:dyDescent="0.2">
      <c r="A49" s="4">
        <v>45834</v>
      </c>
      <c r="B49">
        <v>48</v>
      </c>
      <c r="C49" t="s">
        <v>372</v>
      </c>
      <c r="D49" t="s">
        <v>362</v>
      </c>
      <c r="E49" s="6">
        <v>0.875</v>
      </c>
      <c r="F49" t="s">
        <v>139</v>
      </c>
      <c r="G49" s="7">
        <f>Table6[[#This Row],[date]]+Table6[[#This Row],[time]]+(4/24)</f>
        <v>45835.041666666664</v>
      </c>
      <c r="H49" t="str">
        <f>INDEX(club[key],MATCH(Table6[[#This Row],[home]],club[en],0))</f>
        <v>sal</v>
      </c>
      <c r="I49" t="str">
        <f>INDEX(club[key],MATCH(Table6[[#This Row],[away]],club[en],0))</f>
        <v>rma</v>
      </c>
      <c r="J49" t="str">
        <f>INDEX(seeds[seed],MATCH(UPPER(Table6[[#This Row],[home-club]]),seeds[team],0))</f>
        <v>H4</v>
      </c>
      <c r="K49" t="str">
        <f>INDEX(seeds[seed],MATCH(UPPER(Table6[[#This Row],[away-club]]),seeds[team],0))</f>
        <v>H1</v>
      </c>
      <c r="L49">
        <f>_xlfn.NUMBERVALUE(_xlfn.TEXTAFTER(INDEX(tournament[key],MATCH(Table6[[#This Row],[location]],tournament[en],0)),"."))</f>
        <v>9</v>
      </c>
    </row>
    <row r="50" spans="1:12" x14ac:dyDescent="0.2">
      <c r="A50" s="4">
        <v>45836</v>
      </c>
      <c r="B50">
        <v>49</v>
      </c>
      <c r="C50" t="s">
        <v>32</v>
      </c>
      <c r="D50" t="s">
        <v>33</v>
      </c>
      <c r="E50" s="6">
        <v>0.5</v>
      </c>
      <c r="F50" t="s">
        <v>139</v>
      </c>
      <c r="G50" s="7">
        <f>Table6[[#This Row],[date]]+Table6[[#This Row],[time]]+(4/24)</f>
        <v>45836.666666666664</v>
      </c>
      <c r="H50" t="e">
        <f>INDEX(club[key],MATCH(Table6[[#This Row],[home]],club[en],0))</f>
        <v>#N/A</v>
      </c>
      <c r="I50" t="e">
        <f>INDEX(club[key],MATCH(Table6[[#This Row],[away]],club[en],0))</f>
        <v>#N/A</v>
      </c>
      <c r="J50" t="e">
        <f>INDEX(seeds[seed],MATCH(UPPER(Table6[[#This Row],[home-club]]),seeds[team],0))</f>
        <v>#N/A</v>
      </c>
      <c r="K50" t="e">
        <f>INDEX(seeds[seed],MATCH(UPPER(Table6[[#This Row],[away-club]]),seeds[team],0))</f>
        <v>#N/A</v>
      </c>
      <c r="L50">
        <f>_xlfn.NUMBERVALUE(_xlfn.TEXTAFTER(INDEX(tournament[key],MATCH(Table6[[#This Row],[location]],tournament[en],0)),"."))</f>
        <v>9</v>
      </c>
    </row>
    <row r="51" spans="1:12" x14ac:dyDescent="0.2">
      <c r="A51" s="4">
        <v>45836</v>
      </c>
      <c r="B51">
        <v>50</v>
      </c>
      <c r="C51" t="s">
        <v>34</v>
      </c>
      <c r="D51" t="s">
        <v>35</v>
      </c>
      <c r="E51" s="6">
        <v>0.66666666666666663</v>
      </c>
      <c r="F51" t="s">
        <v>125</v>
      </c>
      <c r="G51" s="7">
        <f>Table6[[#This Row],[date]]+Table6[[#This Row],[time]]+(4/24)</f>
        <v>45836.833333333328</v>
      </c>
      <c r="H51" t="e">
        <f>INDEX(club[key],MATCH(Table6[[#This Row],[home]],club[en],0))</f>
        <v>#N/A</v>
      </c>
      <c r="I51" t="e">
        <f>INDEX(club[key],MATCH(Table6[[#This Row],[away]],club[en],0))</f>
        <v>#N/A</v>
      </c>
      <c r="J51" t="e">
        <f>INDEX(seeds[seed],MATCH(UPPER(Table6[[#This Row],[home-club]]),seeds[team],0))</f>
        <v>#N/A</v>
      </c>
      <c r="K51" t="e">
        <f>INDEX(seeds[seed],MATCH(UPPER(Table6[[#This Row],[away-club]]),seeds[team],0))</f>
        <v>#N/A</v>
      </c>
      <c r="L51">
        <f>_xlfn.NUMBERVALUE(_xlfn.TEXTAFTER(INDEX(tournament[key],MATCH(Table6[[#This Row],[location]],tournament[en],0)),"."))</f>
        <v>2</v>
      </c>
    </row>
    <row r="52" spans="1:12" x14ac:dyDescent="0.2">
      <c r="A52" s="4">
        <v>45837</v>
      </c>
      <c r="B52">
        <v>51</v>
      </c>
      <c r="C52" t="s">
        <v>36</v>
      </c>
      <c r="D52" t="s">
        <v>37</v>
      </c>
      <c r="E52" s="6">
        <v>0.5</v>
      </c>
      <c r="F52" t="s">
        <v>122</v>
      </c>
      <c r="G52" s="7">
        <f>Table6[[#This Row],[date]]+Table6[[#This Row],[time]]+(4/24)</f>
        <v>45837.666666666664</v>
      </c>
      <c r="H52" t="e">
        <f>INDEX(club[key],MATCH(Table6[[#This Row],[home]],club[en],0))</f>
        <v>#N/A</v>
      </c>
      <c r="I52" t="e">
        <f>INDEX(club[key],MATCH(Table6[[#This Row],[away]],club[en],0))</f>
        <v>#N/A</v>
      </c>
      <c r="J52" t="e">
        <f>INDEX(seeds[seed],MATCH(UPPER(Table6[[#This Row],[home-club]]),seeds[team],0))</f>
        <v>#N/A</v>
      </c>
      <c r="K52" t="e">
        <f>INDEX(seeds[seed],MATCH(UPPER(Table6[[#This Row],[away-club]]),seeds[team],0))</f>
        <v>#N/A</v>
      </c>
      <c r="L52">
        <f>_xlfn.NUMBERVALUE(_xlfn.TEXTAFTER(INDEX(tournament[key],MATCH(Table6[[#This Row],[location]],tournament[en],0)),"."))</f>
        <v>1</v>
      </c>
    </row>
    <row r="53" spans="1:12" x14ac:dyDescent="0.2">
      <c r="A53" s="4">
        <v>45837</v>
      </c>
      <c r="B53">
        <v>52</v>
      </c>
      <c r="C53" t="s">
        <v>38</v>
      </c>
      <c r="D53" t="s">
        <v>39</v>
      </c>
      <c r="E53" s="6">
        <v>0.66666666666666663</v>
      </c>
      <c r="F53" t="s">
        <v>132</v>
      </c>
      <c r="G53" s="7">
        <f>Table6[[#This Row],[date]]+Table6[[#This Row],[time]]+(4/24)</f>
        <v>45837.833333333328</v>
      </c>
      <c r="H53" t="e">
        <f>INDEX(club[key],MATCH(Table6[[#This Row],[home]],club[en],0))</f>
        <v>#N/A</v>
      </c>
      <c r="I53" t="e">
        <f>INDEX(club[key],MATCH(Table6[[#This Row],[away]],club[en],0))</f>
        <v>#N/A</v>
      </c>
      <c r="J53" t="e">
        <f>INDEX(seeds[seed],MATCH(UPPER(Table6[[#This Row],[home-club]]),seeds[team],0))</f>
        <v>#N/A</v>
      </c>
      <c r="K53" t="e">
        <f>INDEX(seeds[seed],MATCH(UPPER(Table6[[#This Row],[away-club]]),seeds[team],0))</f>
        <v>#N/A</v>
      </c>
      <c r="L53">
        <f>_xlfn.NUMBERVALUE(_xlfn.TEXTAFTER(INDEX(tournament[key],MATCH(Table6[[#This Row],[location]],tournament[en],0)),"."))</f>
        <v>5</v>
      </c>
    </row>
    <row r="54" spans="1:12" x14ac:dyDescent="0.2">
      <c r="A54" s="4">
        <v>45838</v>
      </c>
      <c r="B54">
        <v>53</v>
      </c>
      <c r="C54" t="s">
        <v>40</v>
      </c>
      <c r="D54" t="s">
        <v>41</v>
      </c>
      <c r="E54" s="6">
        <v>0.625</v>
      </c>
      <c r="F54" t="s">
        <v>125</v>
      </c>
      <c r="G54" s="7">
        <f>Table6[[#This Row],[date]]+Table6[[#This Row],[time]]+(4/24)</f>
        <v>45838.791666666664</v>
      </c>
      <c r="H54" t="e">
        <f>INDEX(club[key],MATCH(Table6[[#This Row],[home]],club[en],0))</f>
        <v>#N/A</v>
      </c>
      <c r="I54" t="e">
        <f>INDEX(club[key],MATCH(Table6[[#This Row],[away]],club[en],0))</f>
        <v>#N/A</v>
      </c>
      <c r="J54" t="e">
        <f>INDEX(seeds[seed],MATCH(UPPER(Table6[[#This Row],[home-club]]),seeds[team],0))</f>
        <v>#N/A</v>
      </c>
      <c r="K54" t="e">
        <f>INDEX(seeds[seed],MATCH(UPPER(Table6[[#This Row],[away-club]]),seeds[team],0))</f>
        <v>#N/A</v>
      </c>
      <c r="L54">
        <f>_xlfn.NUMBERVALUE(_xlfn.TEXTAFTER(INDEX(tournament[key],MATCH(Table6[[#This Row],[location]],tournament[en],0)),"."))</f>
        <v>2</v>
      </c>
    </row>
    <row r="55" spans="1:12" x14ac:dyDescent="0.2">
      <c r="A55" s="4">
        <v>45838</v>
      </c>
      <c r="B55">
        <v>54</v>
      </c>
      <c r="C55" t="s">
        <v>42</v>
      </c>
      <c r="D55" t="s">
        <v>43</v>
      </c>
      <c r="E55" s="6">
        <v>0.875</v>
      </c>
      <c r="F55" t="s">
        <v>194</v>
      </c>
      <c r="G55" s="7">
        <f>Table6[[#This Row],[date]]+Table6[[#This Row],[time]]+(4/24)</f>
        <v>45839.041666666664</v>
      </c>
      <c r="H55" t="e">
        <f>INDEX(club[key],MATCH(Table6[[#This Row],[home]],club[en],0))</f>
        <v>#N/A</v>
      </c>
      <c r="I55" t="e">
        <f>INDEX(club[key],MATCH(Table6[[#This Row],[away]],club[en],0))</f>
        <v>#N/A</v>
      </c>
      <c r="J55" t="e">
        <f>INDEX(seeds[seed],MATCH(UPPER(Table6[[#This Row],[home-club]]),seeds[team],0))</f>
        <v>#N/A</v>
      </c>
      <c r="K55" t="e">
        <f>INDEX(seeds[seed],MATCH(UPPER(Table6[[#This Row],[away-club]]),seeds[team],0))</f>
        <v>#N/A</v>
      </c>
      <c r="L55">
        <f>_xlfn.NUMBERVALUE(_xlfn.TEXTAFTER(INDEX(tournament[key],MATCH(Table6[[#This Row],[location]],tournament[en],0)),"."))</f>
        <v>8</v>
      </c>
    </row>
    <row r="56" spans="1:12" x14ac:dyDescent="0.2">
      <c r="A56" s="4">
        <v>45839</v>
      </c>
      <c r="B56">
        <v>55</v>
      </c>
      <c r="C56" t="s">
        <v>44</v>
      </c>
      <c r="D56" t="s">
        <v>45</v>
      </c>
      <c r="E56" s="6">
        <v>0.875</v>
      </c>
      <c r="F56" t="s">
        <v>122</v>
      </c>
      <c r="G56" s="7">
        <f>Table6[[#This Row],[date]]+Table6[[#This Row],[time]]+(4/24)</f>
        <v>45840.041666666664</v>
      </c>
      <c r="H56" t="e">
        <f>INDEX(club[key],MATCH(Table6[[#This Row],[home]],club[en],0))</f>
        <v>#N/A</v>
      </c>
      <c r="I56" t="e">
        <f>INDEX(club[key],MATCH(Table6[[#This Row],[away]],club[en],0))</f>
        <v>#N/A</v>
      </c>
      <c r="J56" t="e">
        <f>INDEX(seeds[seed],MATCH(UPPER(Table6[[#This Row],[home-club]]),seeds[team],0))</f>
        <v>#N/A</v>
      </c>
      <c r="K56" t="e">
        <f>INDEX(seeds[seed],MATCH(UPPER(Table6[[#This Row],[away-club]]),seeds[team],0))</f>
        <v>#N/A</v>
      </c>
      <c r="L56">
        <f>_xlfn.NUMBERVALUE(_xlfn.TEXTAFTER(INDEX(tournament[key],MATCH(Table6[[#This Row],[location]],tournament[en],0)),"."))</f>
        <v>1</v>
      </c>
    </row>
    <row r="57" spans="1:12" x14ac:dyDescent="0.2">
      <c r="A57" s="4">
        <v>45839</v>
      </c>
      <c r="B57">
        <v>56</v>
      </c>
      <c r="C57" t="s">
        <v>46</v>
      </c>
      <c r="D57" t="s">
        <v>47</v>
      </c>
      <c r="E57" s="6">
        <v>0.625</v>
      </c>
      <c r="F57" t="s">
        <v>132</v>
      </c>
      <c r="G57" s="7">
        <f>Table6[[#This Row],[date]]+Table6[[#This Row],[time]]+(4/24)</f>
        <v>45839.791666666664</v>
      </c>
      <c r="H57" t="e">
        <f>INDEX(club[key],MATCH(Table6[[#This Row],[home]],club[en],0))</f>
        <v>#N/A</v>
      </c>
      <c r="I57" t="e">
        <f>INDEX(club[key],MATCH(Table6[[#This Row],[away]],club[en],0))</f>
        <v>#N/A</v>
      </c>
      <c r="J57" t="e">
        <f>INDEX(seeds[seed],MATCH(UPPER(Table6[[#This Row],[home-club]]),seeds[team],0))</f>
        <v>#N/A</v>
      </c>
      <c r="K57" t="e">
        <f>INDEX(seeds[seed],MATCH(UPPER(Table6[[#This Row],[away-club]]),seeds[team],0))</f>
        <v>#N/A</v>
      </c>
      <c r="L57">
        <f>_xlfn.NUMBERVALUE(_xlfn.TEXTAFTER(INDEX(tournament[key],MATCH(Table6[[#This Row],[location]],tournament[en],0)),"."))</f>
        <v>5</v>
      </c>
    </row>
    <row r="58" spans="1:12" x14ac:dyDescent="0.2">
      <c r="A58" s="4">
        <v>45842</v>
      </c>
      <c r="B58">
        <v>57</v>
      </c>
      <c r="C58" t="s">
        <v>50</v>
      </c>
      <c r="D58" t="s">
        <v>51</v>
      </c>
      <c r="E58" s="6">
        <v>0.625</v>
      </c>
      <c r="F58" t="s">
        <v>194</v>
      </c>
      <c r="G58" s="7">
        <f>Table6[[#This Row],[date]]+Table6[[#This Row],[time]]+(4/24)</f>
        <v>45842.791666666664</v>
      </c>
      <c r="H58" t="e">
        <f>INDEX(club[key],MATCH(Table6[[#This Row],[home]],club[en],0))</f>
        <v>#N/A</v>
      </c>
      <c r="I58" t="e">
        <f>INDEX(club[key],MATCH(Table6[[#This Row],[away]],club[en],0))</f>
        <v>#N/A</v>
      </c>
      <c r="J58" t="e">
        <f>INDEX(seeds[seed],MATCH(UPPER(Table6[[#This Row],[home-club]]),seeds[team],0))</f>
        <v>#N/A</v>
      </c>
      <c r="K58" t="e">
        <f>INDEX(seeds[seed],MATCH(UPPER(Table6[[#This Row],[away-club]]),seeds[team],0))</f>
        <v>#N/A</v>
      </c>
      <c r="L58">
        <f>_xlfn.NUMBERVALUE(_xlfn.TEXTAFTER(INDEX(tournament[key],MATCH(Table6[[#This Row],[location]],tournament[en],0)),"."))</f>
        <v>8</v>
      </c>
    </row>
    <row r="59" spans="1:12" x14ac:dyDescent="0.2">
      <c r="A59" s="4">
        <v>45842</v>
      </c>
      <c r="B59">
        <v>58</v>
      </c>
      <c r="C59" t="s">
        <v>48</v>
      </c>
      <c r="D59" t="s">
        <v>49</v>
      </c>
      <c r="E59" s="6">
        <v>0.875</v>
      </c>
      <c r="F59" t="s">
        <v>139</v>
      </c>
      <c r="G59" s="7">
        <f>Table6[[#This Row],[date]]+Table6[[#This Row],[time]]+(4/24)</f>
        <v>45843.041666666664</v>
      </c>
      <c r="H59" t="e">
        <f>INDEX(club[key],MATCH(Table6[[#This Row],[home]],club[en],0))</f>
        <v>#N/A</v>
      </c>
      <c r="I59" t="e">
        <f>INDEX(club[key],MATCH(Table6[[#This Row],[away]],club[en],0))</f>
        <v>#N/A</v>
      </c>
      <c r="J59" t="e">
        <f>INDEX(seeds[seed],MATCH(UPPER(Table6[[#This Row],[home-club]]),seeds[team],0))</f>
        <v>#N/A</v>
      </c>
      <c r="K59" t="e">
        <f>INDEX(seeds[seed],MATCH(UPPER(Table6[[#This Row],[away-club]]),seeds[team],0))</f>
        <v>#N/A</v>
      </c>
      <c r="L59">
        <f>_xlfn.NUMBERVALUE(_xlfn.TEXTAFTER(INDEX(tournament[key],MATCH(Table6[[#This Row],[location]],tournament[en],0)),"."))</f>
        <v>9</v>
      </c>
    </row>
    <row r="60" spans="1:12" x14ac:dyDescent="0.2">
      <c r="A60" s="4">
        <v>45843</v>
      </c>
      <c r="B60">
        <v>59</v>
      </c>
      <c r="C60" t="s">
        <v>52</v>
      </c>
      <c r="D60" t="s">
        <v>53</v>
      </c>
      <c r="E60" s="6">
        <v>0.5</v>
      </c>
      <c r="F60" t="s">
        <v>122</v>
      </c>
      <c r="G60" s="7">
        <f>Table6[[#This Row],[date]]+Table6[[#This Row],[time]]+(4/24)</f>
        <v>45843.666666666664</v>
      </c>
      <c r="H60" t="e">
        <f>INDEX(club[key],MATCH(Table6[[#This Row],[home]],club[en],0))</f>
        <v>#N/A</v>
      </c>
      <c r="I60" t="e">
        <f>INDEX(club[key],MATCH(Table6[[#This Row],[away]],club[en],0))</f>
        <v>#N/A</v>
      </c>
      <c r="J60" t="e">
        <f>INDEX(seeds[seed],MATCH(UPPER(Table6[[#This Row],[home-club]]),seeds[team],0))</f>
        <v>#N/A</v>
      </c>
      <c r="K60" t="e">
        <f>INDEX(seeds[seed],MATCH(UPPER(Table6[[#This Row],[away-club]]),seeds[team],0))</f>
        <v>#N/A</v>
      </c>
      <c r="L60">
        <f>_xlfn.NUMBERVALUE(_xlfn.TEXTAFTER(INDEX(tournament[key],MATCH(Table6[[#This Row],[location]],tournament[en],0)),"."))</f>
        <v>1</v>
      </c>
    </row>
    <row r="61" spans="1:12" x14ac:dyDescent="0.2">
      <c r="A61" s="4">
        <v>45843</v>
      </c>
      <c r="B61">
        <v>60</v>
      </c>
      <c r="C61" t="s">
        <v>54</v>
      </c>
      <c r="D61" t="s">
        <v>55</v>
      </c>
      <c r="E61" s="6">
        <v>0.66666666666666663</v>
      </c>
      <c r="F61" t="s">
        <v>198</v>
      </c>
      <c r="G61" s="7">
        <f>Table6[[#This Row],[date]]+Table6[[#This Row],[time]]+(4/24)</f>
        <v>45843.833333333328</v>
      </c>
      <c r="H61" t="e">
        <f>INDEX(club[key],MATCH(Table6[[#This Row],[home]],club[en],0))</f>
        <v>#N/A</v>
      </c>
      <c r="I61" t="e">
        <f>INDEX(club[key],MATCH(Table6[[#This Row],[away]],club[en],0))</f>
        <v>#N/A</v>
      </c>
      <c r="J61" t="e">
        <f>INDEX(seeds[seed],MATCH(UPPER(Table6[[#This Row],[home-club]]),seeds[team],0))</f>
        <v>#N/A</v>
      </c>
      <c r="K61" t="e">
        <f>INDEX(seeds[seed],MATCH(UPPER(Table6[[#This Row],[away-club]]),seeds[team],0))</f>
        <v>#N/A</v>
      </c>
      <c r="L61">
        <f>_xlfn.NUMBERVALUE(_xlfn.TEXTAFTER(INDEX(tournament[key],MATCH(Table6[[#This Row],[location]],tournament[en],0)),"."))</f>
        <v>7</v>
      </c>
    </row>
    <row r="62" spans="1:12" x14ac:dyDescent="0.2">
      <c r="A62" s="4">
        <v>45846</v>
      </c>
      <c r="B62">
        <v>61</v>
      </c>
      <c r="C62" t="s">
        <v>56</v>
      </c>
      <c r="D62" t="s">
        <v>57</v>
      </c>
      <c r="E62" s="6">
        <v>0.625</v>
      </c>
      <c r="F62" t="s">
        <v>198</v>
      </c>
      <c r="G62" s="7">
        <f>Table6[[#This Row],[date]]+Table6[[#This Row],[time]]+(4/24)</f>
        <v>45846.791666666664</v>
      </c>
      <c r="H62" t="e">
        <f>INDEX(club[key],MATCH(Table6[[#This Row],[home]],club[en],0))</f>
        <v>#N/A</v>
      </c>
      <c r="I62" t="e">
        <f>INDEX(club[key],MATCH(Table6[[#This Row],[away]],club[en],0))</f>
        <v>#N/A</v>
      </c>
      <c r="J62" t="e">
        <f>INDEX(seeds[seed],MATCH(UPPER(Table6[[#This Row],[home-club]]),seeds[team],0))</f>
        <v>#N/A</v>
      </c>
      <c r="K62" t="e">
        <f>INDEX(seeds[seed],MATCH(UPPER(Table6[[#This Row],[away-club]]),seeds[team],0))</f>
        <v>#N/A</v>
      </c>
      <c r="L62">
        <f>_xlfn.NUMBERVALUE(_xlfn.TEXTAFTER(INDEX(tournament[key],MATCH(Table6[[#This Row],[location]],tournament[en],0)),"."))</f>
        <v>7</v>
      </c>
    </row>
    <row r="63" spans="1:12" x14ac:dyDescent="0.2">
      <c r="A63" s="4">
        <v>45847</v>
      </c>
      <c r="B63">
        <v>62</v>
      </c>
      <c r="C63" t="s">
        <v>58</v>
      </c>
      <c r="D63" t="s">
        <v>59</v>
      </c>
      <c r="E63" s="6">
        <v>0.625</v>
      </c>
      <c r="F63" t="s">
        <v>198</v>
      </c>
      <c r="G63" s="7">
        <f>Table6[[#This Row],[date]]+Table6[[#This Row],[time]]+(4/24)</f>
        <v>45847.791666666664</v>
      </c>
      <c r="H63" t="e">
        <f>INDEX(club[key],MATCH(Table6[[#This Row],[home]],club[en],0))</f>
        <v>#N/A</v>
      </c>
      <c r="I63" t="e">
        <f>INDEX(club[key],MATCH(Table6[[#This Row],[away]],club[en],0))</f>
        <v>#N/A</v>
      </c>
      <c r="J63" t="e">
        <f>INDEX(seeds[seed],MATCH(UPPER(Table6[[#This Row],[home-club]]),seeds[team],0))</f>
        <v>#N/A</v>
      </c>
      <c r="K63" t="e">
        <f>INDEX(seeds[seed],MATCH(UPPER(Table6[[#This Row],[away-club]]),seeds[team],0))</f>
        <v>#N/A</v>
      </c>
      <c r="L63">
        <f>_xlfn.NUMBERVALUE(_xlfn.TEXTAFTER(INDEX(tournament[key],MATCH(Table6[[#This Row],[location]],tournament[en],0)),"."))</f>
        <v>7</v>
      </c>
    </row>
    <row r="64" spans="1:12" x14ac:dyDescent="0.2">
      <c r="A64" s="4">
        <v>45851</v>
      </c>
      <c r="B64">
        <v>63</v>
      </c>
      <c r="C64" t="s">
        <v>60</v>
      </c>
      <c r="D64" t="s">
        <v>61</v>
      </c>
      <c r="E64" s="6">
        <v>0.625</v>
      </c>
      <c r="F64" t="s">
        <v>198</v>
      </c>
      <c r="G64" s="7">
        <f>Table6[[#This Row],[date]]+Table6[[#This Row],[time]]+(4/24)</f>
        <v>45851.791666666664</v>
      </c>
      <c r="H64" t="e">
        <f>INDEX(club[key],MATCH(Table6[[#This Row],[home]],club[en],0))</f>
        <v>#N/A</v>
      </c>
      <c r="I64" t="e">
        <f>INDEX(club[key],MATCH(Table6[[#This Row],[away]],club[en],0))</f>
        <v>#N/A</v>
      </c>
      <c r="J64" t="e">
        <f>INDEX(seeds[seed],MATCH(UPPER(Table6[[#This Row],[home-club]]),seeds[team],0))</f>
        <v>#N/A</v>
      </c>
      <c r="K64" t="e">
        <f>INDEX(seeds[seed],MATCH(UPPER(Table6[[#This Row],[away-club]]),seeds[team],0))</f>
        <v>#N/A</v>
      </c>
      <c r="L64">
        <f>_xlfn.NUMBERVALUE(_xlfn.TEXTAFTER(INDEX(tournament[key],MATCH(Table6[[#This Row],[location]],tournament[en],0)),"."))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</vt:lpstr>
      <vt:lpstr>Matches</vt:lpstr>
      <vt:lpstr>Seeds</vt:lpstr>
      <vt:lpstr>Colors</vt:lpstr>
      <vt:lpstr>#Club</vt:lpstr>
      <vt:lpstr>#Work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 oberg</cp:lastModifiedBy>
  <dcterms:created xsi:type="dcterms:W3CDTF">2022-11-06T22:31:39Z</dcterms:created>
  <dcterms:modified xsi:type="dcterms:W3CDTF">2025-01-24T20:26:31Z</dcterms:modified>
</cp:coreProperties>
</file>