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las" sheetId="1" r:id="rId1"/>
    <sheet name="Runge-Kutta-Motocicleta" sheetId="4" r:id="rId2"/>
    <sheet name="Runge-Kutta-Autmóvil" sheetId="2" r:id="rId3"/>
    <sheet name="Runge-Kutta-Camionet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4" l="1"/>
  <c r="N11" i="4" s="1"/>
  <c r="C9" i="4"/>
  <c r="C10" i="4" s="1"/>
  <c r="B9" i="4"/>
  <c r="B10" i="4" s="1"/>
  <c r="D8" i="4"/>
  <c r="E8" i="4" l="1"/>
  <c r="E72" i="1"/>
  <c r="E71" i="1"/>
  <c r="E70" i="1"/>
  <c r="AT66" i="1"/>
  <c r="AU66" i="1"/>
  <c r="AV66" i="1"/>
  <c r="AW66" i="1"/>
  <c r="X66" i="1"/>
  <c r="AY65" i="1"/>
  <c r="BB65" i="1"/>
  <c r="BB66" i="1" s="1"/>
  <c r="AY66" i="1"/>
  <c r="W66" i="1"/>
  <c r="V66" i="1"/>
  <c r="T66" i="1"/>
  <c r="O66" i="1"/>
  <c r="U66" i="1"/>
  <c r="M66" i="1"/>
  <c r="K66" i="1"/>
  <c r="L66" i="1" s="1"/>
  <c r="J66" i="1"/>
  <c r="H66" i="1"/>
  <c r="I66" i="1" s="1"/>
  <c r="F66" i="1"/>
  <c r="C66" i="1"/>
  <c r="AI65" i="1"/>
  <c r="AJ65" i="1"/>
  <c r="AK65" i="1"/>
  <c r="AL65" i="1"/>
  <c r="AM65" i="1"/>
  <c r="X65" i="1"/>
  <c r="AT65" i="1"/>
  <c r="AU65" i="1"/>
  <c r="AV65" i="1"/>
  <c r="AW65" i="1"/>
  <c r="AX65" i="1"/>
  <c r="W65" i="1"/>
  <c r="U65" i="1"/>
  <c r="T65" i="1"/>
  <c r="S65" i="1"/>
  <c r="R65" i="1"/>
  <c r="P65" i="1"/>
  <c r="Q65" i="1" s="1"/>
  <c r="Q66" i="1" s="1"/>
  <c r="O65" i="1"/>
  <c r="F65" i="1"/>
  <c r="G65" i="1"/>
  <c r="H65" i="1"/>
  <c r="J65" i="1"/>
  <c r="K65" i="1"/>
  <c r="M65" i="1"/>
  <c r="N65" i="1"/>
  <c r="C65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Y64" i="1"/>
  <c r="BB64" i="1"/>
  <c r="W64" i="1"/>
  <c r="X64" i="1"/>
  <c r="O64" i="1"/>
  <c r="P64" i="1"/>
  <c r="Q64" i="1"/>
  <c r="R64" i="1"/>
  <c r="S64" i="1"/>
  <c r="U64" i="1"/>
  <c r="V64" i="1"/>
  <c r="F64" i="1"/>
  <c r="G64" i="1"/>
  <c r="H64" i="1"/>
  <c r="J64" i="1"/>
  <c r="K64" i="1"/>
  <c r="M64" i="1"/>
  <c r="N64" i="1"/>
  <c r="C64" i="1"/>
  <c r="AY63" i="1"/>
  <c r="AY62" i="1"/>
  <c r="BB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W63" i="1"/>
  <c r="X63" i="1"/>
  <c r="O63" i="1"/>
  <c r="P63" i="1"/>
  <c r="Q63" i="1"/>
  <c r="R63" i="1"/>
  <c r="S63" i="1"/>
  <c r="U63" i="1"/>
  <c r="V63" i="1"/>
  <c r="N63" i="1"/>
  <c r="G63" i="1"/>
  <c r="H63" i="1"/>
  <c r="J63" i="1"/>
  <c r="K63" i="1"/>
  <c r="L63" i="1"/>
  <c r="M63" i="1"/>
  <c r="F63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W62" i="1"/>
  <c r="X62" i="1"/>
  <c r="O62" i="1"/>
  <c r="P62" i="1"/>
  <c r="Q62" i="1"/>
  <c r="R62" i="1"/>
  <c r="S62" i="1"/>
  <c r="U62" i="1"/>
  <c r="V62" i="1"/>
  <c r="N62" i="1"/>
  <c r="G62" i="1"/>
  <c r="H62" i="1"/>
  <c r="J62" i="1"/>
  <c r="K62" i="1"/>
  <c r="L62" i="1"/>
  <c r="M62" i="1"/>
  <c r="F62" i="1"/>
  <c r="E62" i="1"/>
  <c r="D62" i="1"/>
  <c r="C62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X61" i="1"/>
  <c r="W61" i="1"/>
  <c r="V61" i="1"/>
  <c r="U61" i="1"/>
  <c r="S61" i="1"/>
  <c r="R61" i="1"/>
  <c r="Q61" i="1"/>
  <c r="P61" i="1"/>
  <c r="O61" i="1"/>
  <c r="N61" i="1"/>
  <c r="M61" i="1"/>
  <c r="L61" i="1"/>
  <c r="K61" i="1"/>
  <c r="J61" i="1"/>
  <c r="H61" i="1"/>
  <c r="G61" i="1"/>
  <c r="F61" i="1"/>
  <c r="E61" i="1"/>
  <c r="D61" i="1"/>
  <c r="C61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J60" i="1"/>
  <c r="AI60" i="1"/>
  <c r="X60" i="1"/>
  <c r="W60" i="1"/>
  <c r="V60" i="1"/>
  <c r="U60" i="1"/>
  <c r="T60" i="1"/>
  <c r="S60" i="1"/>
  <c r="R60" i="1"/>
  <c r="O60" i="1"/>
  <c r="N60" i="1"/>
  <c r="M60" i="1"/>
  <c r="L60" i="1"/>
  <c r="G60" i="1"/>
  <c r="F60" i="1"/>
  <c r="E60" i="1"/>
  <c r="D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X59" i="1"/>
  <c r="W59" i="1"/>
  <c r="V59" i="1"/>
  <c r="U59" i="1"/>
  <c r="T59" i="1"/>
  <c r="S59" i="1"/>
  <c r="R59" i="1"/>
  <c r="P59" i="1"/>
  <c r="O59" i="1"/>
  <c r="M59" i="1"/>
  <c r="L59" i="1"/>
  <c r="K59" i="1"/>
  <c r="J59" i="1"/>
  <c r="H59" i="1"/>
  <c r="I59" i="1" s="1"/>
  <c r="I60" i="1" s="1"/>
  <c r="I61" i="1" s="1"/>
  <c r="I62" i="1" s="1"/>
  <c r="C63" i="1" s="1"/>
  <c r="N9" i="3"/>
  <c r="N11" i="3" s="1"/>
  <c r="C9" i="3"/>
  <c r="C10" i="3" s="1"/>
  <c r="C11" i="3" s="1"/>
  <c r="B9" i="3"/>
  <c r="B10" i="3" s="1"/>
  <c r="B11" i="3" s="1"/>
  <c r="D8" i="3"/>
  <c r="G59" i="1"/>
  <c r="F59" i="1"/>
  <c r="E59" i="1"/>
  <c r="D59" i="1"/>
  <c r="C59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C58" i="1"/>
  <c r="AB58" i="1"/>
  <c r="AA58" i="1"/>
  <c r="Z58" i="1"/>
  <c r="Y58" i="1"/>
  <c r="X58" i="1"/>
  <c r="W58" i="1"/>
  <c r="V58" i="1"/>
  <c r="U58" i="1"/>
  <c r="T58" i="1"/>
  <c r="S58" i="1"/>
  <c r="R58" i="1"/>
  <c r="P58" i="1"/>
  <c r="O58" i="1"/>
  <c r="N58" i="1"/>
  <c r="M58" i="1"/>
  <c r="K58" i="1"/>
  <c r="J58" i="1"/>
  <c r="I58" i="1"/>
  <c r="H58" i="1"/>
  <c r="G58" i="1"/>
  <c r="F58" i="1"/>
  <c r="C58" i="1"/>
  <c r="AT57" i="1"/>
  <c r="AR57" i="1"/>
  <c r="AQ57" i="1"/>
  <c r="AP57" i="1"/>
  <c r="AO57" i="1"/>
  <c r="AN57" i="1"/>
  <c r="AM57" i="1"/>
  <c r="AL57" i="1"/>
  <c r="AK57" i="1"/>
  <c r="AJ57" i="1"/>
  <c r="AI57" i="1"/>
  <c r="AC57" i="1"/>
  <c r="AB57" i="1"/>
  <c r="AA57" i="1"/>
  <c r="Z57" i="1"/>
  <c r="Y57" i="1"/>
  <c r="X57" i="1"/>
  <c r="W57" i="1"/>
  <c r="V57" i="1"/>
  <c r="T57" i="1"/>
  <c r="U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U56" i="1"/>
  <c r="T56" i="1"/>
  <c r="S56" i="1"/>
  <c r="S55" i="1"/>
  <c r="S54" i="1"/>
  <c r="S53" i="1"/>
  <c r="S52" i="1"/>
  <c r="K53" i="1"/>
  <c r="K54" i="1" s="1"/>
  <c r="K55" i="1" s="1"/>
  <c r="K56" i="1" s="1"/>
  <c r="R56" i="1"/>
  <c r="P56" i="1"/>
  <c r="I11" i="2"/>
  <c r="N11" i="2"/>
  <c r="N9" i="2"/>
  <c r="B10" i="2"/>
  <c r="B11" i="2" s="1"/>
  <c r="C9" i="2"/>
  <c r="C10" i="2" s="1"/>
  <c r="C11" i="2" s="1"/>
  <c r="B9" i="2"/>
  <c r="F8" i="2"/>
  <c r="E8" i="2"/>
  <c r="D8" i="2"/>
  <c r="AR56" i="1"/>
  <c r="AQ56" i="1"/>
  <c r="AP56" i="1"/>
  <c r="I55" i="1"/>
  <c r="I56" i="1" s="1"/>
  <c r="D55" i="1"/>
  <c r="E55" i="1" s="1"/>
  <c r="AL54" i="1"/>
  <c r="AL55" i="1" s="1"/>
  <c r="AL56" i="1" s="1"/>
  <c r="AI54" i="1"/>
  <c r="AI55" i="1" s="1"/>
  <c r="AI56" i="1" s="1"/>
  <c r="Q54" i="1"/>
  <c r="Q55" i="1" s="1"/>
  <c r="E54" i="1"/>
  <c r="D54" i="1"/>
  <c r="AM53" i="1"/>
  <c r="AM54" i="1" s="1"/>
  <c r="AM55" i="1" s="1"/>
  <c r="AM56" i="1" s="1"/>
  <c r="AL53" i="1"/>
  <c r="AK53" i="1"/>
  <c r="AK54" i="1" s="1"/>
  <c r="AK55" i="1" s="1"/>
  <c r="AK56" i="1" s="1"/>
  <c r="AI53" i="1"/>
  <c r="J53" i="1"/>
  <c r="J54" i="1" s="1"/>
  <c r="J55" i="1" s="1"/>
  <c r="J56" i="1" s="1"/>
  <c r="F8" i="4" l="1"/>
  <c r="G8" i="4" s="1"/>
  <c r="H8" i="4" s="1"/>
  <c r="E8" i="3"/>
  <c r="F8" i="3" s="1"/>
  <c r="G8" i="3" s="1"/>
  <c r="H8" i="3" s="1"/>
  <c r="G8" i="2"/>
  <c r="H8" i="2" s="1"/>
  <c r="AH52" i="1"/>
  <c r="AH53" i="1" s="1"/>
  <c r="AH54" i="1" s="1"/>
  <c r="AH55" i="1" s="1"/>
  <c r="AG52" i="1"/>
  <c r="AG53" i="1" s="1"/>
  <c r="AG54" i="1" s="1"/>
  <c r="AG55" i="1" s="1"/>
  <c r="AF52" i="1"/>
  <c r="AF53" i="1" s="1"/>
  <c r="AF54" i="1" s="1"/>
  <c r="AF55" i="1" s="1"/>
  <c r="AE52" i="1"/>
  <c r="AE53" i="1" s="1"/>
  <c r="AE54" i="1" s="1"/>
  <c r="AE55" i="1" s="1"/>
  <c r="AD52" i="1"/>
  <c r="AD53" i="1" s="1"/>
  <c r="AD54" i="1" s="1"/>
  <c r="AD55" i="1" s="1"/>
  <c r="AC52" i="1"/>
  <c r="AC53" i="1" s="1"/>
  <c r="AC54" i="1" s="1"/>
  <c r="AC55" i="1" s="1"/>
  <c r="AC56" i="1" s="1"/>
  <c r="AB52" i="1"/>
  <c r="AB53" i="1" s="1"/>
  <c r="AB54" i="1" s="1"/>
  <c r="AB55" i="1" s="1"/>
  <c r="AB56" i="1" s="1"/>
  <c r="AA52" i="1"/>
  <c r="AA53" i="1" s="1"/>
  <c r="AA54" i="1" s="1"/>
  <c r="AA55" i="1" s="1"/>
  <c r="AA56" i="1" s="1"/>
  <c r="Z52" i="1"/>
  <c r="Z53" i="1" s="1"/>
  <c r="Z54" i="1" s="1"/>
  <c r="Z55" i="1" s="1"/>
  <c r="Z56" i="1" s="1"/>
  <c r="Y52" i="1"/>
  <c r="Y53" i="1" s="1"/>
  <c r="Y54" i="1" s="1"/>
  <c r="Y55" i="1" s="1"/>
  <c r="Y56" i="1" s="1"/>
  <c r="W52" i="1"/>
  <c r="W53" i="1" s="1"/>
  <c r="W54" i="1" s="1"/>
  <c r="W55" i="1" s="1"/>
  <c r="W56" i="1" s="1"/>
  <c r="V52" i="1"/>
  <c r="V53" i="1" s="1"/>
  <c r="V54" i="1" s="1"/>
  <c r="V55" i="1" s="1"/>
  <c r="T52" i="1"/>
  <c r="T53" i="1" s="1"/>
  <c r="T54" i="1" s="1"/>
  <c r="T55" i="1" s="1"/>
  <c r="R52" i="1"/>
  <c r="R53" i="1" s="1"/>
  <c r="R54" i="1" s="1"/>
  <c r="R55" i="1" s="1"/>
  <c r="Q52" i="1"/>
  <c r="C53" i="1" s="1"/>
  <c r="P52" i="1"/>
  <c r="P53" i="1" s="1"/>
  <c r="P54" i="1" s="1"/>
  <c r="P55" i="1" s="1"/>
  <c r="O52" i="1"/>
  <c r="O53" i="1" s="1"/>
  <c r="O54" i="1" s="1"/>
  <c r="O55" i="1" s="1"/>
  <c r="O56" i="1" s="1"/>
  <c r="N52" i="1"/>
  <c r="N53" i="1" s="1"/>
  <c r="N54" i="1" s="1"/>
  <c r="N55" i="1" s="1"/>
  <c r="N56" i="1" s="1"/>
  <c r="H52" i="1"/>
  <c r="H53" i="1" s="1"/>
  <c r="H54" i="1" s="1"/>
  <c r="H55" i="1" s="1"/>
  <c r="H56" i="1" s="1"/>
  <c r="I52" i="1"/>
  <c r="I53" i="1" s="1"/>
  <c r="C54" i="1" s="1"/>
  <c r="G52" i="1"/>
  <c r="G53" i="1" s="1"/>
  <c r="G54" i="1" s="1"/>
  <c r="G55" i="1" s="1"/>
  <c r="G56" i="1" s="1"/>
  <c r="D52" i="1"/>
  <c r="E52" i="1" s="1"/>
  <c r="M40" i="1"/>
  <c r="X51" i="1"/>
  <c r="X52" i="1" s="1"/>
  <c r="X53" i="1" s="1"/>
  <c r="X54" i="1" s="1"/>
  <c r="X55" i="1" s="1"/>
  <c r="M38" i="1"/>
  <c r="N38" i="1" s="1"/>
  <c r="M51" i="1"/>
  <c r="M52" i="1" s="1"/>
  <c r="M53" i="1" s="1"/>
  <c r="M54" i="1" s="1"/>
  <c r="M55" i="1" s="1"/>
  <c r="M56" i="1" s="1"/>
  <c r="U51" i="1"/>
  <c r="U52" i="1" s="1"/>
  <c r="U53" i="1" s="1"/>
  <c r="U54" i="1" s="1"/>
  <c r="U55" i="1" s="1"/>
  <c r="C56" i="1" s="1"/>
  <c r="Q51" i="1"/>
  <c r="D51" i="1"/>
  <c r="E51" i="1" s="1"/>
  <c r="F51" i="1" s="1"/>
  <c r="C52" i="1" s="1"/>
  <c r="J51" i="1"/>
  <c r="K51" i="1" s="1"/>
  <c r="L51" i="1" s="1"/>
  <c r="L52" i="1" s="1"/>
  <c r="L53" i="1" s="1"/>
  <c r="L54" i="1" s="1"/>
  <c r="L55" i="1" s="1"/>
  <c r="L56" i="1" s="1"/>
  <c r="I51" i="1"/>
  <c r="H38" i="1"/>
  <c r="D38" i="1"/>
  <c r="I8" i="4" l="1"/>
  <c r="D9" i="4" s="1"/>
  <c r="N40" i="1"/>
  <c r="I8" i="3"/>
  <c r="D9" i="3" s="1"/>
  <c r="AJ52" i="1"/>
  <c r="AJ53" i="1" s="1"/>
  <c r="AJ54" i="1" s="1"/>
  <c r="AJ55" i="1" s="1"/>
  <c r="AJ56" i="1" s="1"/>
  <c r="F52" i="1"/>
  <c r="F53" i="1" s="1"/>
  <c r="F54" i="1" s="1"/>
  <c r="C55" i="1" s="1"/>
  <c r="X56" i="1"/>
  <c r="Q56" i="1"/>
  <c r="Q57" i="1" s="1"/>
  <c r="Q58" i="1" s="1"/>
  <c r="Q59" i="1" s="1"/>
  <c r="C60" i="1" s="1"/>
  <c r="I8" i="2"/>
  <c r="D9" i="2" s="1"/>
  <c r="E9" i="2"/>
  <c r="E9" i="4" l="1"/>
  <c r="E9" i="3"/>
  <c r="F9" i="3" s="1"/>
  <c r="F55" i="1"/>
  <c r="F56" i="1" s="1"/>
  <c r="AO55" i="1"/>
  <c r="AO56" i="1" s="1"/>
  <c r="F9" i="2"/>
  <c r="G9" i="2" s="1"/>
  <c r="H9" i="2" s="1"/>
  <c r="I9" i="4" l="1"/>
  <c r="D10" i="4" s="1"/>
  <c r="F9" i="4"/>
  <c r="G9" i="4" s="1"/>
  <c r="H9" i="4" s="1"/>
  <c r="G9" i="3"/>
  <c r="H9" i="3" s="1"/>
  <c r="I9" i="3"/>
  <c r="D10" i="3" s="1"/>
  <c r="I9" i="2"/>
  <c r="D10" i="2" s="1"/>
  <c r="E10" i="2"/>
  <c r="F10" i="2" s="1"/>
  <c r="G10" i="2" s="1"/>
  <c r="H10" i="2" s="1"/>
  <c r="E10" i="4" l="1"/>
  <c r="E10" i="3"/>
  <c r="F10" i="3" s="1"/>
  <c r="G10" i="3" s="1"/>
  <c r="H10" i="3" s="1"/>
  <c r="I10" i="2"/>
  <c r="D11" i="2" s="1"/>
  <c r="F10" i="4" l="1"/>
  <c r="G10" i="4" s="1"/>
  <c r="H10" i="4" s="1"/>
  <c r="I10" i="3"/>
  <c r="D11" i="3" s="1"/>
  <c r="E11" i="2"/>
  <c r="F11" i="2" s="1"/>
  <c r="G11" i="2" s="1"/>
  <c r="H11" i="2" s="1"/>
  <c r="E11" i="3" l="1"/>
  <c r="F11" i="3" s="1"/>
  <c r="G11" i="3" s="1"/>
  <c r="H11" i="3" s="1"/>
</calcChain>
</file>

<file path=xl/sharedStrings.xml><?xml version="1.0" encoding="utf-8"?>
<sst xmlns="http://schemas.openxmlformats.org/spreadsheetml/2006/main" count="242" uniqueCount="85">
  <si>
    <t>Clientes</t>
  </si>
  <si>
    <t>Servidores</t>
  </si>
  <si>
    <t>Eventos</t>
  </si>
  <si>
    <t>Llegada</t>
  </si>
  <si>
    <t>Fin actividad</t>
  </si>
  <si>
    <t>Temporal</t>
  </si>
  <si>
    <t>Colas</t>
  </si>
  <si>
    <t>Experimentos</t>
  </si>
  <si>
    <t>Evento</t>
  </si>
  <si>
    <t>Reloj</t>
  </si>
  <si>
    <t>Random</t>
  </si>
  <si>
    <t>Tiempo</t>
  </si>
  <si>
    <t>Estado</t>
  </si>
  <si>
    <t>h</t>
  </si>
  <si>
    <t>t</t>
  </si>
  <si>
    <t>k0</t>
  </si>
  <si>
    <t>k1</t>
  </si>
  <si>
    <t>k2</t>
  </si>
  <si>
    <t>k3</t>
  </si>
  <si>
    <t>Llegada de automóvil</t>
  </si>
  <si>
    <t>Tiempo llegada</t>
  </si>
  <si>
    <t>Inicio</t>
  </si>
  <si>
    <t>-</t>
  </si>
  <si>
    <t>Ocupado</t>
  </si>
  <si>
    <t>C</t>
  </si>
  <si>
    <t>Ci</t>
  </si>
  <si>
    <t>Ci + 1</t>
  </si>
  <si>
    <t>x</t>
  </si>
  <si>
    <t>min</t>
  </si>
  <si>
    <t>Resultado</t>
  </si>
  <si>
    <t>Automóviles: pasajeros e infinitos. Se quiere saber el tiempo promedio de permanencia en el sistema. Estados: En cola y En atención.</t>
  </si>
  <si>
    <t>Dos surtidores atendidos por un empleado cada uno. Estados: Libre y Ocupado.</t>
  </si>
  <si>
    <t>Fin carga combustible sub i (1, 2)</t>
  </si>
  <si>
    <t>Fin limpieza parabrisas sub i (1, 2)</t>
  </si>
  <si>
    <t>Fin cobro sub i (1, 2)</t>
  </si>
  <si>
    <t>Una cola por surtidor de tipo LIFO sin impaciencia ni prioridad.</t>
  </si>
  <si>
    <t>Limpieza del parabrisas</t>
  </si>
  <si>
    <t>Cobro de combustible</t>
  </si>
  <si>
    <t>Carga de combustible</t>
  </si>
  <si>
    <t>Surtidor #1</t>
  </si>
  <si>
    <t>Tiempo carga combustible</t>
  </si>
  <si>
    <t>Fin carga combustible</t>
  </si>
  <si>
    <t>Rnd. limpieza parabrisas</t>
  </si>
  <si>
    <t>Fin limpieza parabrisas</t>
  </si>
  <si>
    <t>Fin cobro</t>
  </si>
  <si>
    <t>Cola</t>
  </si>
  <si>
    <t>Surtidor #2</t>
  </si>
  <si>
    <t>Sum. vehículos atendidos</t>
  </si>
  <si>
    <t>Sum. tiempo permanencia sistema</t>
  </si>
  <si>
    <t>Tipo</t>
  </si>
  <si>
    <t>Limpieza de parabrisas</t>
  </si>
  <si>
    <t>Vehículo #1</t>
  </si>
  <si>
    <t>Próxima llegada vehículo</t>
  </si>
  <si>
    <t>Llegada de los vehículos</t>
  </si>
  <si>
    <t>Solicita limpieza de parabrisas</t>
  </si>
  <si>
    <t>Vehículo #2</t>
  </si>
  <si>
    <t>Fin simulación</t>
  </si>
  <si>
    <t>Series random</t>
  </si>
  <si>
    <t>En atención</t>
  </si>
  <si>
    <t>Surtidor</t>
  </si>
  <si>
    <t>Auto</t>
  </si>
  <si>
    <t>Sí</t>
  </si>
  <si>
    <t>Moto</t>
  </si>
  <si>
    <r>
      <t>Datos del modelo</t>
    </r>
    <r>
      <rPr>
        <i/>
        <sz val="12"/>
        <rFont val="Calibri"/>
        <family val="2"/>
        <scheme val="minor"/>
      </rPr>
      <t xml:space="preserve"> (todos los tiempos están expresados en minutos)</t>
    </r>
  </si>
  <si>
    <t>Solicita limpieza de parabrisas (sí/no):</t>
  </si>
  <si>
    <t>Tipo de vehículo (moto/auto/camioneta)</t>
  </si>
  <si>
    <t>Llegada vehículo</t>
  </si>
  <si>
    <t>Vehículo #3</t>
  </si>
  <si>
    <t>En cola</t>
  </si>
  <si>
    <t>Camioneta</t>
  </si>
  <si>
    <t>Fin carga combustible 2</t>
  </si>
  <si>
    <t>Fin carga combustible 1</t>
  </si>
  <si>
    <t>Vehículo #4</t>
  </si>
  <si>
    <t>Fin cobro 2</t>
  </si>
  <si>
    <t>C max</t>
  </si>
  <si>
    <t>#</t>
  </si>
  <si>
    <t>Tanque lleno</t>
  </si>
  <si>
    <t>Tiempo limpieza parabrisas</t>
  </si>
  <si>
    <t>Vehículo #5</t>
  </si>
  <si>
    <t>Fin limpieza parabrisas 1</t>
  </si>
  <si>
    <t>Fin cobro 1</t>
  </si>
  <si>
    <t>Fin limpieza parabrisas 2</t>
  </si>
  <si>
    <t>Vehículo #6</t>
  </si>
  <si>
    <t>Tiempo promedio permanencia estación</t>
  </si>
  <si>
    <t>Diagrama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</si>
</sst>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2" fontId="0" fillId="0" borderId="0" xfId="0" applyNumberFormat="1" applyFont="1"/>
    <xf numFmtId="0" fontId="5" fillId="0" borderId="0" xfId="0" applyFont="1" applyFill="1"/>
    <xf numFmtId="0" fontId="0" fillId="0" borderId="0" xfId="0" applyAlignment="1">
      <alignment horizontal="left"/>
    </xf>
    <xf numFmtId="165" fontId="5" fillId="0" borderId="0" xfId="0" applyNumberFormat="1" applyFont="1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0" fontId="0" fillId="0" borderId="0" xfId="0" applyAlignme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2" fillId="2" borderId="3" xfId="2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2" borderId="3" xfId="2" applyBorder="1" applyAlignment="1">
      <alignment horizontal="center" vertical="center"/>
    </xf>
    <xf numFmtId="0" fontId="2" fillId="2" borderId="3" xfId="2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" fillId="0" borderId="1" xfId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/>
    </xf>
    <xf numFmtId="0" fontId="2" fillId="2" borderId="5" xfId="2" applyBorder="1" applyAlignment="1">
      <alignment horizontal="center" vertical="center" wrapText="1"/>
    </xf>
    <xf numFmtId="0" fontId="0" fillId="0" borderId="0" xfId="0"/>
    <xf numFmtId="0" fontId="4" fillId="0" borderId="2" xfId="0" applyFont="1" applyBorder="1" applyAlignment="1"/>
    <xf numFmtId="0" fontId="4" fillId="0" borderId="0" xfId="0" applyFont="1" applyAlignment="1"/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9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2" xfId="0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6" xfId="2" applyBorder="1" applyAlignment="1">
      <alignment horizontal="center" vertical="center" wrapText="1"/>
    </xf>
    <xf numFmtId="0" fontId="2" fillId="2" borderId="5" xfId="2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3" xfId="0" applyFont="1" applyBorder="1" applyAlignment="1">
      <alignment horizontal="right"/>
    </xf>
    <xf numFmtId="0" fontId="11" fillId="3" borderId="0" xfId="3"/>
    <xf numFmtId="0" fontId="2" fillId="2" borderId="3" xfId="2" applyFont="1" applyBorder="1" applyAlignment="1">
      <alignment horizontal="right"/>
    </xf>
    <xf numFmtId="0" fontId="5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right"/>
    </xf>
    <xf numFmtId="0" fontId="11" fillId="3" borderId="0" xfId="3" applyFont="1"/>
    <xf numFmtId="164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12" fillId="0" borderId="0" xfId="4" applyNumberFormat="1" applyAlignment="1">
      <alignment horizontal="center" vertical="center"/>
    </xf>
    <xf numFmtId="2" fontId="0" fillId="0" borderId="0" xfId="0" applyNumberFormat="1" applyAlignment="1">
      <alignment horizontal="left"/>
    </xf>
    <xf numFmtId="4" fontId="5" fillId="0" borderId="0" xfId="0" applyNumberFormat="1" applyFont="1" applyBorder="1" applyAlignment="1">
      <alignment horizontal="left" vertical="center" wrapText="1"/>
    </xf>
    <xf numFmtId="2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/>
    <xf numFmtId="0" fontId="3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5" xfId="2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2" fillId="2" borderId="6" xfId="2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1" fillId="0" borderId="1" xfId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2" borderId="3" xfId="2" applyBorder="1" applyAlignment="1">
      <alignment horizontal="center" vertical="center" wrapText="1"/>
    </xf>
    <xf numFmtId="0" fontId="7" fillId="2" borderId="5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7" fillId="2" borderId="6" xfId="2" applyFont="1" applyBorder="1" applyAlignment="1">
      <alignment horizontal="center" vertical="center"/>
    </xf>
    <xf numFmtId="0" fontId="2" fillId="2" borderId="3" xfId="2" applyBorder="1" applyAlignment="1">
      <alignment horizontal="left"/>
    </xf>
    <xf numFmtId="0" fontId="2" fillId="2" borderId="3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</cellXfs>
  <cellStyles count="5">
    <cellStyle name="Accent1" xfId="2" builtinId="29"/>
    <cellStyle name="Good" xfId="3" builtinId="26"/>
    <cellStyle name="Heading 1" xfId="1" builtinId="1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38</xdr:row>
      <xdr:rowOff>190500</xdr:rowOff>
    </xdr:from>
    <xdr:ext cx="1295400" cy="397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33600" y="5524500"/>
              <a:ext cx="1295400" cy="397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=30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33600" y="5524500"/>
              <a:ext cx="1295400" cy="397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𝑑𝐶</a:t>
              </a:r>
              <a:r>
                <a:rPr lang="es-AR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𝑑𝑡=30𝐶+10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1</xdr:col>
      <xdr:colOff>1257300</xdr:colOff>
      <xdr:row>24</xdr:row>
      <xdr:rowOff>200025</xdr:rowOff>
    </xdr:from>
    <xdr:to>
      <xdr:col>2</xdr:col>
      <xdr:colOff>85725</xdr:colOff>
      <xdr:row>26</xdr:row>
      <xdr:rowOff>114300</xdr:rowOff>
    </xdr:to>
    <xdr:sp macro="" textlink="">
      <xdr:nvSpPr>
        <xdr:cNvPr id="5" name="Oval 4"/>
        <xdr:cNvSpPr/>
      </xdr:nvSpPr>
      <xdr:spPr>
        <a:xfrm>
          <a:off x="1447800" y="532447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571500</xdr:colOff>
      <xdr:row>24</xdr:row>
      <xdr:rowOff>200025</xdr:rowOff>
    </xdr:from>
    <xdr:to>
      <xdr:col>1</xdr:col>
      <xdr:colOff>895350</xdr:colOff>
      <xdr:row>26</xdr:row>
      <xdr:rowOff>114300</xdr:rowOff>
    </xdr:to>
    <xdr:sp macro="" textlink="">
      <xdr:nvSpPr>
        <xdr:cNvPr id="3" name="Oval 2"/>
        <xdr:cNvSpPr/>
      </xdr:nvSpPr>
      <xdr:spPr>
        <a:xfrm>
          <a:off x="762000" y="532447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914400</xdr:colOff>
      <xdr:row>24</xdr:row>
      <xdr:rowOff>200025</xdr:rowOff>
    </xdr:from>
    <xdr:to>
      <xdr:col>1</xdr:col>
      <xdr:colOff>1238250</xdr:colOff>
      <xdr:row>26</xdr:row>
      <xdr:rowOff>114300</xdr:rowOff>
    </xdr:to>
    <xdr:sp macro="" textlink="">
      <xdr:nvSpPr>
        <xdr:cNvPr id="4" name="Oval 3"/>
        <xdr:cNvSpPr/>
      </xdr:nvSpPr>
      <xdr:spPr>
        <a:xfrm>
          <a:off x="1104900" y="532447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85725</xdr:colOff>
      <xdr:row>25</xdr:row>
      <xdr:rowOff>152400</xdr:rowOff>
    </xdr:from>
    <xdr:to>
      <xdr:col>4</xdr:col>
      <xdr:colOff>342900</xdr:colOff>
      <xdr:row>25</xdr:row>
      <xdr:rowOff>152400</xdr:rowOff>
    </xdr:to>
    <xdr:cxnSp macro="">
      <xdr:nvCxnSpPr>
        <xdr:cNvPr id="9" name="Straight Arrow Connector 8"/>
        <xdr:cNvCxnSpPr>
          <a:stCxn id="5" idx="6"/>
        </xdr:cNvCxnSpPr>
      </xdr:nvCxnSpPr>
      <xdr:spPr>
        <a:xfrm>
          <a:off x="1771650" y="5486400"/>
          <a:ext cx="1476375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24</xdr:row>
      <xdr:rowOff>161925</xdr:rowOff>
    </xdr:from>
    <xdr:to>
      <xdr:col>7</xdr:col>
      <xdr:colOff>28575</xdr:colOff>
      <xdr:row>26</xdr:row>
      <xdr:rowOff>123825</xdr:rowOff>
    </xdr:to>
    <xdr:sp macro="" textlink="">
      <xdr:nvSpPr>
        <xdr:cNvPr id="10" name="Rounded Rectangle 9"/>
        <xdr:cNvSpPr/>
      </xdr:nvSpPr>
      <xdr:spPr>
        <a:xfrm>
          <a:off x="3695700" y="5286375"/>
          <a:ext cx="1628775" cy="371475"/>
        </a:xfrm>
        <a:prstGeom prst="roundRect">
          <a:avLst>
            <a:gd name="adj" fmla="val 243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600"/>
            <a:t>Surtidor #1</a:t>
          </a:r>
        </a:p>
      </xdr:txBody>
    </xdr:sp>
    <xdr:clientData/>
  </xdr:twoCellAnchor>
  <xdr:twoCellAnchor>
    <xdr:from>
      <xdr:col>7</xdr:col>
      <xdr:colOff>47625</xdr:colOff>
      <xdr:row>25</xdr:row>
      <xdr:rowOff>152400</xdr:rowOff>
    </xdr:from>
    <xdr:to>
      <xdr:col>8</xdr:col>
      <xdr:colOff>714375</xdr:colOff>
      <xdr:row>25</xdr:row>
      <xdr:rowOff>152400</xdr:rowOff>
    </xdr:to>
    <xdr:cxnSp macro="">
      <xdr:nvCxnSpPr>
        <xdr:cNvPr id="11" name="Straight Arrow Connector 10"/>
        <xdr:cNvCxnSpPr/>
      </xdr:nvCxnSpPr>
      <xdr:spPr>
        <a:xfrm>
          <a:off x="5343525" y="5486400"/>
          <a:ext cx="1476375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24</xdr:row>
      <xdr:rowOff>200025</xdr:rowOff>
    </xdr:from>
    <xdr:to>
      <xdr:col>4</xdr:col>
      <xdr:colOff>733425</xdr:colOff>
      <xdr:row>26</xdr:row>
      <xdr:rowOff>114300</xdr:rowOff>
    </xdr:to>
    <xdr:sp macro="" textlink="">
      <xdr:nvSpPr>
        <xdr:cNvPr id="12" name="Oval 11"/>
        <xdr:cNvSpPr/>
      </xdr:nvSpPr>
      <xdr:spPr>
        <a:xfrm>
          <a:off x="3314700" y="532447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781050</xdr:colOff>
      <xdr:row>24</xdr:row>
      <xdr:rowOff>200025</xdr:rowOff>
    </xdr:from>
    <xdr:to>
      <xdr:col>9</xdr:col>
      <xdr:colOff>295275</xdr:colOff>
      <xdr:row>26</xdr:row>
      <xdr:rowOff>114300</xdr:rowOff>
    </xdr:to>
    <xdr:sp macro="" textlink="">
      <xdr:nvSpPr>
        <xdr:cNvPr id="13" name="Oval 12"/>
        <xdr:cNvSpPr/>
      </xdr:nvSpPr>
      <xdr:spPr>
        <a:xfrm>
          <a:off x="6886575" y="532447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1257300</xdr:colOff>
      <xdr:row>32</xdr:row>
      <xdr:rowOff>95250</xdr:rowOff>
    </xdr:from>
    <xdr:to>
      <xdr:col>2</xdr:col>
      <xdr:colOff>85725</xdr:colOff>
      <xdr:row>34</xdr:row>
      <xdr:rowOff>19050</xdr:rowOff>
    </xdr:to>
    <xdr:sp macro="" textlink="">
      <xdr:nvSpPr>
        <xdr:cNvPr id="14" name="Oval 13"/>
        <xdr:cNvSpPr/>
      </xdr:nvSpPr>
      <xdr:spPr>
        <a:xfrm>
          <a:off x="1447800" y="682942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571500</xdr:colOff>
      <xdr:row>32</xdr:row>
      <xdr:rowOff>95250</xdr:rowOff>
    </xdr:from>
    <xdr:to>
      <xdr:col>1</xdr:col>
      <xdr:colOff>895350</xdr:colOff>
      <xdr:row>34</xdr:row>
      <xdr:rowOff>19050</xdr:rowOff>
    </xdr:to>
    <xdr:sp macro="" textlink="">
      <xdr:nvSpPr>
        <xdr:cNvPr id="15" name="Oval 14"/>
        <xdr:cNvSpPr/>
      </xdr:nvSpPr>
      <xdr:spPr>
        <a:xfrm>
          <a:off x="762000" y="682942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914400</xdr:colOff>
      <xdr:row>32</xdr:row>
      <xdr:rowOff>95250</xdr:rowOff>
    </xdr:from>
    <xdr:to>
      <xdr:col>1</xdr:col>
      <xdr:colOff>1238250</xdr:colOff>
      <xdr:row>34</xdr:row>
      <xdr:rowOff>19050</xdr:rowOff>
    </xdr:to>
    <xdr:sp macro="" textlink="">
      <xdr:nvSpPr>
        <xdr:cNvPr id="16" name="Oval 15"/>
        <xdr:cNvSpPr/>
      </xdr:nvSpPr>
      <xdr:spPr>
        <a:xfrm>
          <a:off x="1104900" y="682942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85725</xdr:colOff>
      <xdr:row>33</xdr:row>
      <xdr:rowOff>57150</xdr:rowOff>
    </xdr:from>
    <xdr:to>
      <xdr:col>4</xdr:col>
      <xdr:colOff>342900</xdr:colOff>
      <xdr:row>33</xdr:row>
      <xdr:rowOff>57150</xdr:rowOff>
    </xdr:to>
    <xdr:cxnSp macro="">
      <xdr:nvCxnSpPr>
        <xdr:cNvPr id="17" name="Straight Arrow Connector 16"/>
        <xdr:cNvCxnSpPr>
          <a:stCxn id="14" idx="6"/>
        </xdr:cNvCxnSpPr>
      </xdr:nvCxnSpPr>
      <xdr:spPr>
        <a:xfrm>
          <a:off x="1771650" y="6991350"/>
          <a:ext cx="1476375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32</xdr:row>
      <xdr:rowOff>57150</xdr:rowOff>
    </xdr:from>
    <xdr:to>
      <xdr:col>7</xdr:col>
      <xdr:colOff>28575</xdr:colOff>
      <xdr:row>34</xdr:row>
      <xdr:rowOff>28575</xdr:rowOff>
    </xdr:to>
    <xdr:sp macro="" textlink="">
      <xdr:nvSpPr>
        <xdr:cNvPr id="18" name="Rounded Rectangle 17"/>
        <xdr:cNvSpPr/>
      </xdr:nvSpPr>
      <xdr:spPr>
        <a:xfrm>
          <a:off x="3695700" y="6791325"/>
          <a:ext cx="1628775" cy="371475"/>
        </a:xfrm>
        <a:prstGeom prst="roundRect">
          <a:avLst>
            <a:gd name="adj" fmla="val 243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600"/>
            <a:t>Surtidor #2</a:t>
          </a:r>
        </a:p>
      </xdr:txBody>
    </xdr:sp>
    <xdr:clientData/>
  </xdr:twoCellAnchor>
  <xdr:twoCellAnchor>
    <xdr:from>
      <xdr:col>7</xdr:col>
      <xdr:colOff>47625</xdr:colOff>
      <xdr:row>33</xdr:row>
      <xdr:rowOff>57150</xdr:rowOff>
    </xdr:from>
    <xdr:to>
      <xdr:col>8</xdr:col>
      <xdr:colOff>714375</xdr:colOff>
      <xdr:row>33</xdr:row>
      <xdr:rowOff>57150</xdr:rowOff>
    </xdr:to>
    <xdr:cxnSp macro="">
      <xdr:nvCxnSpPr>
        <xdr:cNvPr id="19" name="Straight Arrow Connector 18"/>
        <xdr:cNvCxnSpPr/>
      </xdr:nvCxnSpPr>
      <xdr:spPr>
        <a:xfrm>
          <a:off x="5343525" y="6991350"/>
          <a:ext cx="1476375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32</xdr:row>
      <xdr:rowOff>95250</xdr:rowOff>
    </xdr:from>
    <xdr:to>
      <xdr:col>4</xdr:col>
      <xdr:colOff>733425</xdr:colOff>
      <xdr:row>34</xdr:row>
      <xdr:rowOff>19050</xdr:rowOff>
    </xdr:to>
    <xdr:sp macro="" textlink="">
      <xdr:nvSpPr>
        <xdr:cNvPr id="20" name="Oval 19"/>
        <xdr:cNvSpPr/>
      </xdr:nvSpPr>
      <xdr:spPr>
        <a:xfrm>
          <a:off x="3314700" y="682942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781050</xdr:colOff>
      <xdr:row>32</xdr:row>
      <xdr:rowOff>95250</xdr:rowOff>
    </xdr:from>
    <xdr:to>
      <xdr:col>9</xdr:col>
      <xdr:colOff>295275</xdr:colOff>
      <xdr:row>34</xdr:row>
      <xdr:rowOff>19050</xdr:rowOff>
    </xdr:to>
    <xdr:sp macro="" textlink="">
      <xdr:nvSpPr>
        <xdr:cNvPr id="21" name="Oval 20"/>
        <xdr:cNvSpPr/>
      </xdr:nvSpPr>
      <xdr:spPr>
        <a:xfrm>
          <a:off x="6886575" y="6829425"/>
          <a:ext cx="323850" cy="32385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1</xdr:col>
      <xdr:colOff>428625</xdr:colOff>
      <xdr:row>28</xdr:row>
      <xdr:rowOff>142875</xdr:rowOff>
    </xdr:from>
    <xdr:ext cx="1311321" cy="264560"/>
    <xdr:sp macro="" textlink="">
      <xdr:nvSpPr>
        <xdr:cNvPr id="22" name="TextBox 21"/>
        <xdr:cNvSpPr txBox="1"/>
      </xdr:nvSpPr>
      <xdr:spPr>
        <a:xfrm>
          <a:off x="619125" y="6076950"/>
          <a:ext cx="13113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/>
            <a:t>Llegada de vehículo</a:t>
          </a:r>
        </a:p>
      </xdr:txBody>
    </xdr:sp>
    <xdr:clientData/>
  </xdr:oneCellAnchor>
  <xdr:oneCellAnchor>
    <xdr:from>
      <xdr:col>1</xdr:col>
      <xdr:colOff>266700</xdr:colOff>
      <xdr:row>25</xdr:row>
      <xdr:rowOff>19050</xdr:rowOff>
    </xdr:from>
    <xdr:ext cx="351058" cy="264560"/>
    <xdr:sp macro="" textlink="">
      <xdr:nvSpPr>
        <xdr:cNvPr id="23" name="TextBox 22"/>
        <xdr:cNvSpPr txBox="1"/>
      </xdr:nvSpPr>
      <xdr:spPr>
        <a:xfrm>
          <a:off x="457200" y="5353050"/>
          <a:ext cx="351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/>
            <a:t>Q1</a:t>
          </a:r>
        </a:p>
      </xdr:txBody>
    </xdr:sp>
    <xdr:clientData/>
  </xdr:oneCellAnchor>
  <xdr:oneCellAnchor>
    <xdr:from>
      <xdr:col>1</xdr:col>
      <xdr:colOff>266700</xdr:colOff>
      <xdr:row>32</xdr:row>
      <xdr:rowOff>133350</xdr:rowOff>
    </xdr:from>
    <xdr:ext cx="351058" cy="264560"/>
    <xdr:sp macro="" textlink="">
      <xdr:nvSpPr>
        <xdr:cNvPr id="24" name="TextBox 23"/>
        <xdr:cNvSpPr txBox="1"/>
      </xdr:nvSpPr>
      <xdr:spPr>
        <a:xfrm>
          <a:off x="457200" y="6867525"/>
          <a:ext cx="351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/>
            <a:t>Q2</a:t>
          </a:r>
        </a:p>
      </xdr:txBody>
    </xdr:sp>
    <xdr:clientData/>
  </xdr:oneCellAnchor>
  <xdr:oneCellAnchor>
    <xdr:from>
      <xdr:col>5</xdr:col>
      <xdr:colOff>28575</xdr:colOff>
      <xdr:row>28</xdr:row>
      <xdr:rowOff>142875</xdr:rowOff>
    </xdr:from>
    <xdr:ext cx="1622540" cy="264560"/>
    <xdr:sp macro="" textlink="">
      <xdr:nvSpPr>
        <xdr:cNvPr id="25" name="TextBox 24"/>
        <xdr:cNvSpPr txBox="1"/>
      </xdr:nvSpPr>
      <xdr:spPr>
        <a:xfrm>
          <a:off x="3705225" y="6076950"/>
          <a:ext cx="16225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AR" sz="1100"/>
            <a:t>Fin limpieza parabrisas</a:t>
          </a:r>
        </a:p>
      </xdr:txBody>
    </xdr:sp>
    <xdr:clientData/>
  </xdr:oneCellAnchor>
  <xdr:oneCellAnchor>
    <xdr:from>
      <xdr:col>5</xdr:col>
      <xdr:colOff>47626</xdr:colOff>
      <xdr:row>27</xdr:row>
      <xdr:rowOff>123825</xdr:rowOff>
    </xdr:from>
    <xdr:ext cx="1609724" cy="264560"/>
    <xdr:sp macro="" textlink="">
      <xdr:nvSpPr>
        <xdr:cNvPr id="26" name="TextBox 25"/>
        <xdr:cNvSpPr txBox="1"/>
      </xdr:nvSpPr>
      <xdr:spPr>
        <a:xfrm>
          <a:off x="3724276" y="5857875"/>
          <a:ext cx="16097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AR" sz="1100"/>
            <a:t>Fin carga</a:t>
          </a:r>
          <a:r>
            <a:rPr lang="es-AR" sz="1100" baseline="0"/>
            <a:t> combustible</a:t>
          </a:r>
          <a:endParaRPr lang="es-AR" sz="1100" b="1"/>
        </a:p>
      </xdr:txBody>
    </xdr:sp>
    <xdr:clientData/>
  </xdr:oneCellAnchor>
  <xdr:oneCellAnchor>
    <xdr:from>
      <xdr:col>5</xdr:col>
      <xdr:colOff>19050</xdr:colOff>
      <xdr:row>29</xdr:row>
      <xdr:rowOff>180975</xdr:rowOff>
    </xdr:from>
    <xdr:ext cx="1647825" cy="264560"/>
    <xdr:sp macro="" textlink="">
      <xdr:nvSpPr>
        <xdr:cNvPr id="27" name="TextBox 26"/>
        <xdr:cNvSpPr txBox="1"/>
      </xdr:nvSpPr>
      <xdr:spPr>
        <a:xfrm>
          <a:off x="3695700" y="6315075"/>
          <a:ext cx="1647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AR" sz="1100"/>
            <a:t>Fin cobro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4</xdr:row>
      <xdr:rowOff>28575</xdr:rowOff>
    </xdr:from>
    <xdr:ext cx="1295400" cy="3975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809750" y="790575"/>
              <a:ext cx="1295400" cy="397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𝑑𝐶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=30</m:t>
                    </m:r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+10</m:t>
                    </m:r>
                  </m:oMath>
                </m:oMathPara>
              </a14:m>
              <a:endParaRPr lang="es-AR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809750" y="790575"/>
              <a:ext cx="1295400" cy="397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𝑑𝐶</a:t>
              </a:r>
              <a:r>
                <a:rPr lang="es-AR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𝑑𝑡=30𝐶+10</a:t>
              </a:r>
              <a:endParaRPr lang="es-A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4</xdr:row>
      <xdr:rowOff>28575</xdr:rowOff>
    </xdr:from>
    <xdr:ext cx="1295400" cy="397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809750" y="790575"/>
              <a:ext cx="1295400" cy="397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𝑑𝐶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=30</m:t>
                    </m:r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+10</m:t>
                    </m:r>
                  </m:oMath>
                </m:oMathPara>
              </a14:m>
              <a:endParaRPr lang="es-A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809750" y="790575"/>
              <a:ext cx="1295400" cy="397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𝑑𝐶</a:t>
              </a:r>
              <a:r>
                <a:rPr lang="es-AR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𝑑𝑡=30𝐶+10</a:t>
              </a:r>
              <a:endParaRPr lang="es-A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314325</xdr:colOff>
      <xdr:row>4</xdr:row>
      <xdr:rowOff>28575</xdr:rowOff>
    </xdr:from>
    <xdr:ext cx="1295400" cy="397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09750" y="790575"/>
              <a:ext cx="1295400" cy="397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𝑑𝐶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=30</m:t>
                    </m:r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+10</m:t>
                    </m:r>
                  </m:oMath>
                </m:oMathPara>
              </a14:m>
              <a:endParaRPr lang="es-A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9750" y="790575"/>
              <a:ext cx="1295400" cy="397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𝑑𝐶</a:t>
              </a:r>
              <a:r>
                <a:rPr lang="es-AR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𝑑𝑡=30𝐶+10</a:t>
              </a:r>
              <a:endParaRPr lang="es-A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4"/>
  <sheetViews>
    <sheetView tabSelected="1" workbookViewId="0"/>
  </sheetViews>
  <sheetFormatPr defaultRowHeight="15" x14ac:dyDescent="0.25"/>
  <cols>
    <col min="1" max="1" width="2.85546875" customWidth="1"/>
    <col min="2" max="2" width="22.42578125" customWidth="1"/>
    <col min="5" max="5" width="11.5703125" bestFit="1" customWidth="1"/>
    <col min="6" max="6" width="12.5703125" customWidth="1"/>
    <col min="7" max="7" width="11.7109375" customWidth="1"/>
    <col min="8" max="9" width="12.140625" customWidth="1"/>
    <col min="10" max="10" width="11" customWidth="1"/>
    <col min="11" max="11" width="11" style="38" customWidth="1"/>
    <col min="12" max="13" width="11.140625" customWidth="1"/>
    <col min="14" max="14" width="10.28515625" customWidth="1"/>
    <col min="15" max="15" width="10.7109375" customWidth="1"/>
    <col min="16" max="16" width="11.7109375" customWidth="1"/>
    <col min="17" max="17" width="12.42578125" customWidth="1"/>
    <col min="18" max="18" width="10.85546875" customWidth="1"/>
    <col min="19" max="19" width="10.85546875" style="38" customWidth="1"/>
    <col min="20" max="20" width="10.140625" customWidth="1"/>
    <col min="21" max="21" width="10.85546875" customWidth="1"/>
    <col min="22" max="22" width="10.42578125" customWidth="1"/>
    <col min="23" max="23" width="10.85546875" customWidth="1"/>
    <col min="24" max="24" width="13.42578125" customWidth="1"/>
    <col min="25" max="25" width="14.85546875" customWidth="1"/>
    <col min="26" max="26" width="11" customWidth="1"/>
    <col min="27" max="28" width="12" customWidth="1"/>
    <col min="29" max="29" width="10.5703125" customWidth="1"/>
    <col min="30" max="30" width="13.7109375" customWidth="1"/>
    <col min="31" max="31" width="11.42578125" customWidth="1"/>
    <col min="32" max="32" width="14.140625" customWidth="1"/>
    <col min="33" max="33" width="14" customWidth="1"/>
    <col min="34" max="34" width="10.7109375" customWidth="1"/>
    <col min="35" max="35" width="12.140625" customWidth="1"/>
    <col min="36" max="36" width="12.42578125" customWidth="1"/>
    <col min="37" max="37" width="13.42578125" customWidth="1"/>
    <col min="38" max="38" width="11.5703125" customWidth="1"/>
    <col min="39" max="39" width="10.28515625" customWidth="1"/>
    <col min="40" max="40" width="11.5703125" customWidth="1"/>
    <col min="42" max="42" width="10.7109375" customWidth="1"/>
    <col min="43" max="43" width="11.85546875" customWidth="1"/>
    <col min="45" max="45" width="11.28515625" customWidth="1"/>
    <col min="46" max="46" width="11.140625" customWidth="1"/>
    <col min="48" max="48" width="11.28515625" customWidth="1"/>
    <col min="50" max="50" width="10.85546875" customWidth="1"/>
    <col min="53" max="53" width="11.42578125" customWidth="1"/>
  </cols>
  <sheetData>
    <row r="1" spans="1:19" ht="15.75" x14ac:dyDescent="0.25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56"/>
    </row>
    <row r="2" spans="1:19" ht="20.25" thickBot="1" x14ac:dyDescent="0.35">
      <c r="A2" s="1"/>
      <c r="B2" s="92" t="s">
        <v>0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</row>
    <row r="3" spans="1:19" ht="16.5" thickTop="1" x14ac:dyDescent="0.25">
      <c r="A3" s="1"/>
      <c r="B3" s="93" t="s">
        <v>30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5.75" x14ac:dyDescent="0.25">
      <c r="A4" s="1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</row>
    <row r="5" spans="1:19" ht="20.25" thickBot="1" x14ac:dyDescent="0.35">
      <c r="A5" s="1"/>
      <c r="B5" s="92" t="s">
        <v>1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</row>
    <row r="6" spans="1:19" ht="16.5" thickTop="1" x14ac:dyDescent="0.25">
      <c r="A6" s="1"/>
      <c r="B6" s="93" t="s">
        <v>31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</row>
    <row r="7" spans="1:19" ht="15.75" x14ac:dyDescent="0.25">
      <c r="A7" s="1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</row>
    <row r="8" spans="1:19" ht="20.25" thickBot="1" x14ac:dyDescent="0.35">
      <c r="A8" s="1"/>
      <c r="B8" s="92" t="s">
        <v>2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</row>
    <row r="9" spans="1:19" ht="16.5" thickTop="1" x14ac:dyDescent="0.25">
      <c r="A9" s="1"/>
      <c r="B9" s="96" t="s">
        <v>3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</row>
    <row r="10" spans="1:19" ht="15.75" x14ac:dyDescent="0.25">
      <c r="A10" s="1"/>
      <c r="B10" s="95" t="s">
        <v>19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</row>
    <row r="11" spans="1:19" ht="15.75" x14ac:dyDescent="0.25">
      <c r="A11" s="1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</row>
    <row r="12" spans="1:19" ht="15.75" x14ac:dyDescent="0.25">
      <c r="A12" s="1"/>
      <c r="B12" s="94" t="s">
        <v>4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</row>
    <row r="13" spans="1:19" ht="15.75" x14ac:dyDescent="0.25">
      <c r="A13" s="1"/>
      <c r="B13" s="91" t="s">
        <v>32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</row>
    <row r="14" spans="1:19" ht="15.75" x14ac:dyDescent="0.25">
      <c r="A14" s="1"/>
      <c r="B14" s="91" t="s">
        <v>33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</row>
    <row r="15" spans="1:19" ht="15.75" x14ac:dyDescent="0.25">
      <c r="A15" s="1"/>
      <c r="B15" s="107" t="s">
        <v>34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</row>
    <row r="16" spans="1:19" ht="15.75" x14ac:dyDescent="0.25">
      <c r="A16" s="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</row>
    <row r="17" spans="1:19" ht="15.75" x14ac:dyDescent="0.25">
      <c r="A17" s="1"/>
      <c r="B17" s="94" t="s">
        <v>5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</row>
    <row r="18" spans="1:19" ht="15.75" x14ac:dyDescent="0.25">
      <c r="A18" s="1"/>
      <c r="B18" s="83" t="s">
        <v>21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</row>
    <row r="19" spans="1:19" ht="15.75" x14ac:dyDescent="0.25">
      <c r="A19" s="1"/>
      <c r="B19" s="83" t="s">
        <v>56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</row>
    <row r="20" spans="1:19" ht="15.75" x14ac:dyDescent="0.25">
      <c r="A20" s="1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</row>
    <row r="21" spans="1:19" ht="20.25" thickBot="1" x14ac:dyDescent="0.35">
      <c r="A21" s="1"/>
      <c r="B21" s="92" t="s">
        <v>6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1:19" ht="16.5" thickTop="1" x14ac:dyDescent="0.25">
      <c r="A22" s="1"/>
      <c r="B22" s="98" t="s">
        <v>35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</row>
    <row r="23" spans="1:19" s="77" customFormat="1" ht="15.75" x14ac:dyDescent="0.25">
      <c r="A23" s="1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</row>
    <row r="24" spans="1:19" s="77" customFormat="1" ht="20.25" thickBot="1" x14ac:dyDescent="0.35">
      <c r="A24" s="1"/>
      <c r="B24" s="92" t="s">
        <v>84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</row>
    <row r="25" spans="1:19" s="77" customFormat="1" ht="16.5" thickTop="1" x14ac:dyDescent="0.25">
      <c r="A25" s="1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</row>
    <row r="26" spans="1:19" s="77" customFormat="1" ht="15.75" x14ac:dyDescent="0.25">
      <c r="A26" s="1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</row>
    <row r="27" spans="1:19" s="77" customFormat="1" ht="15.75" x14ac:dyDescent="0.25">
      <c r="A27" s="1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</row>
    <row r="28" spans="1:19" s="77" customFormat="1" ht="15.75" x14ac:dyDescent="0.25">
      <c r="A28" s="1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</row>
    <row r="29" spans="1:19" s="77" customFormat="1" ht="15.75" x14ac:dyDescent="0.25">
      <c r="A29" s="1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</row>
    <row r="30" spans="1:19" s="77" customFormat="1" ht="15.75" x14ac:dyDescent="0.25">
      <c r="A30" s="1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</row>
    <row r="31" spans="1:19" s="77" customFormat="1" ht="15.75" x14ac:dyDescent="0.25">
      <c r="A31" s="1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</row>
    <row r="32" spans="1:19" s="77" customFormat="1" ht="15.75" x14ac:dyDescent="0.25">
      <c r="A32" s="1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</row>
    <row r="33" spans="1:19" s="77" customFormat="1" ht="15.75" x14ac:dyDescent="0.25">
      <c r="A33" s="1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</row>
    <row r="34" spans="1:19" s="77" customFormat="1" ht="15.75" x14ac:dyDescent="0.25">
      <c r="A34" s="1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</row>
    <row r="35" spans="1:19" s="77" customFormat="1" ht="15.75" x14ac:dyDescent="0.25">
      <c r="A35" s="1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</row>
    <row r="36" spans="1:19" ht="15.75" x14ac:dyDescent="0.25">
      <c r="A36" s="1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35"/>
    </row>
    <row r="37" spans="1:19" ht="20.25" thickBot="1" x14ac:dyDescent="0.35">
      <c r="A37" s="1"/>
      <c r="B37" s="92" t="s">
        <v>63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32"/>
    </row>
    <row r="38" spans="1:19" ht="16.5" thickTop="1" x14ac:dyDescent="0.25">
      <c r="A38" s="1"/>
      <c r="B38" s="84" t="s">
        <v>53</v>
      </c>
      <c r="C38" s="84"/>
      <c r="D38" s="71">
        <f ca="1">-LN(1-RAND()) * 3</f>
        <v>3.3064374358325268</v>
      </c>
      <c r="F38" s="36" t="s">
        <v>36</v>
      </c>
      <c r="G38" s="36"/>
      <c r="H38" s="70">
        <f ca="1">RAND() * (2 - 0.5) + 0.5</f>
        <v>1.6072923623347424</v>
      </c>
      <c r="I38" s="97" t="s">
        <v>65</v>
      </c>
      <c r="J38" s="97"/>
      <c r="K38" s="97"/>
      <c r="L38" s="97"/>
      <c r="M38" s="72">
        <f ca="1">RAND()</f>
        <v>0.78998977185026531</v>
      </c>
      <c r="N38" s="34" t="str">
        <f ca="1">IF(M38&lt;0.33,"Moto",IF(AND(M38&gt;=0.33,M38&lt;0.66),"Auto","Camioneta"))</f>
        <v>Camioneta</v>
      </c>
    </row>
    <row r="39" spans="1:19" ht="15.75" x14ac:dyDescent="0.25">
      <c r="E39" s="2"/>
      <c r="F39" s="3"/>
      <c r="G39" s="40"/>
      <c r="H39" s="20"/>
      <c r="I39" s="1"/>
      <c r="J39" s="1"/>
      <c r="K39" s="1"/>
      <c r="M39" s="34"/>
      <c r="N39" s="34"/>
      <c r="O39" s="1"/>
      <c r="P39" s="1"/>
      <c r="R39" s="1"/>
      <c r="S39" s="1"/>
    </row>
    <row r="40" spans="1:19" ht="15.75" x14ac:dyDescent="0.25">
      <c r="B40" s="85" t="s">
        <v>38</v>
      </c>
      <c r="C40" s="85"/>
      <c r="D40" s="43"/>
      <c r="E40" s="2"/>
      <c r="F40" s="31" t="s">
        <v>37</v>
      </c>
      <c r="G40" s="31"/>
      <c r="H40" s="34">
        <v>1</v>
      </c>
      <c r="I40" s="79" t="s">
        <v>64</v>
      </c>
      <c r="J40" s="79"/>
      <c r="K40" s="79"/>
      <c r="L40" s="79"/>
      <c r="M40" s="70">
        <f ca="1">RAND()</f>
        <v>0.82465474056987109</v>
      </c>
      <c r="N40" s="34" t="str">
        <f ca="1">IF(N38&lt;&gt;"Moto",IF(M40&gt;=0.5,"Sí","No"),"No")</f>
        <v>Sí</v>
      </c>
    </row>
    <row r="41" spans="1:19" ht="15.75" x14ac:dyDescent="0.25">
      <c r="B41" s="28"/>
      <c r="C41" s="28"/>
      <c r="D41" s="28"/>
      <c r="E41" s="2"/>
      <c r="F41" s="26"/>
      <c r="G41" s="27"/>
      <c r="H41" s="27"/>
      <c r="J41" s="1"/>
      <c r="K41" s="1"/>
      <c r="L41" s="1"/>
      <c r="N41" s="1"/>
      <c r="O41" s="1"/>
      <c r="P41" s="1"/>
      <c r="Q41" s="1"/>
      <c r="R41" s="1"/>
      <c r="S41" s="1"/>
    </row>
    <row r="42" spans="1:19" ht="20.25" thickBot="1" x14ac:dyDescent="0.35">
      <c r="B42" s="92" t="s">
        <v>57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32"/>
    </row>
    <row r="43" spans="1:19" ht="16.5" thickTop="1" x14ac:dyDescent="0.25">
      <c r="B43" s="84" t="s">
        <v>53</v>
      </c>
      <c r="C43" s="84"/>
      <c r="D43" s="49">
        <v>15</v>
      </c>
      <c r="E43" s="54">
        <v>32</v>
      </c>
      <c r="F43" s="54">
        <v>5</v>
      </c>
      <c r="G43" s="55">
        <v>56</v>
      </c>
      <c r="H43" s="55">
        <v>39</v>
      </c>
      <c r="I43" s="39"/>
      <c r="J43" s="41"/>
      <c r="K43" s="41"/>
      <c r="M43" s="48"/>
      <c r="N43" s="48"/>
      <c r="O43" s="48"/>
      <c r="P43" s="48"/>
      <c r="Q43" s="1"/>
      <c r="R43" s="1"/>
      <c r="S43" s="1"/>
    </row>
    <row r="44" spans="1:19" ht="15.75" x14ac:dyDescent="0.25">
      <c r="E44" s="2"/>
      <c r="F44" s="26"/>
      <c r="G44" s="40"/>
      <c r="I44" s="1"/>
      <c r="J44" s="1"/>
      <c r="K44" s="1"/>
      <c r="M44" s="1"/>
      <c r="N44" s="1"/>
      <c r="O44" s="1"/>
      <c r="P44" s="1"/>
      <c r="R44" s="1"/>
      <c r="S44" s="1"/>
    </row>
    <row r="45" spans="1:19" ht="15.75" x14ac:dyDescent="0.25">
      <c r="B45" s="85" t="s">
        <v>50</v>
      </c>
      <c r="C45" s="85"/>
      <c r="D45" s="52">
        <v>82</v>
      </c>
      <c r="E45" s="50">
        <v>58</v>
      </c>
      <c r="F45" s="51">
        <v>33</v>
      </c>
      <c r="G45" s="53">
        <v>41</v>
      </c>
      <c r="H45" s="53">
        <v>65</v>
      </c>
      <c r="I45" s="40"/>
      <c r="J45" s="42"/>
      <c r="K45" s="56"/>
      <c r="M45" s="44"/>
      <c r="N45" s="1"/>
      <c r="O45" s="1"/>
      <c r="P45" s="1"/>
      <c r="Q45" s="1"/>
      <c r="R45" s="1"/>
      <c r="S45" s="1"/>
    </row>
    <row r="47" spans="1:19" ht="20.25" thickBot="1" x14ac:dyDescent="0.35">
      <c r="B47" s="92" t="s">
        <v>7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32"/>
    </row>
    <row r="48" spans="1:19" ht="15" customHeight="1" thickTop="1" x14ac:dyDescent="0.25"/>
    <row r="49" spans="2:54" ht="15" customHeight="1" x14ac:dyDescent="0.25">
      <c r="B49" s="99" t="s">
        <v>8</v>
      </c>
      <c r="C49" s="90" t="s">
        <v>9</v>
      </c>
      <c r="D49" s="100" t="s">
        <v>52</v>
      </c>
      <c r="E49" s="101"/>
      <c r="F49" s="102"/>
      <c r="G49" s="80" t="s">
        <v>39</v>
      </c>
      <c r="H49" s="81"/>
      <c r="I49" s="81"/>
      <c r="J49" s="81"/>
      <c r="K49" s="81"/>
      <c r="L49" s="81"/>
      <c r="M49" s="81"/>
      <c r="N49" s="82"/>
      <c r="O49" s="88" t="s">
        <v>46</v>
      </c>
      <c r="P49" s="88"/>
      <c r="Q49" s="88"/>
      <c r="R49" s="88"/>
      <c r="S49" s="88"/>
      <c r="T49" s="88"/>
      <c r="U49" s="88"/>
      <c r="V49" s="89"/>
      <c r="W49" s="87" t="s">
        <v>47</v>
      </c>
      <c r="X49" s="90" t="s">
        <v>48</v>
      </c>
      <c r="Y49" s="80" t="s">
        <v>51</v>
      </c>
      <c r="Z49" s="81"/>
      <c r="AA49" s="81"/>
      <c r="AB49" s="81"/>
      <c r="AC49" s="82"/>
      <c r="AD49" s="80" t="s">
        <v>55</v>
      </c>
      <c r="AE49" s="81"/>
      <c r="AF49" s="81"/>
      <c r="AG49" s="81"/>
      <c r="AH49" s="82"/>
      <c r="AI49" s="80" t="s">
        <v>67</v>
      </c>
      <c r="AJ49" s="81"/>
      <c r="AK49" s="81"/>
      <c r="AL49" s="81"/>
      <c r="AM49" s="82"/>
      <c r="AN49" s="80" t="s">
        <v>72</v>
      </c>
      <c r="AO49" s="81"/>
      <c r="AP49" s="81"/>
      <c r="AQ49" s="81"/>
      <c r="AR49" s="82"/>
      <c r="AS49" s="80" t="s">
        <v>78</v>
      </c>
      <c r="AT49" s="81"/>
      <c r="AU49" s="81"/>
      <c r="AV49" s="81"/>
      <c r="AW49" s="82"/>
      <c r="AX49" s="80" t="s">
        <v>82</v>
      </c>
      <c r="AY49" s="81"/>
      <c r="AZ49" s="81"/>
      <c r="BA49" s="81"/>
      <c r="BB49" s="82"/>
    </row>
    <row r="50" spans="2:54" ht="54" customHeight="1" x14ac:dyDescent="0.25">
      <c r="B50" s="99"/>
      <c r="C50" s="90"/>
      <c r="D50" s="58" t="s">
        <v>10</v>
      </c>
      <c r="E50" s="29" t="s">
        <v>11</v>
      </c>
      <c r="F50" s="57" t="s">
        <v>3</v>
      </c>
      <c r="G50" s="37" t="s">
        <v>12</v>
      </c>
      <c r="H50" s="25" t="s">
        <v>40</v>
      </c>
      <c r="I50" s="25" t="s">
        <v>41</v>
      </c>
      <c r="J50" s="25" t="s">
        <v>42</v>
      </c>
      <c r="K50" s="30" t="s">
        <v>77</v>
      </c>
      <c r="L50" s="25" t="s">
        <v>43</v>
      </c>
      <c r="M50" s="25" t="s">
        <v>44</v>
      </c>
      <c r="N50" s="57" t="s">
        <v>45</v>
      </c>
      <c r="O50" s="37" t="s">
        <v>12</v>
      </c>
      <c r="P50" s="25" t="s">
        <v>40</v>
      </c>
      <c r="Q50" s="25" t="s">
        <v>41</v>
      </c>
      <c r="R50" s="25" t="s">
        <v>42</v>
      </c>
      <c r="S50" s="30" t="s">
        <v>77</v>
      </c>
      <c r="T50" s="25" t="s">
        <v>43</v>
      </c>
      <c r="U50" s="25" t="s">
        <v>44</v>
      </c>
      <c r="V50" s="57" t="s">
        <v>45</v>
      </c>
      <c r="W50" s="87"/>
      <c r="X50" s="90"/>
      <c r="Y50" s="37" t="s">
        <v>12</v>
      </c>
      <c r="Z50" s="25" t="s">
        <v>20</v>
      </c>
      <c r="AA50" s="25" t="s">
        <v>49</v>
      </c>
      <c r="AB50" s="25" t="s">
        <v>54</v>
      </c>
      <c r="AC50" s="57" t="s">
        <v>59</v>
      </c>
      <c r="AD50" s="37" t="s">
        <v>12</v>
      </c>
      <c r="AE50" s="25" t="s">
        <v>20</v>
      </c>
      <c r="AF50" s="25" t="s">
        <v>49</v>
      </c>
      <c r="AG50" s="25" t="s">
        <v>54</v>
      </c>
      <c r="AH50" s="57" t="s">
        <v>59</v>
      </c>
      <c r="AI50" s="37" t="s">
        <v>12</v>
      </c>
      <c r="AJ50" s="25" t="s">
        <v>20</v>
      </c>
      <c r="AK50" s="25" t="s">
        <v>49</v>
      </c>
      <c r="AL50" s="25" t="s">
        <v>54</v>
      </c>
      <c r="AM50" s="57" t="s">
        <v>59</v>
      </c>
      <c r="AN50" s="37" t="s">
        <v>12</v>
      </c>
      <c r="AO50" s="30" t="s">
        <v>20</v>
      </c>
      <c r="AP50" s="30" t="s">
        <v>49</v>
      </c>
      <c r="AQ50" s="30" t="s">
        <v>54</v>
      </c>
      <c r="AR50" s="57" t="s">
        <v>59</v>
      </c>
      <c r="AS50" s="37" t="s">
        <v>12</v>
      </c>
      <c r="AT50" s="30" t="s">
        <v>20</v>
      </c>
      <c r="AU50" s="30" t="s">
        <v>49</v>
      </c>
      <c r="AV50" s="30" t="s">
        <v>54</v>
      </c>
      <c r="AW50" s="57" t="s">
        <v>59</v>
      </c>
      <c r="AX50" s="37" t="s">
        <v>12</v>
      </c>
      <c r="AY50" s="30" t="s">
        <v>20</v>
      </c>
      <c r="AZ50" s="30" t="s">
        <v>49</v>
      </c>
      <c r="BA50" s="30" t="s">
        <v>54</v>
      </c>
      <c r="BB50" s="57" t="s">
        <v>59</v>
      </c>
    </row>
    <row r="51" spans="2:54" x14ac:dyDescent="0.25">
      <c r="B51" t="s">
        <v>21</v>
      </c>
      <c r="C51" s="45">
        <v>0</v>
      </c>
      <c r="D51" s="47">
        <f>-LN(1-D43/100) * 3</f>
        <v>0.48755678849332484</v>
      </c>
      <c r="E51" s="45">
        <f>D51/1440</f>
        <v>3.3858110312036448E-4</v>
      </c>
      <c r="F51" s="45">
        <f>C51+E51</f>
        <v>3.3858110312036448E-4</v>
      </c>
      <c r="G51" s="46" t="s">
        <v>23</v>
      </c>
      <c r="H51" s="46" t="s">
        <v>22</v>
      </c>
      <c r="I51" s="45">
        <f>1/1440</f>
        <v>6.9444444444444447E-4</v>
      </c>
      <c r="J51" s="46">
        <f>(D45/100) * (2 - 0.5) + 0.5</f>
        <v>1.73</v>
      </c>
      <c r="K51" s="68">
        <f>J51/1440</f>
        <v>1.2013888888888888E-3</v>
      </c>
      <c r="L51" s="45">
        <f>K51+5/86400</f>
        <v>1.2592592592592592E-3</v>
      </c>
      <c r="M51" s="45">
        <f>L51+H40/1440</f>
        <v>1.9537037037037036E-3</v>
      </c>
      <c r="N51" s="46">
        <v>0</v>
      </c>
      <c r="O51" s="46" t="s">
        <v>23</v>
      </c>
      <c r="P51" s="46" t="s">
        <v>22</v>
      </c>
      <c r="Q51" s="45">
        <f>40/86400</f>
        <v>4.6296296296296298E-4</v>
      </c>
      <c r="R51" s="46" t="s">
        <v>22</v>
      </c>
      <c r="S51" s="46" t="s">
        <v>22</v>
      </c>
      <c r="T51" s="46" t="s">
        <v>22</v>
      </c>
      <c r="U51" s="45">
        <f>Q51+H40/1440</f>
        <v>1.1574074074074073E-3</v>
      </c>
      <c r="V51" s="46">
        <v>0</v>
      </c>
      <c r="W51" s="46">
        <v>0</v>
      </c>
      <c r="X51" s="45">
        <f>0/1440</f>
        <v>0</v>
      </c>
      <c r="Y51" s="46" t="s">
        <v>58</v>
      </c>
      <c r="Z51" s="46" t="s">
        <v>22</v>
      </c>
      <c r="AA51" s="46" t="s">
        <v>60</v>
      </c>
      <c r="AB51" s="46" t="s">
        <v>61</v>
      </c>
      <c r="AC51" s="46">
        <v>1</v>
      </c>
      <c r="AD51" s="46" t="s">
        <v>58</v>
      </c>
      <c r="AE51" s="46" t="s">
        <v>22</v>
      </c>
      <c r="AF51" s="46" t="s">
        <v>62</v>
      </c>
      <c r="AG51" s="46" t="s">
        <v>22</v>
      </c>
      <c r="AH51" s="46">
        <v>2</v>
      </c>
      <c r="AI51" s="20"/>
      <c r="AM51" s="26"/>
      <c r="AS51" s="38"/>
      <c r="AT51" s="38"/>
      <c r="AU51" s="38"/>
      <c r="AV51" s="38"/>
      <c r="AW51" s="38"/>
      <c r="AX51" s="38"/>
      <c r="AY51" s="38"/>
      <c r="AZ51" s="38"/>
      <c r="BA51" s="38"/>
      <c r="BB51" s="38"/>
    </row>
    <row r="52" spans="2:54" x14ac:dyDescent="0.25">
      <c r="B52" t="s">
        <v>66</v>
      </c>
      <c r="C52" s="45">
        <f>F51</f>
        <v>3.3858110312036448E-4</v>
      </c>
      <c r="D52" s="47">
        <f>-LN(1-E43/100) * 3</f>
        <v>1.1569874424359543</v>
      </c>
      <c r="E52" s="45">
        <f>D52/1440</f>
        <v>8.0346350169163499E-4</v>
      </c>
      <c r="F52" s="45">
        <f>C52+E52</f>
        <v>1.1420446048119996E-3</v>
      </c>
      <c r="G52" s="46" t="str">
        <f t="shared" ref="G52:I53" si="0">G51</f>
        <v>Ocupado</v>
      </c>
      <c r="H52" s="46" t="str">
        <f t="shared" si="0"/>
        <v>-</v>
      </c>
      <c r="I52" s="45">
        <f t="shared" si="0"/>
        <v>6.9444444444444447E-4</v>
      </c>
      <c r="J52" s="46" t="s">
        <v>22</v>
      </c>
      <c r="K52" s="46" t="s">
        <v>22</v>
      </c>
      <c r="L52" s="45">
        <f t="shared" ref="L52:M57" si="1">L51</f>
        <v>1.2592592592592592E-3</v>
      </c>
      <c r="M52" s="45">
        <f t="shared" si="1"/>
        <v>1.9537037037037036E-3</v>
      </c>
      <c r="N52" s="46">
        <f>N51+1</f>
        <v>1</v>
      </c>
      <c r="O52" s="46" t="str">
        <f t="shared" ref="O52:AH52" si="2">O51</f>
        <v>Ocupado</v>
      </c>
      <c r="P52" s="46" t="str">
        <f t="shared" si="2"/>
        <v>-</v>
      </c>
      <c r="Q52" s="45">
        <f t="shared" si="2"/>
        <v>4.6296296296296298E-4</v>
      </c>
      <c r="R52" s="46" t="str">
        <f t="shared" si="2"/>
        <v>-</v>
      </c>
      <c r="S52" s="46" t="str">
        <f>S51</f>
        <v>-</v>
      </c>
      <c r="T52" s="46" t="str">
        <f t="shared" si="2"/>
        <v>-</v>
      </c>
      <c r="U52" s="45">
        <f t="shared" si="2"/>
        <v>1.1574074074074073E-3</v>
      </c>
      <c r="V52" s="46">
        <f t="shared" si="2"/>
        <v>0</v>
      </c>
      <c r="W52" s="46">
        <f t="shared" si="2"/>
        <v>0</v>
      </c>
      <c r="X52" s="45">
        <f t="shared" si="2"/>
        <v>0</v>
      </c>
      <c r="Y52" s="46" t="str">
        <f t="shared" si="2"/>
        <v>En atención</v>
      </c>
      <c r="Z52" s="46" t="str">
        <f t="shared" si="2"/>
        <v>-</v>
      </c>
      <c r="AA52" s="46" t="str">
        <f t="shared" si="2"/>
        <v>Auto</v>
      </c>
      <c r="AB52" s="46" t="str">
        <f t="shared" si="2"/>
        <v>Sí</v>
      </c>
      <c r="AC52" s="46">
        <f t="shared" si="2"/>
        <v>1</v>
      </c>
      <c r="AD52" s="46" t="str">
        <f t="shared" si="2"/>
        <v>En atención</v>
      </c>
      <c r="AE52" s="46" t="str">
        <f t="shared" si="2"/>
        <v>-</v>
      </c>
      <c r="AF52" s="46" t="str">
        <f t="shared" si="2"/>
        <v>Moto</v>
      </c>
      <c r="AG52" s="46" t="str">
        <f t="shared" si="2"/>
        <v>-</v>
      </c>
      <c r="AH52" s="46">
        <f t="shared" si="2"/>
        <v>2</v>
      </c>
      <c r="AI52" s="46" t="s">
        <v>68</v>
      </c>
      <c r="AJ52" s="7">
        <f>C52</f>
        <v>3.3858110312036448E-4</v>
      </c>
      <c r="AK52" s="35" t="s">
        <v>69</v>
      </c>
      <c r="AL52" s="35" t="s">
        <v>61</v>
      </c>
      <c r="AM52" s="26">
        <v>1</v>
      </c>
      <c r="AS52" s="38"/>
      <c r="AT52" s="38"/>
      <c r="AU52" s="38"/>
      <c r="AV52" s="38"/>
      <c r="AW52" s="38"/>
      <c r="AX52" s="38"/>
      <c r="AY52" s="38"/>
      <c r="AZ52" s="38"/>
      <c r="BA52" s="38"/>
      <c r="BB52" s="38"/>
    </row>
    <row r="53" spans="2:54" x14ac:dyDescent="0.25">
      <c r="B53" t="s">
        <v>70</v>
      </c>
      <c r="C53" s="45">
        <f>Q52</f>
        <v>4.6296296296296298E-4</v>
      </c>
      <c r="D53" s="46" t="s">
        <v>22</v>
      </c>
      <c r="E53" s="46" t="s">
        <v>22</v>
      </c>
      <c r="F53" s="45">
        <f>F52</f>
        <v>1.1420446048119996E-3</v>
      </c>
      <c r="G53" s="46" t="str">
        <f t="shared" si="0"/>
        <v>Ocupado</v>
      </c>
      <c r="H53" s="46" t="str">
        <f t="shared" si="0"/>
        <v>-</v>
      </c>
      <c r="I53" s="45">
        <f t="shared" si="0"/>
        <v>6.9444444444444447E-4</v>
      </c>
      <c r="J53" s="46" t="str">
        <f t="shared" ref="J53:K58" si="3">J52</f>
        <v>-</v>
      </c>
      <c r="K53" s="46" t="str">
        <f t="shared" si="3"/>
        <v>-</v>
      </c>
      <c r="L53" s="45">
        <f t="shared" si="1"/>
        <v>1.2592592592592592E-3</v>
      </c>
      <c r="M53" s="45">
        <f t="shared" si="1"/>
        <v>1.9537037037037036E-3</v>
      </c>
      <c r="N53" s="46">
        <f t="shared" ref="N53:P55" si="4">N52</f>
        <v>1</v>
      </c>
      <c r="O53" s="46" t="str">
        <f t="shared" si="4"/>
        <v>Ocupado</v>
      </c>
      <c r="P53" s="46" t="str">
        <f t="shared" si="4"/>
        <v>-</v>
      </c>
      <c r="Q53" s="46" t="s">
        <v>22</v>
      </c>
      <c r="R53" s="46" t="str">
        <f>R52</f>
        <v>-</v>
      </c>
      <c r="S53" s="46" t="str">
        <f>S52</f>
        <v>-</v>
      </c>
      <c r="T53" s="46" t="str">
        <f t="shared" ref="T53:AC54" si="5">T52</f>
        <v>-</v>
      </c>
      <c r="U53" s="45">
        <f t="shared" si="5"/>
        <v>1.1574074074074073E-3</v>
      </c>
      <c r="V53" s="46">
        <f t="shared" si="5"/>
        <v>0</v>
      </c>
      <c r="W53" s="46">
        <f t="shared" si="5"/>
        <v>0</v>
      </c>
      <c r="X53" s="45">
        <f t="shared" si="5"/>
        <v>0</v>
      </c>
      <c r="Y53" s="46" t="str">
        <f t="shared" si="5"/>
        <v>En atención</v>
      </c>
      <c r="Z53" s="46" t="str">
        <f t="shared" si="5"/>
        <v>-</v>
      </c>
      <c r="AA53" s="46" t="str">
        <f t="shared" si="5"/>
        <v>Auto</v>
      </c>
      <c r="AB53" s="46" t="str">
        <f t="shared" si="5"/>
        <v>Sí</v>
      </c>
      <c r="AC53" s="46">
        <f t="shared" si="5"/>
        <v>1</v>
      </c>
      <c r="AD53" s="46" t="str">
        <f t="shared" ref="AD53:AM54" si="6">AD52</f>
        <v>En atención</v>
      </c>
      <c r="AE53" s="46" t="str">
        <f t="shared" si="6"/>
        <v>-</v>
      </c>
      <c r="AF53" s="46" t="str">
        <f t="shared" si="6"/>
        <v>Moto</v>
      </c>
      <c r="AG53" s="46" t="str">
        <f t="shared" si="6"/>
        <v>-</v>
      </c>
      <c r="AH53" s="46">
        <f t="shared" si="6"/>
        <v>2</v>
      </c>
      <c r="AI53" s="35" t="str">
        <f t="shared" si="6"/>
        <v>En cola</v>
      </c>
      <c r="AJ53" s="7">
        <f t="shared" si="6"/>
        <v>3.3858110312036448E-4</v>
      </c>
      <c r="AK53" s="46" t="str">
        <f t="shared" si="6"/>
        <v>Camioneta</v>
      </c>
      <c r="AL53" s="46" t="str">
        <f t="shared" si="6"/>
        <v>Sí</v>
      </c>
      <c r="AM53" s="26">
        <f t="shared" si="6"/>
        <v>1</v>
      </c>
      <c r="AS53" s="38"/>
      <c r="AT53" s="38"/>
      <c r="AU53" s="38"/>
      <c r="AV53" s="38"/>
      <c r="AW53" s="38"/>
      <c r="AX53" s="38"/>
      <c r="AY53" s="38"/>
      <c r="AZ53" s="38"/>
      <c r="BA53" s="38"/>
      <c r="BB53" s="38"/>
    </row>
    <row r="54" spans="2:54" ht="15" customHeight="1" x14ac:dyDescent="0.25">
      <c r="B54" t="s">
        <v>71</v>
      </c>
      <c r="C54" s="45">
        <f>I53</f>
        <v>6.9444444444444447E-4</v>
      </c>
      <c r="D54" s="46" t="str">
        <f>D53</f>
        <v>-</v>
      </c>
      <c r="E54" s="46" t="str">
        <f>E53</f>
        <v>-</v>
      </c>
      <c r="F54" s="45">
        <f>F53</f>
        <v>1.1420446048119996E-3</v>
      </c>
      <c r="G54" s="46" t="str">
        <f t="shared" ref="G54:H58" si="7">G53</f>
        <v>Ocupado</v>
      </c>
      <c r="H54" s="46" t="str">
        <f t="shared" si="7"/>
        <v>-</v>
      </c>
      <c r="I54" s="46" t="s">
        <v>22</v>
      </c>
      <c r="J54" s="46" t="str">
        <f t="shared" si="3"/>
        <v>-</v>
      </c>
      <c r="K54" s="46" t="str">
        <f t="shared" si="3"/>
        <v>-</v>
      </c>
      <c r="L54" s="45">
        <f t="shared" si="1"/>
        <v>1.2592592592592592E-3</v>
      </c>
      <c r="M54" s="45">
        <f t="shared" si="1"/>
        <v>1.9537037037037036E-3</v>
      </c>
      <c r="N54" s="46">
        <f t="shared" si="4"/>
        <v>1</v>
      </c>
      <c r="O54" s="46" t="str">
        <f t="shared" si="4"/>
        <v>Ocupado</v>
      </c>
      <c r="P54" s="46" t="str">
        <f t="shared" si="4"/>
        <v>-</v>
      </c>
      <c r="Q54" s="46" t="str">
        <f>Q53</f>
        <v>-</v>
      </c>
      <c r="R54" s="46" t="str">
        <f>R53</f>
        <v>-</v>
      </c>
      <c r="S54" s="46" t="str">
        <f>S53</f>
        <v>-</v>
      </c>
      <c r="T54" s="46" t="str">
        <f t="shared" si="5"/>
        <v>-</v>
      </c>
      <c r="U54" s="45">
        <f t="shared" si="5"/>
        <v>1.1574074074074073E-3</v>
      </c>
      <c r="V54" s="46">
        <f t="shared" si="5"/>
        <v>0</v>
      </c>
      <c r="W54" s="46">
        <f t="shared" si="5"/>
        <v>0</v>
      </c>
      <c r="X54" s="45">
        <f t="shared" si="5"/>
        <v>0</v>
      </c>
      <c r="Y54" s="46" t="str">
        <f t="shared" si="5"/>
        <v>En atención</v>
      </c>
      <c r="Z54" s="46" t="str">
        <f t="shared" si="5"/>
        <v>-</v>
      </c>
      <c r="AA54" s="46" t="str">
        <f t="shared" si="5"/>
        <v>Auto</v>
      </c>
      <c r="AB54" s="46" t="str">
        <f t="shared" si="5"/>
        <v>Sí</v>
      </c>
      <c r="AC54" s="46">
        <f t="shared" si="5"/>
        <v>1</v>
      </c>
      <c r="AD54" s="46" t="str">
        <f t="shared" si="6"/>
        <v>En atención</v>
      </c>
      <c r="AE54" s="46" t="str">
        <f t="shared" si="6"/>
        <v>-</v>
      </c>
      <c r="AF54" s="46" t="str">
        <f t="shared" si="6"/>
        <v>Moto</v>
      </c>
      <c r="AG54" s="46" t="str">
        <f t="shared" si="6"/>
        <v>-</v>
      </c>
      <c r="AH54" s="46">
        <f t="shared" si="6"/>
        <v>2</v>
      </c>
      <c r="AI54" s="35" t="str">
        <f t="shared" si="6"/>
        <v>En cola</v>
      </c>
      <c r="AJ54" s="7">
        <f t="shared" si="6"/>
        <v>3.3858110312036448E-4</v>
      </c>
      <c r="AK54" s="46" t="str">
        <f t="shared" si="6"/>
        <v>Camioneta</v>
      </c>
      <c r="AL54" s="46" t="str">
        <f t="shared" si="6"/>
        <v>Sí</v>
      </c>
      <c r="AM54" s="26">
        <f t="shared" si="6"/>
        <v>1</v>
      </c>
      <c r="AS54" s="38"/>
      <c r="AT54" s="38"/>
      <c r="AU54" s="38"/>
      <c r="AV54" s="38"/>
      <c r="AW54" s="38"/>
      <c r="AX54" s="38"/>
      <c r="AY54" s="38"/>
      <c r="AZ54" s="38"/>
      <c r="BA54" s="38"/>
      <c r="BB54" s="38"/>
    </row>
    <row r="55" spans="2:54" x14ac:dyDescent="0.25">
      <c r="B55" t="s">
        <v>66</v>
      </c>
      <c r="C55" s="45">
        <f>F54</f>
        <v>1.1420446048119996E-3</v>
      </c>
      <c r="D55" s="47">
        <f>-LN(1-F43/100) * 3</f>
        <v>0.15387988316265172</v>
      </c>
      <c r="E55" s="45">
        <f>D55/1440</f>
        <v>1.068610299740637E-4</v>
      </c>
      <c r="F55" s="45">
        <f>C55+E55</f>
        <v>1.2489056347860634E-3</v>
      </c>
      <c r="G55" s="46" t="str">
        <f t="shared" si="7"/>
        <v>Ocupado</v>
      </c>
      <c r="H55" s="46" t="str">
        <f t="shared" si="7"/>
        <v>-</v>
      </c>
      <c r="I55" s="46" t="str">
        <f>I54</f>
        <v>-</v>
      </c>
      <c r="J55" s="46" t="str">
        <f t="shared" si="3"/>
        <v>-</v>
      </c>
      <c r="K55" s="46" t="str">
        <f t="shared" si="3"/>
        <v>-</v>
      </c>
      <c r="L55" s="45">
        <f t="shared" si="1"/>
        <v>1.2592592592592592E-3</v>
      </c>
      <c r="M55" s="45">
        <f t="shared" si="1"/>
        <v>1.9537037037037036E-3</v>
      </c>
      <c r="N55" s="46">
        <f t="shared" si="4"/>
        <v>1</v>
      </c>
      <c r="O55" s="46" t="str">
        <f t="shared" si="4"/>
        <v>Ocupado</v>
      </c>
      <c r="P55" s="46" t="str">
        <f t="shared" si="4"/>
        <v>-</v>
      </c>
      <c r="Q55" s="46" t="str">
        <f>Q54</f>
        <v>-</v>
      </c>
      <c r="R55" s="46" t="str">
        <f>R54</f>
        <v>-</v>
      </c>
      <c r="S55" s="46" t="str">
        <f>S54</f>
        <v>-</v>
      </c>
      <c r="T55" s="46" t="str">
        <f>T54</f>
        <v>-</v>
      </c>
      <c r="U55" s="45">
        <f>U54</f>
        <v>1.1574074074074073E-3</v>
      </c>
      <c r="V55" s="46">
        <f>V54+1</f>
        <v>1</v>
      </c>
      <c r="W55" s="46">
        <f t="shared" ref="W55:AM55" si="8">W54</f>
        <v>0</v>
      </c>
      <c r="X55" s="45">
        <f t="shared" si="8"/>
        <v>0</v>
      </c>
      <c r="Y55" s="46" t="str">
        <f t="shared" si="8"/>
        <v>En atención</v>
      </c>
      <c r="Z55" s="46" t="str">
        <f t="shared" si="8"/>
        <v>-</v>
      </c>
      <c r="AA55" s="46" t="str">
        <f t="shared" si="8"/>
        <v>Auto</v>
      </c>
      <c r="AB55" s="46" t="str">
        <f t="shared" si="8"/>
        <v>Sí</v>
      </c>
      <c r="AC55" s="46">
        <f t="shared" si="8"/>
        <v>1</v>
      </c>
      <c r="AD55" s="46" t="str">
        <f t="shared" si="8"/>
        <v>En atención</v>
      </c>
      <c r="AE55" s="46" t="str">
        <f t="shared" si="8"/>
        <v>-</v>
      </c>
      <c r="AF55" s="46" t="str">
        <f t="shared" si="8"/>
        <v>Moto</v>
      </c>
      <c r="AG55" s="46" t="str">
        <f t="shared" si="8"/>
        <v>-</v>
      </c>
      <c r="AH55" s="46">
        <f t="shared" si="8"/>
        <v>2</v>
      </c>
      <c r="AI55" s="35" t="str">
        <f t="shared" si="8"/>
        <v>En cola</v>
      </c>
      <c r="AJ55" s="7">
        <f t="shared" si="8"/>
        <v>3.3858110312036448E-4</v>
      </c>
      <c r="AK55" s="46" t="str">
        <f t="shared" si="8"/>
        <v>Camioneta</v>
      </c>
      <c r="AL55" s="46" t="str">
        <f t="shared" si="8"/>
        <v>Sí</v>
      </c>
      <c r="AM55" s="26">
        <f t="shared" si="8"/>
        <v>1</v>
      </c>
      <c r="AN55" s="35" t="s">
        <v>68</v>
      </c>
      <c r="AO55" s="7">
        <f>C55</f>
        <v>1.1420446048119996E-3</v>
      </c>
      <c r="AP55" s="35" t="s">
        <v>60</v>
      </c>
      <c r="AQ55" s="35" t="s">
        <v>61</v>
      </c>
      <c r="AR55" s="35">
        <v>2</v>
      </c>
      <c r="AX55" s="38"/>
      <c r="AY55" s="38"/>
      <c r="AZ55" s="38"/>
      <c r="BA55" s="38"/>
      <c r="BB55" s="38"/>
    </row>
    <row r="56" spans="2:54" x14ac:dyDescent="0.25">
      <c r="B56" t="s">
        <v>73</v>
      </c>
      <c r="C56" s="45">
        <f>U55</f>
        <v>1.1574074074074073E-3</v>
      </c>
      <c r="D56" s="46" t="s">
        <v>22</v>
      </c>
      <c r="E56" s="46" t="s">
        <v>22</v>
      </c>
      <c r="F56" s="45">
        <f>F55</f>
        <v>1.2489056347860634E-3</v>
      </c>
      <c r="G56" s="46" t="str">
        <f t="shared" si="7"/>
        <v>Ocupado</v>
      </c>
      <c r="H56" s="46" t="str">
        <f t="shared" si="7"/>
        <v>-</v>
      </c>
      <c r="I56" s="46" t="str">
        <f>I55</f>
        <v>-</v>
      </c>
      <c r="J56" s="46" t="str">
        <f t="shared" si="3"/>
        <v>-</v>
      </c>
      <c r="K56" s="46" t="str">
        <f t="shared" si="3"/>
        <v>-</v>
      </c>
      <c r="L56" s="45">
        <f t="shared" si="1"/>
        <v>1.2592592592592592E-3</v>
      </c>
      <c r="M56" s="45">
        <f t="shared" si="1"/>
        <v>1.9537037037037036E-3</v>
      </c>
      <c r="N56" s="46">
        <f t="shared" ref="N56:O58" si="9">N55</f>
        <v>1</v>
      </c>
      <c r="O56" s="46" t="str">
        <f t="shared" si="9"/>
        <v>Ocupado</v>
      </c>
      <c r="P56" s="69">
        <f>'Runge-Kutta-Autmóvil'!N11</f>
        <v>1.0416666666666667E-3</v>
      </c>
      <c r="Q56" s="68">
        <f>P56+C56</f>
        <v>2.1990740740740738E-3</v>
      </c>
      <c r="R56" s="46">
        <f>(E45/100) * (2 - 0.5) + 0.5</f>
        <v>1.3699999999999999</v>
      </c>
      <c r="S56" s="68">
        <f>R56/1440</f>
        <v>9.5138888888888877E-4</v>
      </c>
      <c r="T56" s="68">
        <f>S56+C56+30/86400</f>
        <v>2.4560185185185184E-3</v>
      </c>
      <c r="U56" s="68">
        <f>T56+1/1440</f>
        <v>3.150462962962963E-3</v>
      </c>
      <c r="V56" s="46">
        <v>0</v>
      </c>
      <c r="W56" s="46">
        <f>W55+1</f>
        <v>1</v>
      </c>
      <c r="X56" s="45">
        <f>X55+C56</f>
        <v>1.1574074074074073E-3</v>
      </c>
      <c r="Y56" s="46" t="str">
        <f t="shared" ref="Y56:AC58" si="10">Y55</f>
        <v>En atención</v>
      </c>
      <c r="Z56" s="46" t="str">
        <f t="shared" si="10"/>
        <v>-</v>
      </c>
      <c r="AA56" s="46" t="str">
        <f t="shared" si="10"/>
        <v>Auto</v>
      </c>
      <c r="AB56" s="46" t="str">
        <f t="shared" si="10"/>
        <v>Sí</v>
      </c>
      <c r="AC56" s="46">
        <f t="shared" si="10"/>
        <v>1</v>
      </c>
      <c r="AD56" s="46"/>
      <c r="AE56" s="46"/>
      <c r="AF56" s="46"/>
      <c r="AI56" s="35" t="str">
        <f t="shared" ref="AI56:AM58" si="11">AI55</f>
        <v>En cola</v>
      </c>
      <c r="AJ56" s="7">
        <f t="shared" si="11"/>
        <v>3.3858110312036448E-4</v>
      </c>
      <c r="AK56" s="35" t="str">
        <f t="shared" si="11"/>
        <v>Camioneta</v>
      </c>
      <c r="AL56" s="35" t="str">
        <f t="shared" si="11"/>
        <v>Sí</v>
      </c>
      <c r="AM56" s="26">
        <f t="shared" si="11"/>
        <v>1</v>
      </c>
      <c r="AN56" s="35" t="s">
        <v>58</v>
      </c>
      <c r="AO56" s="7">
        <f t="shared" ref="AO56:AO64" si="12">AO55</f>
        <v>1.1420446048119996E-3</v>
      </c>
      <c r="AP56" s="35" t="str">
        <f t="shared" ref="AP56:AP64" si="13">AP55</f>
        <v>Auto</v>
      </c>
      <c r="AQ56" s="35" t="str">
        <f t="shared" ref="AQ56:AQ64" si="14">AQ55</f>
        <v>Sí</v>
      </c>
      <c r="AR56" s="35">
        <f t="shared" ref="AR56:AR64" si="15">AR55</f>
        <v>2</v>
      </c>
      <c r="AX56" s="38"/>
      <c r="AY56" s="38"/>
      <c r="AZ56" s="38"/>
      <c r="BA56" s="38"/>
      <c r="BB56" s="38"/>
    </row>
    <row r="57" spans="2:54" x14ac:dyDescent="0.25">
      <c r="B57" t="s">
        <v>66</v>
      </c>
      <c r="C57" s="45">
        <f>F56</f>
        <v>1.2489056347860634E-3</v>
      </c>
      <c r="D57" s="47">
        <f>-LN(1-G43/100) * 3</f>
        <v>2.462941656209491</v>
      </c>
      <c r="E57" s="45">
        <f>D57/1440</f>
        <v>1.7103761501454798E-3</v>
      </c>
      <c r="F57" s="45">
        <f>C57+E57</f>
        <v>2.9592817849315432E-3</v>
      </c>
      <c r="G57" s="46" t="str">
        <f t="shared" si="7"/>
        <v>Ocupado</v>
      </c>
      <c r="H57" s="46" t="str">
        <f t="shared" si="7"/>
        <v>-</v>
      </c>
      <c r="I57" s="46" t="str">
        <f>I56</f>
        <v>-</v>
      </c>
      <c r="J57" s="46" t="str">
        <f t="shared" si="3"/>
        <v>-</v>
      </c>
      <c r="K57" s="46" t="str">
        <f t="shared" si="3"/>
        <v>-</v>
      </c>
      <c r="L57" s="45">
        <f t="shared" si="1"/>
        <v>1.2592592592592592E-3</v>
      </c>
      <c r="M57" s="45">
        <f t="shared" si="1"/>
        <v>1.9537037037037036E-3</v>
      </c>
      <c r="N57" s="46">
        <f t="shared" si="9"/>
        <v>1</v>
      </c>
      <c r="O57" s="46" t="str">
        <f t="shared" si="9"/>
        <v>Ocupado</v>
      </c>
      <c r="P57" s="46" t="s">
        <v>22</v>
      </c>
      <c r="Q57" s="68">
        <f>Q56</f>
        <v>2.1990740740740738E-3</v>
      </c>
      <c r="R57" s="46" t="s">
        <v>22</v>
      </c>
      <c r="S57" s="46" t="s">
        <v>22</v>
      </c>
      <c r="T57" s="68">
        <f>T56</f>
        <v>2.4560185185185184E-3</v>
      </c>
      <c r="U57" s="68">
        <f>T57+1/1440</f>
        <v>3.150462962962963E-3</v>
      </c>
      <c r="V57" s="46">
        <f>V56+1</f>
        <v>1</v>
      </c>
      <c r="W57" s="46">
        <f>W56</f>
        <v>1</v>
      </c>
      <c r="X57" s="45">
        <f>X56</f>
        <v>1.1574074074074073E-3</v>
      </c>
      <c r="Y57" s="46" t="str">
        <f t="shared" si="10"/>
        <v>En atención</v>
      </c>
      <c r="Z57" s="46" t="str">
        <f t="shared" si="10"/>
        <v>-</v>
      </c>
      <c r="AA57" s="46" t="str">
        <f t="shared" si="10"/>
        <v>Auto</v>
      </c>
      <c r="AB57" s="46" t="str">
        <f t="shared" si="10"/>
        <v>Sí</v>
      </c>
      <c r="AC57" s="46">
        <f t="shared" si="10"/>
        <v>1</v>
      </c>
      <c r="AD57" s="46"/>
      <c r="AE57" s="46"/>
      <c r="AF57" s="46"/>
      <c r="AI57" s="35" t="str">
        <f t="shared" si="11"/>
        <v>En cola</v>
      </c>
      <c r="AJ57" s="7">
        <f t="shared" si="11"/>
        <v>3.3858110312036448E-4</v>
      </c>
      <c r="AK57" s="35" t="str">
        <f t="shared" si="11"/>
        <v>Camioneta</v>
      </c>
      <c r="AL57" s="35" t="str">
        <f t="shared" si="11"/>
        <v>Sí</v>
      </c>
      <c r="AM57" s="26">
        <f t="shared" si="11"/>
        <v>1</v>
      </c>
      <c r="AN57" s="35" t="str">
        <f t="shared" ref="AN57:AN64" si="16">AN56</f>
        <v>En atención</v>
      </c>
      <c r="AO57" s="7">
        <f t="shared" si="12"/>
        <v>1.1420446048119996E-3</v>
      </c>
      <c r="AP57" s="35" t="str">
        <f t="shared" si="13"/>
        <v>Auto</v>
      </c>
      <c r="AQ57" s="35" t="str">
        <f t="shared" si="14"/>
        <v>Sí</v>
      </c>
      <c r="AR57" s="35">
        <f t="shared" si="15"/>
        <v>2</v>
      </c>
      <c r="AS57" s="35" t="s">
        <v>68</v>
      </c>
      <c r="AT57" s="7">
        <f>C57</f>
        <v>1.2489056347860634E-3</v>
      </c>
      <c r="AU57" s="35" t="s">
        <v>60</v>
      </c>
      <c r="AV57" s="35" t="s">
        <v>61</v>
      </c>
      <c r="AW57" s="35">
        <v>2</v>
      </c>
    </row>
    <row r="58" spans="2:54" x14ac:dyDescent="0.25">
      <c r="B58" t="s">
        <v>79</v>
      </c>
      <c r="C58" s="45">
        <f>L57</f>
        <v>1.2592592592592592E-3</v>
      </c>
      <c r="D58" s="46" t="s">
        <v>22</v>
      </c>
      <c r="E58" s="46" t="s">
        <v>22</v>
      </c>
      <c r="F58" s="45">
        <f>F57</f>
        <v>2.9592817849315432E-3</v>
      </c>
      <c r="G58" s="46" t="str">
        <f t="shared" si="7"/>
        <v>Ocupado</v>
      </c>
      <c r="H58" s="46" t="str">
        <f t="shared" si="7"/>
        <v>-</v>
      </c>
      <c r="I58" s="46" t="str">
        <f>I57</f>
        <v>-</v>
      </c>
      <c r="J58" s="46" t="str">
        <f t="shared" si="3"/>
        <v>-</v>
      </c>
      <c r="K58" s="46" t="str">
        <f t="shared" si="3"/>
        <v>-</v>
      </c>
      <c r="L58" s="46" t="s">
        <v>22</v>
      </c>
      <c r="M58" s="45">
        <f>M57</f>
        <v>1.9537037037037036E-3</v>
      </c>
      <c r="N58" s="46">
        <f t="shared" si="9"/>
        <v>1</v>
      </c>
      <c r="O58" s="46" t="str">
        <f t="shared" si="9"/>
        <v>Ocupado</v>
      </c>
      <c r="P58" s="46" t="str">
        <f>P57</f>
        <v>-</v>
      </c>
      <c r="Q58" s="68">
        <f>Q57</f>
        <v>2.1990740740740738E-3</v>
      </c>
      <c r="R58" s="46" t="str">
        <f t="shared" ref="R58:S64" si="17">R57</f>
        <v>-</v>
      </c>
      <c r="S58" s="46" t="str">
        <f t="shared" si="17"/>
        <v>-</v>
      </c>
      <c r="T58" s="68">
        <f>T57</f>
        <v>2.4560185185185184E-3</v>
      </c>
      <c r="U58" s="68">
        <f t="shared" ref="U58:V64" si="18">U57</f>
        <v>3.150462962962963E-3</v>
      </c>
      <c r="V58" s="46">
        <f t="shared" si="18"/>
        <v>1</v>
      </c>
      <c r="W58" s="46">
        <f>W57</f>
        <v>1</v>
      </c>
      <c r="X58" s="45">
        <f>X57</f>
        <v>1.1574074074074073E-3</v>
      </c>
      <c r="Y58" s="46" t="str">
        <f t="shared" si="10"/>
        <v>En atención</v>
      </c>
      <c r="Z58" s="46" t="str">
        <f t="shared" si="10"/>
        <v>-</v>
      </c>
      <c r="AA58" s="46" t="str">
        <f t="shared" si="10"/>
        <v>Auto</v>
      </c>
      <c r="AB58" s="46" t="str">
        <f t="shared" si="10"/>
        <v>Sí</v>
      </c>
      <c r="AC58" s="46">
        <f t="shared" si="10"/>
        <v>1</v>
      </c>
      <c r="AD58" s="46"/>
      <c r="AE58" s="46"/>
      <c r="AF58" s="46"/>
      <c r="AI58" s="35" t="str">
        <f t="shared" si="11"/>
        <v>En cola</v>
      </c>
      <c r="AJ58" s="7">
        <f t="shared" si="11"/>
        <v>3.3858110312036448E-4</v>
      </c>
      <c r="AK58" s="35" t="str">
        <f t="shared" si="11"/>
        <v>Camioneta</v>
      </c>
      <c r="AL58" s="35" t="str">
        <f t="shared" si="11"/>
        <v>Sí</v>
      </c>
      <c r="AM58" s="26">
        <f t="shared" si="11"/>
        <v>1</v>
      </c>
      <c r="AN58" s="35" t="str">
        <f t="shared" si="16"/>
        <v>En atención</v>
      </c>
      <c r="AO58" s="7">
        <f t="shared" si="12"/>
        <v>1.1420446048119996E-3</v>
      </c>
      <c r="AP58" s="35" t="str">
        <f t="shared" si="13"/>
        <v>Auto</v>
      </c>
      <c r="AQ58" s="35" t="str">
        <f t="shared" si="14"/>
        <v>Sí</v>
      </c>
      <c r="AR58" s="35">
        <f t="shared" si="15"/>
        <v>2</v>
      </c>
      <c r="AS58" s="35" t="str">
        <f t="shared" ref="AS58:AW64" si="19">AS57</f>
        <v>En cola</v>
      </c>
      <c r="AT58" s="7">
        <f t="shared" si="19"/>
        <v>1.2489056347860634E-3</v>
      </c>
      <c r="AU58" s="35" t="str">
        <f t="shared" si="19"/>
        <v>Auto</v>
      </c>
      <c r="AV58" s="35" t="str">
        <f t="shared" si="19"/>
        <v>Sí</v>
      </c>
      <c r="AW58" s="35">
        <f t="shared" si="19"/>
        <v>2</v>
      </c>
      <c r="AX58" s="35"/>
      <c r="AY58" s="7"/>
      <c r="AZ58" s="35"/>
      <c r="BA58" s="35"/>
      <c r="BB58" s="35"/>
    </row>
    <row r="59" spans="2:54" x14ac:dyDescent="0.25">
      <c r="B59" t="s">
        <v>80</v>
      </c>
      <c r="C59" s="45">
        <f>M58</f>
        <v>1.9537037037037036E-3</v>
      </c>
      <c r="D59" s="46" t="str">
        <f t="shared" ref="D59:E61" si="20">D58</f>
        <v>-</v>
      </c>
      <c r="E59" s="46" t="str">
        <f t="shared" si="20"/>
        <v>-</v>
      </c>
      <c r="F59" s="45">
        <f>F58</f>
        <v>2.9592817849315432E-3</v>
      </c>
      <c r="G59" s="46" t="str">
        <f t="shared" ref="G59:G65" si="21">G58</f>
        <v>Ocupado</v>
      </c>
      <c r="H59" s="69">
        <f>'Runge-Kutta-Camioneta'!N11</f>
        <v>1.0416666666666667E-3</v>
      </c>
      <c r="I59" s="68">
        <f>H59+C59</f>
        <v>2.9953703703703705E-3</v>
      </c>
      <c r="J59" s="47">
        <f>(F45/100) * (2 - 0.5) + 0.5</f>
        <v>0.995</v>
      </c>
      <c r="K59" s="68">
        <f>J59/1440</f>
        <v>6.9097222222222227E-4</v>
      </c>
      <c r="L59" s="68">
        <f>K59+C59+30/86400</f>
        <v>2.991898148148148E-3</v>
      </c>
      <c r="M59" s="68">
        <f>L59+H40/1440</f>
        <v>3.6863425925925926E-3</v>
      </c>
      <c r="N59" s="46">
        <v>0</v>
      </c>
      <c r="O59" s="46" t="str">
        <f t="shared" ref="O59:O66" si="22">O58</f>
        <v>Ocupado</v>
      </c>
      <c r="P59" s="46" t="str">
        <f>P58</f>
        <v>-</v>
      </c>
      <c r="Q59" s="68">
        <f>Q58</f>
        <v>2.1990740740740738E-3</v>
      </c>
      <c r="R59" s="46" t="str">
        <f t="shared" si="17"/>
        <v>-</v>
      </c>
      <c r="S59" s="46" t="str">
        <f t="shared" si="17"/>
        <v>-</v>
      </c>
      <c r="T59" s="68">
        <f>T58</f>
        <v>2.4560185185185184E-3</v>
      </c>
      <c r="U59" s="68">
        <f t="shared" si="18"/>
        <v>3.150462962962963E-3</v>
      </c>
      <c r="V59" s="46">
        <f t="shared" si="18"/>
        <v>1</v>
      </c>
      <c r="W59" s="46">
        <f>W58+1</f>
        <v>2</v>
      </c>
      <c r="X59" s="45">
        <f>X58+C59</f>
        <v>3.1111111111111109E-3</v>
      </c>
      <c r="Y59" s="46"/>
      <c r="Z59" s="46"/>
      <c r="AA59" s="46"/>
      <c r="AB59" s="46"/>
      <c r="AC59" s="46"/>
      <c r="AD59" s="46"/>
      <c r="AE59" s="46"/>
      <c r="AF59" s="46"/>
      <c r="AI59" s="35" t="s">
        <v>58</v>
      </c>
      <c r="AJ59" s="7">
        <f t="shared" ref="AJ59:AM65" si="23">AJ58</f>
        <v>3.3858110312036448E-4</v>
      </c>
      <c r="AK59" s="35" t="str">
        <f t="shared" si="23"/>
        <v>Camioneta</v>
      </c>
      <c r="AL59" s="35" t="str">
        <f t="shared" si="23"/>
        <v>Sí</v>
      </c>
      <c r="AM59" s="26">
        <f t="shared" si="23"/>
        <v>1</v>
      </c>
      <c r="AN59" s="35" t="str">
        <f t="shared" si="16"/>
        <v>En atención</v>
      </c>
      <c r="AO59" s="7">
        <f t="shared" si="12"/>
        <v>1.1420446048119996E-3</v>
      </c>
      <c r="AP59" s="35" t="str">
        <f t="shared" si="13"/>
        <v>Auto</v>
      </c>
      <c r="AQ59" s="35" t="str">
        <f t="shared" si="14"/>
        <v>Sí</v>
      </c>
      <c r="AR59" s="35">
        <f t="shared" si="15"/>
        <v>2</v>
      </c>
      <c r="AS59" s="35" t="str">
        <f t="shared" si="19"/>
        <v>En cola</v>
      </c>
      <c r="AT59" s="7">
        <f t="shared" si="19"/>
        <v>1.2489056347860634E-3</v>
      </c>
      <c r="AU59" s="35" t="str">
        <f t="shared" si="19"/>
        <v>Auto</v>
      </c>
      <c r="AV59" s="35" t="str">
        <f t="shared" si="19"/>
        <v>Sí</v>
      </c>
      <c r="AW59" s="35">
        <f t="shared" si="19"/>
        <v>2</v>
      </c>
      <c r="AX59" s="35"/>
      <c r="AY59" s="7"/>
      <c r="AZ59" s="35"/>
      <c r="BA59" s="35"/>
      <c r="BB59" s="35"/>
    </row>
    <row r="60" spans="2:54" ht="15" customHeight="1" x14ac:dyDescent="0.25">
      <c r="B60" s="4" t="s">
        <v>70</v>
      </c>
      <c r="C60" s="17">
        <f>Q59</f>
        <v>2.1990740740740738E-3</v>
      </c>
      <c r="D60" s="23" t="str">
        <f t="shared" si="20"/>
        <v>-</v>
      </c>
      <c r="E60" s="17" t="str">
        <f t="shared" si="20"/>
        <v>-</v>
      </c>
      <c r="F60" s="17">
        <f>F59</f>
        <v>2.9592817849315432E-3</v>
      </c>
      <c r="G60" s="17" t="str">
        <f t="shared" si="21"/>
        <v>Ocupado</v>
      </c>
      <c r="H60" s="23" t="s">
        <v>22</v>
      </c>
      <c r="I60" s="17">
        <f>I59</f>
        <v>2.9953703703703705E-3</v>
      </c>
      <c r="J60" s="17" t="s">
        <v>22</v>
      </c>
      <c r="K60" s="45" t="s">
        <v>22</v>
      </c>
      <c r="L60" s="68">
        <f t="shared" ref="L60:N61" si="24">L59</f>
        <v>2.991898148148148E-3</v>
      </c>
      <c r="M60" s="68">
        <f t="shared" si="24"/>
        <v>3.6863425925925926E-3</v>
      </c>
      <c r="N60" s="46">
        <f t="shared" si="24"/>
        <v>0</v>
      </c>
      <c r="O60" s="46" t="str">
        <f t="shared" si="22"/>
        <v>Ocupado</v>
      </c>
      <c r="P60" s="46" t="s">
        <v>22</v>
      </c>
      <c r="Q60" s="46" t="s">
        <v>22</v>
      </c>
      <c r="R60" s="46" t="str">
        <f t="shared" si="17"/>
        <v>-</v>
      </c>
      <c r="S60" s="46" t="str">
        <f t="shared" si="17"/>
        <v>-</v>
      </c>
      <c r="T60" s="68">
        <f>T59</f>
        <v>2.4560185185185184E-3</v>
      </c>
      <c r="U60" s="68">
        <f t="shared" si="18"/>
        <v>3.150462962962963E-3</v>
      </c>
      <c r="V60" s="46">
        <f t="shared" si="18"/>
        <v>1</v>
      </c>
      <c r="W60" s="46">
        <f t="shared" ref="W60:X64" si="25">W59</f>
        <v>2</v>
      </c>
      <c r="X60" s="45">
        <f t="shared" si="25"/>
        <v>3.1111111111111109E-3</v>
      </c>
      <c r="Y60" s="46"/>
      <c r="Z60" s="46"/>
      <c r="AA60" s="46"/>
      <c r="AB60" s="46"/>
      <c r="AC60" s="46"/>
      <c r="AD60" s="46"/>
      <c r="AE60" s="46"/>
      <c r="AF60" s="46"/>
      <c r="AG60" s="19"/>
      <c r="AH60" s="20"/>
      <c r="AI60" s="19" t="str">
        <f t="shared" ref="AI60:AI65" si="26">AI59</f>
        <v>En atención</v>
      </c>
      <c r="AJ60" s="7">
        <f t="shared" si="23"/>
        <v>3.3858110312036448E-4</v>
      </c>
      <c r="AK60" s="35" t="str">
        <f t="shared" si="23"/>
        <v>Camioneta</v>
      </c>
      <c r="AL60" s="35" t="str">
        <f t="shared" si="23"/>
        <v>Sí</v>
      </c>
      <c r="AM60" s="35">
        <f t="shared" si="23"/>
        <v>1</v>
      </c>
      <c r="AN60" s="35" t="str">
        <f t="shared" si="16"/>
        <v>En atención</v>
      </c>
      <c r="AO60" s="7">
        <f t="shared" si="12"/>
        <v>1.1420446048119996E-3</v>
      </c>
      <c r="AP60" s="35" t="str">
        <f t="shared" si="13"/>
        <v>Auto</v>
      </c>
      <c r="AQ60" s="35" t="str">
        <f t="shared" si="14"/>
        <v>Sí</v>
      </c>
      <c r="AR60" s="35">
        <f t="shared" si="15"/>
        <v>2</v>
      </c>
      <c r="AS60" s="35" t="str">
        <f t="shared" si="19"/>
        <v>En cola</v>
      </c>
      <c r="AT60" s="7">
        <f t="shared" si="19"/>
        <v>1.2489056347860634E-3</v>
      </c>
      <c r="AU60" s="35" t="str">
        <f t="shared" si="19"/>
        <v>Auto</v>
      </c>
      <c r="AV60" s="35" t="str">
        <f t="shared" si="19"/>
        <v>Sí</v>
      </c>
      <c r="AW60" s="35">
        <f t="shared" si="19"/>
        <v>2</v>
      </c>
      <c r="AX60" s="35"/>
      <c r="AY60" s="7"/>
      <c r="AZ60" s="35"/>
      <c r="BA60" s="35"/>
      <c r="BB60" s="35"/>
    </row>
    <row r="61" spans="2:54" x14ac:dyDescent="0.25">
      <c r="B61" s="4" t="s">
        <v>81</v>
      </c>
      <c r="C61" s="17">
        <f>T60</f>
        <v>2.4560185185185184E-3</v>
      </c>
      <c r="D61" s="23" t="str">
        <f t="shared" si="20"/>
        <v>-</v>
      </c>
      <c r="E61" s="17" t="str">
        <f t="shared" si="20"/>
        <v>-</v>
      </c>
      <c r="F61" s="17">
        <f>F60</f>
        <v>2.9592817849315432E-3</v>
      </c>
      <c r="G61" s="17" t="str">
        <f t="shared" si="21"/>
        <v>Ocupado</v>
      </c>
      <c r="H61" s="23" t="str">
        <f>H60</f>
        <v>-</v>
      </c>
      <c r="I61" s="17">
        <f>I60</f>
        <v>2.9953703703703705E-3</v>
      </c>
      <c r="J61" s="17" t="str">
        <f t="shared" ref="J61:K65" si="27">J60</f>
        <v>-</v>
      </c>
      <c r="K61" s="45" t="str">
        <f t="shared" si="27"/>
        <v>-</v>
      </c>
      <c r="L61" s="68">
        <f t="shared" si="24"/>
        <v>2.991898148148148E-3</v>
      </c>
      <c r="M61" s="68">
        <f t="shared" si="24"/>
        <v>3.6863425925925926E-3</v>
      </c>
      <c r="N61" s="46">
        <f t="shared" si="24"/>
        <v>0</v>
      </c>
      <c r="O61" s="46" t="str">
        <f t="shared" si="22"/>
        <v>Ocupado</v>
      </c>
      <c r="P61" s="46" t="str">
        <f t="shared" ref="P61:Q64" si="28">P60</f>
        <v>-</v>
      </c>
      <c r="Q61" s="46" t="str">
        <f t="shared" si="28"/>
        <v>-</v>
      </c>
      <c r="R61" s="46" t="str">
        <f t="shared" si="17"/>
        <v>-</v>
      </c>
      <c r="S61" s="46" t="str">
        <f t="shared" si="17"/>
        <v>-</v>
      </c>
      <c r="T61" s="46" t="s">
        <v>22</v>
      </c>
      <c r="U61" s="68">
        <f t="shared" si="18"/>
        <v>3.150462962962963E-3</v>
      </c>
      <c r="V61" s="46">
        <f t="shared" si="18"/>
        <v>1</v>
      </c>
      <c r="W61" s="46">
        <f t="shared" si="25"/>
        <v>2</v>
      </c>
      <c r="X61" s="45">
        <f t="shared" si="25"/>
        <v>3.1111111111111109E-3</v>
      </c>
      <c r="Y61" s="46"/>
      <c r="Z61" s="46"/>
      <c r="AA61" s="46"/>
      <c r="AB61" s="46"/>
      <c r="AC61" s="17"/>
      <c r="AD61" s="46"/>
      <c r="AE61" s="46"/>
      <c r="AF61" s="46"/>
      <c r="AH61" s="20"/>
      <c r="AI61" s="35" t="str">
        <f t="shared" si="26"/>
        <v>En atención</v>
      </c>
      <c r="AJ61" s="7">
        <f t="shared" si="23"/>
        <v>3.3858110312036448E-4</v>
      </c>
      <c r="AK61" s="35" t="str">
        <f t="shared" si="23"/>
        <v>Camioneta</v>
      </c>
      <c r="AL61" s="35" t="str">
        <f t="shared" si="23"/>
        <v>Sí</v>
      </c>
      <c r="AM61" s="35">
        <f t="shared" si="23"/>
        <v>1</v>
      </c>
      <c r="AN61" s="35" t="str">
        <f t="shared" si="16"/>
        <v>En atención</v>
      </c>
      <c r="AO61" s="7">
        <f t="shared" si="12"/>
        <v>1.1420446048119996E-3</v>
      </c>
      <c r="AP61" s="35" t="str">
        <f t="shared" si="13"/>
        <v>Auto</v>
      </c>
      <c r="AQ61" s="35" t="str">
        <f t="shared" si="14"/>
        <v>Sí</v>
      </c>
      <c r="AR61" s="35">
        <f t="shared" si="15"/>
        <v>2</v>
      </c>
      <c r="AS61" s="35" t="str">
        <f t="shared" si="19"/>
        <v>En cola</v>
      </c>
      <c r="AT61" s="7">
        <f t="shared" si="19"/>
        <v>1.2489056347860634E-3</v>
      </c>
      <c r="AU61" s="35" t="str">
        <f t="shared" si="19"/>
        <v>Auto</v>
      </c>
      <c r="AV61" s="35" t="str">
        <f t="shared" si="19"/>
        <v>Sí</v>
      </c>
      <c r="AW61" s="35">
        <f t="shared" si="19"/>
        <v>2</v>
      </c>
      <c r="AX61" s="35"/>
      <c r="AY61" s="7"/>
      <c r="AZ61" s="35"/>
      <c r="BA61" s="35"/>
      <c r="BB61" s="35"/>
    </row>
    <row r="62" spans="2:54" x14ac:dyDescent="0.25">
      <c r="B62" s="4" t="s">
        <v>66</v>
      </c>
      <c r="C62" s="17">
        <f>F61</f>
        <v>2.9592817849315432E-3</v>
      </c>
      <c r="D62" s="47">
        <f>-LN(1-H43/100) * 3</f>
        <v>1.4828889654443405</v>
      </c>
      <c r="E62" s="45">
        <f>D62/1440</f>
        <v>1.029784003780792E-3</v>
      </c>
      <c r="F62" s="45">
        <f>C62+E62</f>
        <v>3.989065788712335E-3</v>
      </c>
      <c r="G62" s="45" t="str">
        <f t="shared" si="21"/>
        <v>Ocupado</v>
      </c>
      <c r="H62" s="23" t="str">
        <f>H61</f>
        <v>-</v>
      </c>
      <c r="I62" s="45">
        <f>I61</f>
        <v>2.9953703703703705E-3</v>
      </c>
      <c r="J62" s="45" t="str">
        <f t="shared" si="27"/>
        <v>-</v>
      </c>
      <c r="K62" s="45" t="str">
        <f t="shared" si="27"/>
        <v>-</v>
      </c>
      <c r="L62" s="68">
        <f>L61</f>
        <v>2.991898148148148E-3</v>
      </c>
      <c r="M62" s="68">
        <f>M61</f>
        <v>3.6863425925925926E-3</v>
      </c>
      <c r="N62" s="46">
        <f>N61+1</f>
        <v>1</v>
      </c>
      <c r="O62" s="46" t="str">
        <f t="shared" si="22"/>
        <v>Ocupado</v>
      </c>
      <c r="P62" s="46" t="str">
        <f t="shared" si="28"/>
        <v>-</v>
      </c>
      <c r="Q62" s="46" t="str">
        <f t="shared" si="28"/>
        <v>-</v>
      </c>
      <c r="R62" s="46" t="str">
        <f t="shared" si="17"/>
        <v>-</v>
      </c>
      <c r="S62" s="46" t="str">
        <f t="shared" si="17"/>
        <v>-</v>
      </c>
      <c r="T62" s="46" t="s">
        <v>22</v>
      </c>
      <c r="U62" s="68">
        <f t="shared" si="18"/>
        <v>3.150462962962963E-3</v>
      </c>
      <c r="V62" s="46">
        <f t="shared" si="18"/>
        <v>1</v>
      </c>
      <c r="W62" s="46">
        <f t="shared" si="25"/>
        <v>2</v>
      </c>
      <c r="X62" s="45">
        <f t="shared" si="25"/>
        <v>3.1111111111111109E-3</v>
      </c>
      <c r="Y62" s="46"/>
      <c r="Z62" s="46"/>
      <c r="AA62" s="46"/>
      <c r="AB62" s="46"/>
      <c r="AC62" s="46"/>
      <c r="AD62" s="46"/>
      <c r="AE62" s="46"/>
      <c r="AF62" s="46"/>
      <c r="AH62" s="20"/>
      <c r="AI62" s="35" t="str">
        <f t="shared" si="26"/>
        <v>En atención</v>
      </c>
      <c r="AJ62" s="7">
        <f t="shared" si="23"/>
        <v>3.3858110312036448E-4</v>
      </c>
      <c r="AK62" s="35" t="str">
        <f t="shared" si="23"/>
        <v>Camioneta</v>
      </c>
      <c r="AL62" s="35" t="str">
        <f t="shared" si="23"/>
        <v>Sí</v>
      </c>
      <c r="AM62" s="35">
        <f t="shared" si="23"/>
        <v>1</v>
      </c>
      <c r="AN62" s="35" t="str">
        <f t="shared" si="16"/>
        <v>En atención</v>
      </c>
      <c r="AO62" s="7">
        <f t="shared" si="12"/>
        <v>1.1420446048119996E-3</v>
      </c>
      <c r="AP62" s="35" t="str">
        <f t="shared" si="13"/>
        <v>Auto</v>
      </c>
      <c r="AQ62" s="35" t="str">
        <f t="shared" si="14"/>
        <v>Sí</v>
      </c>
      <c r="AR62" s="35">
        <f t="shared" si="15"/>
        <v>2</v>
      </c>
      <c r="AS62" s="35" t="str">
        <f t="shared" si="19"/>
        <v>En cola</v>
      </c>
      <c r="AT62" s="7">
        <f t="shared" si="19"/>
        <v>1.2489056347860634E-3</v>
      </c>
      <c r="AU62" s="35" t="str">
        <f t="shared" si="19"/>
        <v>Auto</v>
      </c>
      <c r="AV62" s="35" t="str">
        <f t="shared" si="19"/>
        <v>Sí</v>
      </c>
      <c r="AW62" s="35">
        <f t="shared" si="19"/>
        <v>2</v>
      </c>
      <c r="AX62" s="35" t="s">
        <v>68</v>
      </c>
      <c r="AY62" s="7">
        <f>C62</f>
        <v>2.9592817849315432E-3</v>
      </c>
      <c r="AZ62" s="35" t="s">
        <v>60</v>
      </c>
      <c r="BA62" s="35" t="s">
        <v>61</v>
      </c>
      <c r="BB62" s="35">
        <v>1</v>
      </c>
    </row>
    <row r="63" spans="2:54" x14ac:dyDescent="0.25">
      <c r="B63" s="4" t="s">
        <v>71</v>
      </c>
      <c r="C63" s="7">
        <f>I62</f>
        <v>2.9953703703703705E-3</v>
      </c>
      <c r="D63" s="23" t="s">
        <v>22</v>
      </c>
      <c r="E63" s="45" t="s">
        <v>22</v>
      </c>
      <c r="F63" s="45">
        <f>F62</f>
        <v>3.989065788712335E-3</v>
      </c>
      <c r="G63" s="45" t="str">
        <f t="shared" si="21"/>
        <v>Ocupado</v>
      </c>
      <c r="H63" s="23" t="str">
        <f>H62</f>
        <v>-</v>
      </c>
      <c r="I63" s="45" t="s">
        <v>22</v>
      </c>
      <c r="J63" s="45" t="str">
        <f t="shared" si="27"/>
        <v>-</v>
      </c>
      <c r="K63" s="45" t="str">
        <f t="shared" si="27"/>
        <v>-</v>
      </c>
      <c r="L63" s="68">
        <f>L62</f>
        <v>2.991898148148148E-3</v>
      </c>
      <c r="M63" s="68">
        <f>M62</f>
        <v>3.6863425925925926E-3</v>
      </c>
      <c r="N63" s="46">
        <f>N62</f>
        <v>1</v>
      </c>
      <c r="O63" s="46" t="str">
        <f t="shared" si="22"/>
        <v>Ocupado</v>
      </c>
      <c r="P63" s="46" t="str">
        <f t="shared" si="28"/>
        <v>-</v>
      </c>
      <c r="Q63" s="46" t="str">
        <f t="shared" si="28"/>
        <v>-</v>
      </c>
      <c r="R63" s="46" t="str">
        <f t="shared" si="17"/>
        <v>-</v>
      </c>
      <c r="S63" s="46" t="str">
        <f t="shared" si="17"/>
        <v>-</v>
      </c>
      <c r="T63" s="46" t="s">
        <v>22</v>
      </c>
      <c r="U63" s="68">
        <f t="shared" si="18"/>
        <v>3.150462962962963E-3</v>
      </c>
      <c r="V63" s="46">
        <f t="shared" si="18"/>
        <v>1</v>
      </c>
      <c r="W63" s="46">
        <f t="shared" si="25"/>
        <v>2</v>
      </c>
      <c r="X63" s="45">
        <f t="shared" si="25"/>
        <v>3.1111111111111109E-3</v>
      </c>
      <c r="Y63" s="19"/>
      <c r="Z63" s="19"/>
      <c r="AA63" s="19"/>
      <c r="AB63" s="19"/>
      <c r="AC63" s="19"/>
      <c r="AD63" s="22"/>
      <c r="AF63" s="20"/>
      <c r="AI63" s="35" t="str">
        <f t="shared" si="26"/>
        <v>En atención</v>
      </c>
      <c r="AJ63" s="7">
        <f t="shared" si="23"/>
        <v>3.3858110312036448E-4</v>
      </c>
      <c r="AK63" s="35" t="str">
        <f t="shared" si="23"/>
        <v>Camioneta</v>
      </c>
      <c r="AL63" s="35" t="str">
        <f t="shared" si="23"/>
        <v>Sí</v>
      </c>
      <c r="AM63" s="35">
        <f t="shared" si="23"/>
        <v>1</v>
      </c>
      <c r="AN63" s="35" t="str">
        <f t="shared" si="16"/>
        <v>En atención</v>
      </c>
      <c r="AO63" s="7">
        <f t="shared" si="12"/>
        <v>1.1420446048119996E-3</v>
      </c>
      <c r="AP63" s="35" t="str">
        <f t="shared" si="13"/>
        <v>Auto</v>
      </c>
      <c r="AQ63" s="35" t="str">
        <f t="shared" si="14"/>
        <v>Sí</v>
      </c>
      <c r="AR63" s="35">
        <f t="shared" si="15"/>
        <v>2</v>
      </c>
      <c r="AS63" s="35" t="str">
        <f t="shared" si="19"/>
        <v>En cola</v>
      </c>
      <c r="AT63" s="7">
        <f t="shared" si="19"/>
        <v>1.2489056347860634E-3</v>
      </c>
      <c r="AU63" s="35" t="str">
        <f t="shared" si="19"/>
        <v>Auto</v>
      </c>
      <c r="AV63" s="35" t="str">
        <f t="shared" si="19"/>
        <v>Sí</v>
      </c>
      <c r="AW63" s="35">
        <f t="shared" si="19"/>
        <v>2</v>
      </c>
      <c r="AX63" s="35" t="s">
        <v>68</v>
      </c>
      <c r="AY63" s="7">
        <f>AY62</f>
        <v>2.9592817849315432E-3</v>
      </c>
      <c r="AZ63" s="35" t="s">
        <v>60</v>
      </c>
      <c r="BA63" s="35" t="s">
        <v>61</v>
      </c>
      <c r="BB63" s="35">
        <f>BB62</f>
        <v>1</v>
      </c>
    </row>
    <row r="64" spans="2:54" x14ac:dyDescent="0.25">
      <c r="B64" s="5" t="s">
        <v>79</v>
      </c>
      <c r="C64" s="73">
        <f>L63</f>
        <v>2.991898148148148E-3</v>
      </c>
      <c r="D64" s="23" t="s">
        <v>22</v>
      </c>
      <c r="E64" s="45" t="s">
        <v>22</v>
      </c>
      <c r="F64" s="45">
        <f>F63</f>
        <v>3.989065788712335E-3</v>
      </c>
      <c r="G64" s="45" t="str">
        <f t="shared" si="21"/>
        <v>Ocupado</v>
      </c>
      <c r="H64" s="23" t="str">
        <f>H63</f>
        <v>-</v>
      </c>
      <c r="I64" s="45" t="s">
        <v>22</v>
      </c>
      <c r="J64" s="45" t="str">
        <f t="shared" si="27"/>
        <v>-</v>
      </c>
      <c r="K64" s="45" t="str">
        <f t="shared" si="27"/>
        <v>-</v>
      </c>
      <c r="L64" s="68" t="s">
        <v>22</v>
      </c>
      <c r="M64" s="68">
        <f>M63</f>
        <v>3.6863425925925926E-3</v>
      </c>
      <c r="N64" s="46">
        <f>N63</f>
        <v>1</v>
      </c>
      <c r="O64" s="46" t="str">
        <f t="shared" si="22"/>
        <v>Ocupado</v>
      </c>
      <c r="P64" s="46" t="str">
        <f t="shared" si="28"/>
        <v>-</v>
      </c>
      <c r="Q64" s="46" t="str">
        <f t="shared" si="28"/>
        <v>-</v>
      </c>
      <c r="R64" s="46" t="str">
        <f t="shared" si="17"/>
        <v>-</v>
      </c>
      <c r="S64" s="46" t="str">
        <f t="shared" si="17"/>
        <v>-</v>
      </c>
      <c r="T64" s="46" t="s">
        <v>22</v>
      </c>
      <c r="U64" s="68">
        <f t="shared" si="18"/>
        <v>3.150462962962963E-3</v>
      </c>
      <c r="V64" s="46">
        <f t="shared" si="18"/>
        <v>1</v>
      </c>
      <c r="W64" s="46">
        <f t="shared" si="25"/>
        <v>2</v>
      </c>
      <c r="X64" s="45">
        <f t="shared" si="25"/>
        <v>3.1111111111111109E-3</v>
      </c>
      <c r="Y64" s="19"/>
      <c r="Z64" s="19"/>
      <c r="AA64" s="19"/>
      <c r="AB64" s="19"/>
      <c r="AC64" s="19"/>
      <c r="AD64" s="22"/>
      <c r="AF64" s="20"/>
      <c r="AI64" s="35" t="str">
        <f t="shared" si="26"/>
        <v>En atención</v>
      </c>
      <c r="AJ64" s="7">
        <f t="shared" si="23"/>
        <v>3.3858110312036448E-4</v>
      </c>
      <c r="AK64" s="35" t="str">
        <f t="shared" si="23"/>
        <v>Camioneta</v>
      </c>
      <c r="AL64" s="35" t="str">
        <f t="shared" si="23"/>
        <v>Sí</v>
      </c>
      <c r="AM64" s="35">
        <f t="shared" si="23"/>
        <v>1</v>
      </c>
      <c r="AN64" s="35" t="str">
        <f t="shared" si="16"/>
        <v>En atención</v>
      </c>
      <c r="AO64" s="7">
        <f t="shared" si="12"/>
        <v>1.1420446048119996E-3</v>
      </c>
      <c r="AP64" s="35" t="str">
        <f t="shared" si="13"/>
        <v>Auto</v>
      </c>
      <c r="AQ64" s="35" t="str">
        <f t="shared" si="14"/>
        <v>Sí</v>
      </c>
      <c r="AR64" s="35">
        <f t="shared" si="15"/>
        <v>2</v>
      </c>
      <c r="AS64" s="35" t="str">
        <f t="shared" si="19"/>
        <v>En cola</v>
      </c>
      <c r="AT64" s="7">
        <f t="shared" si="19"/>
        <v>1.2489056347860634E-3</v>
      </c>
      <c r="AU64" s="35" t="str">
        <f t="shared" si="19"/>
        <v>Auto</v>
      </c>
      <c r="AV64" s="35" t="str">
        <f t="shared" si="19"/>
        <v>Sí</v>
      </c>
      <c r="AW64" s="35">
        <f t="shared" si="19"/>
        <v>2</v>
      </c>
      <c r="AX64" s="35" t="s">
        <v>68</v>
      </c>
      <c r="AY64" s="7">
        <f>AY63</f>
        <v>2.9592817849315432E-3</v>
      </c>
      <c r="AZ64" s="35" t="s">
        <v>60</v>
      </c>
      <c r="BA64" s="35" t="s">
        <v>61</v>
      </c>
      <c r="BB64" s="35">
        <f>BB63</f>
        <v>1</v>
      </c>
    </row>
    <row r="65" spans="2:54" x14ac:dyDescent="0.25">
      <c r="B65" s="5" t="s">
        <v>73</v>
      </c>
      <c r="C65" s="73">
        <f>U64</f>
        <v>3.150462962962963E-3</v>
      </c>
      <c r="D65" s="23" t="s">
        <v>22</v>
      </c>
      <c r="E65" s="45" t="s">
        <v>22</v>
      </c>
      <c r="F65" s="45">
        <f>F64</f>
        <v>3.989065788712335E-3</v>
      </c>
      <c r="G65" s="45" t="str">
        <f t="shared" si="21"/>
        <v>Ocupado</v>
      </c>
      <c r="H65" s="23" t="str">
        <f>H64</f>
        <v>-</v>
      </c>
      <c r="I65" s="45" t="s">
        <v>22</v>
      </c>
      <c r="J65" s="45" t="str">
        <f t="shared" si="27"/>
        <v>-</v>
      </c>
      <c r="K65" s="45" t="str">
        <f t="shared" si="27"/>
        <v>-</v>
      </c>
      <c r="L65" s="68" t="s">
        <v>22</v>
      </c>
      <c r="M65" s="68">
        <f>M64</f>
        <v>3.6863425925925926E-3</v>
      </c>
      <c r="N65" s="46">
        <f>N64</f>
        <v>1</v>
      </c>
      <c r="O65" s="46" t="str">
        <f t="shared" si="22"/>
        <v>Ocupado</v>
      </c>
      <c r="P65" s="69">
        <f>'Runge-Kutta-Autmóvil'!N11</f>
        <v>1.0416666666666667E-3</v>
      </c>
      <c r="Q65" s="68">
        <f>P65+C65</f>
        <v>4.1921296296296299E-3</v>
      </c>
      <c r="R65" s="47">
        <f>(G45/100) * (2 - 0.5) + 0.5</f>
        <v>1.115</v>
      </c>
      <c r="S65" s="68">
        <f>R65/1440</f>
        <v>7.7430555555555553E-4</v>
      </c>
      <c r="T65" s="68">
        <f>S65+C65+30/86400</f>
        <v>4.2719907407407403E-3</v>
      </c>
      <c r="U65" s="68">
        <f>T65+1/1440</f>
        <v>4.9664351851851848E-3</v>
      </c>
      <c r="V65" s="19">
        <v>0</v>
      </c>
      <c r="W65" s="19">
        <f>W64+1</f>
        <v>3</v>
      </c>
      <c r="X65" s="73">
        <f>X64+(C65-AO64)</f>
        <v>5.1195294692620748E-3</v>
      </c>
      <c r="Y65" s="19"/>
      <c r="Z65" s="19"/>
      <c r="AA65" s="19"/>
      <c r="AB65" s="19"/>
      <c r="AC65" s="19"/>
      <c r="AF65" s="20"/>
      <c r="AI65" s="35" t="str">
        <f t="shared" si="26"/>
        <v>En atención</v>
      </c>
      <c r="AJ65" s="7">
        <f t="shared" si="23"/>
        <v>3.3858110312036448E-4</v>
      </c>
      <c r="AK65" s="35" t="str">
        <f t="shared" si="23"/>
        <v>Camioneta</v>
      </c>
      <c r="AL65" s="35" t="str">
        <f t="shared" si="23"/>
        <v>Sí</v>
      </c>
      <c r="AM65" s="35">
        <f t="shared" si="23"/>
        <v>1</v>
      </c>
      <c r="AS65" s="35" t="s">
        <v>58</v>
      </c>
      <c r="AT65" s="7">
        <f>AT64</f>
        <v>1.2489056347860634E-3</v>
      </c>
      <c r="AU65" s="35" t="str">
        <f>AU64</f>
        <v>Auto</v>
      </c>
      <c r="AV65" s="35" t="str">
        <f>AV64</f>
        <v>Sí</v>
      </c>
      <c r="AW65" s="35">
        <f>AW64</f>
        <v>2</v>
      </c>
      <c r="AX65" s="35" t="str">
        <f>AX64</f>
        <v>En cola</v>
      </c>
      <c r="AY65" s="7">
        <f t="shared" ref="AY65:AY66" si="29">AY64</f>
        <v>2.9592817849315432E-3</v>
      </c>
      <c r="AZ65" s="35" t="s">
        <v>60</v>
      </c>
      <c r="BA65" s="35" t="s">
        <v>61</v>
      </c>
      <c r="BB65" s="35">
        <f t="shared" ref="BB65:BB66" si="30">BB64</f>
        <v>1</v>
      </c>
    </row>
    <row r="66" spans="2:54" x14ac:dyDescent="0.25">
      <c r="B66" s="5" t="s">
        <v>80</v>
      </c>
      <c r="C66" s="73">
        <f>M65</f>
        <v>3.6863425925925926E-3</v>
      </c>
      <c r="D66" s="23" t="s">
        <v>22</v>
      </c>
      <c r="E66" s="45" t="s">
        <v>22</v>
      </c>
      <c r="F66" s="45">
        <f>F65</f>
        <v>3.989065788712335E-3</v>
      </c>
      <c r="G66" s="35" t="s">
        <v>23</v>
      </c>
      <c r="H66" s="69">
        <f>'Runge-Kutta-Autmóvil'!N11</f>
        <v>1.0416666666666667E-3</v>
      </c>
      <c r="I66" s="68">
        <f>H66+C66</f>
        <v>4.7280092592592591E-3</v>
      </c>
      <c r="J66" s="47">
        <f>(H45/100) * (2 - 0.5) + 0.5</f>
        <v>1.4750000000000001</v>
      </c>
      <c r="K66" s="68">
        <f>J66/1440</f>
        <v>1.0243055555555556E-3</v>
      </c>
      <c r="L66" s="68">
        <f>K66+C66+30/86400</f>
        <v>5.0578703703703697E-3</v>
      </c>
      <c r="M66" s="73">
        <f>L66+H40/1440</f>
        <v>5.7523148148148143E-3</v>
      </c>
      <c r="N66" s="35">
        <v>0</v>
      </c>
      <c r="O66" s="46" t="str">
        <f t="shared" si="22"/>
        <v>Ocupado</v>
      </c>
      <c r="P66" s="35" t="s">
        <v>22</v>
      </c>
      <c r="Q66" s="68">
        <f>Q65</f>
        <v>4.1921296296296299E-3</v>
      </c>
      <c r="R66" s="47" t="s">
        <v>22</v>
      </c>
      <c r="S66" s="68" t="s">
        <v>22</v>
      </c>
      <c r="T66" s="68">
        <f>T65</f>
        <v>4.2719907407407403E-3</v>
      </c>
      <c r="U66" s="68">
        <f>T66+1/1440</f>
        <v>4.9664351851851848E-3</v>
      </c>
      <c r="V66" s="35">
        <f>V65</f>
        <v>0</v>
      </c>
      <c r="W66" s="19">
        <f>W65+1</f>
        <v>4</v>
      </c>
      <c r="X66" s="73">
        <f>X65+(C66-AJ65)</f>
        <v>8.4672909587343026E-3</v>
      </c>
      <c r="Y66" s="19"/>
      <c r="Z66" s="19"/>
      <c r="AA66" s="19"/>
      <c r="AB66" s="19"/>
      <c r="AC66" s="19"/>
      <c r="AF66" s="20"/>
      <c r="AS66" s="35" t="s">
        <v>58</v>
      </c>
      <c r="AT66" s="7">
        <f>AT65</f>
        <v>1.2489056347860634E-3</v>
      </c>
      <c r="AU66" s="35" t="str">
        <f>AU65</f>
        <v>Auto</v>
      </c>
      <c r="AV66" s="35" t="str">
        <f>AV65</f>
        <v>Sí</v>
      </c>
      <c r="AW66" s="35">
        <f>AW65</f>
        <v>2</v>
      </c>
      <c r="AX66" s="35" t="s">
        <v>58</v>
      </c>
      <c r="AY66" s="7">
        <f t="shared" si="29"/>
        <v>2.9592817849315432E-3</v>
      </c>
      <c r="AZ66" s="35" t="s">
        <v>60</v>
      </c>
      <c r="BA66" s="35" t="s">
        <v>61</v>
      </c>
      <c r="BB66" s="35">
        <f t="shared" si="30"/>
        <v>1</v>
      </c>
    </row>
    <row r="67" spans="2:54" x14ac:dyDescent="0.25">
      <c r="B67" s="5"/>
      <c r="C67" s="6"/>
      <c r="D67" s="24"/>
      <c r="E67" s="6"/>
      <c r="F67" s="6"/>
      <c r="G67" s="35"/>
      <c r="H67" s="8"/>
      <c r="I67" s="8"/>
      <c r="J67" s="8"/>
      <c r="K67" s="35"/>
      <c r="N67" s="35"/>
      <c r="Q67" s="22"/>
      <c r="R67" s="19"/>
      <c r="S67" s="35"/>
      <c r="T67" s="19"/>
      <c r="V67" s="19"/>
      <c r="W67" s="19"/>
      <c r="Y67" s="19"/>
      <c r="Z67" s="19"/>
      <c r="AA67" s="19"/>
      <c r="AB67" s="19"/>
      <c r="AC67" s="19"/>
      <c r="AF67" s="20"/>
      <c r="AY67" s="7"/>
      <c r="AZ67" s="7"/>
    </row>
    <row r="68" spans="2:54" x14ac:dyDescent="0.25">
      <c r="B68" s="5"/>
      <c r="C68" s="6"/>
      <c r="D68" s="6"/>
      <c r="E68" s="6"/>
      <c r="F68" s="6"/>
      <c r="G68" s="35"/>
      <c r="H68" s="8"/>
      <c r="I68" s="8"/>
      <c r="J68" s="8"/>
      <c r="K68" s="35"/>
      <c r="Q68" s="22"/>
      <c r="R68" s="19"/>
      <c r="S68" s="35"/>
      <c r="T68" s="19"/>
      <c r="V68" s="19"/>
      <c r="W68" s="19"/>
      <c r="Y68" s="19"/>
      <c r="Z68" s="19"/>
      <c r="AA68" s="19"/>
      <c r="AB68" s="19"/>
      <c r="AC68" s="19"/>
      <c r="AF68" s="20"/>
      <c r="AT68" s="8"/>
      <c r="AW68" s="8"/>
      <c r="AY68" s="7"/>
      <c r="AZ68" s="7"/>
    </row>
    <row r="69" spans="2:54" x14ac:dyDescent="0.25">
      <c r="B69" s="5"/>
      <c r="C69" s="6"/>
      <c r="D69" s="6"/>
      <c r="E69" s="6"/>
      <c r="F69" s="6"/>
      <c r="G69" s="15"/>
      <c r="H69" s="8"/>
      <c r="I69" s="8"/>
      <c r="J69" s="8"/>
      <c r="K69" s="35"/>
      <c r="Q69" s="22"/>
      <c r="V69" s="19"/>
      <c r="W69" s="19"/>
      <c r="Y69" s="19"/>
      <c r="Z69" s="19"/>
      <c r="AA69" s="19"/>
      <c r="AB69" s="19"/>
      <c r="AC69" s="19"/>
      <c r="AF69" s="20"/>
      <c r="AT69" s="8"/>
      <c r="AY69" s="7"/>
      <c r="AZ69" s="7"/>
    </row>
    <row r="70" spans="2:54" x14ac:dyDescent="0.25">
      <c r="B70" s="103" t="s">
        <v>48</v>
      </c>
      <c r="C70" s="103"/>
      <c r="D70" s="103"/>
      <c r="E70" s="74">
        <f>X66</f>
        <v>8.4672909587343026E-3</v>
      </c>
      <c r="F70" s="6"/>
      <c r="G70" s="15"/>
      <c r="H70" s="8"/>
      <c r="I70" s="8"/>
      <c r="J70" s="8"/>
      <c r="K70" s="35"/>
      <c r="Q70" s="22"/>
      <c r="AF70" s="20"/>
      <c r="AT70" s="8"/>
      <c r="AY70" s="7"/>
      <c r="AZ70" s="7"/>
    </row>
    <row r="71" spans="2:54" x14ac:dyDescent="0.25">
      <c r="B71" s="103" t="s">
        <v>47</v>
      </c>
      <c r="C71" s="103"/>
      <c r="D71" s="103"/>
      <c r="E71" s="75">
        <f>W66</f>
        <v>4</v>
      </c>
      <c r="F71" s="6"/>
      <c r="G71" s="15"/>
      <c r="H71" s="8"/>
      <c r="I71" s="8"/>
      <c r="J71" s="8"/>
      <c r="K71" s="35"/>
      <c r="Q71" s="22"/>
      <c r="AF71" s="20"/>
      <c r="AT71" s="8"/>
      <c r="AY71" s="7"/>
      <c r="AZ71" s="7"/>
    </row>
    <row r="72" spans="2:54" x14ac:dyDescent="0.25">
      <c r="B72" s="103" t="s">
        <v>83</v>
      </c>
      <c r="C72" s="103"/>
      <c r="D72" s="103"/>
      <c r="E72" s="74">
        <f>E70/E71</f>
        <v>2.1168227396835756E-3</v>
      </c>
      <c r="F72" s="6"/>
      <c r="G72" s="15"/>
      <c r="H72" s="8"/>
      <c r="I72" s="8"/>
      <c r="J72" s="8"/>
      <c r="K72" s="35"/>
      <c r="AT72" s="8"/>
    </row>
    <row r="73" spans="2:54" x14ac:dyDescent="0.25">
      <c r="B73" s="6"/>
      <c r="C73" s="6"/>
      <c r="D73" s="6"/>
      <c r="E73" s="6"/>
      <c r="F73" s="6"/>
      <c r="G73" s="15"/>
      <c r="H73" s="8"/>
      <c r="I73" s="8"/>
      <c r="J73" s="8"/>
      <c r="K73" s="35"/>
      <c r="AT73" s="8"/>
    </row>
    <row r="74" spans="2:54" x14ac:dyDescent="0.25">
      <c r="B74" s="6"/>
      <c r="C74" s="6"/>
      <c r="D74" s="6"/>
      <c r="E74" s="6"/>
      <c r="F74" s="6"/>
      <c r="G74" s="15"/>
      <c r="H74" s="6"/>
      <c r="I74" s="6"/>
      <c r="J74" s="6"/>
      <c r="K74" s="35"/>
      <c r="AT74" s="8"/>
    </row>
    <row r="75" spans="2:54" x14ac:dyDescent="0.25">
      <c r="B75" s="6"/>
      <c r="C75" s="6"/>
      <c r="D75" s="6"/>
      <c r="E75" s="6"/>
      <c r="F75" s="6"/>
      <c r="G75" s="15"/>
      <c r="H75" s="6"/>
      <c r="I75" s="6"/>
      <c r="J75" s="6"/>
      <c r="K75" s="35"/>
    </row>
    <row r="76" spans="2:54" x14ac:dyDescent="0.25">
      <c r="B76" s="6"/>
      <c r="C76" s="6"/>
      <c r="D76" s="6"/>
      <c r="E76" s="6"/>
      <c r="F76" s="6"/>
      <c r="G76" s="15"/>
      <c r="H76" s="6"/>
      <c r="I76" s="6"/>
      <c r="J76" s="6"/>
      <c r="K76" s="35"/>
    </row>
    <row r="77" spans="2:54" x14ac:dyDescent="0.25">
      <c r="B77" s="6"/>
      <c r="C77" s="6"/>
      <c r="D77" s="6"/>
      <c r="E77" s="6"/>
      <c r="F77" s="6"/>
      <c r="G77" s="15"/>
      <c r="H77" s="6"/>
      <c r="I77" s="6"/>
      <c r="J77" s="6"/>
      <c r="K77" s="35"/>
    </row>
    <row r="78" spans="2:54" x14ac:dyDescent="0.25">
      <c r="B78" s="6"/>
      <c r="C78" s="6"/>
      <c r="D78" s="6"/>
      <c r="E78" s="6"/>
      <c r="F78" s="6"/>
      <c r="G78" s="15"/>
      <c r="H78" s="6"/>
      <c r="I78" s="6"/>
      <c r="J78" s="6"/>
      <c r="K78" s="35"/>
    </row>
    <row r="79" spans="2:54" x14ac:dyDescent="0.25">
      <c r="B79" s="6"/>
      <c r="C79" s="6"/>
      <c r="D79" s="6"/>
      <c r="E79" s="6"/>
      <c r="F79" s="6"/>
      <c r="G79" s="15"/>
      <c r="H79" s="6"/>
      <c r="I79" s="6"/>
      <c r="J79" s="6"/>
      <c r="K79" s="35"/>
      <c r="L79" s="6"/>
      <c r="M79" s="19"/>
      <c r="N79" s="6"/>
      <c r="O79" s="6"/>
      <c r="P79" s="6"/>
      <c r="Q79" s="6"/>
      <c r="R79" s="6"/>
      <c r="S79" s="35"/>
      <c r="T79" s="6"/>
      <c r="U79" s="6"/>
      <c r="V79" s="6"/>
      <c r="W79" s="6"/>
      <c r="X79" s="6"/>
      <c r="Y79" s="6"/>
      <c r="Z79" s="18"/>
      <c r="AA79" s="6"/>
      <c r="AB79" s="19"/>
      <c r="AC79" s="6"/>
      <c r="AD79" s="6"/>
      <c r="AE79" s="6"/>
      <c r="AF79" s="6"/>
      <c r="AG79" s="19"/>
      <c r="AH79" s="6"/>
      <c r="AI79" s="6"/>
      <c r="AJ79" s="6"/>
      <c r="AK79" s="6"/>
      <c r="AL79" s="6"/>
      <c r="AM79" s="6"/>
      <c r="AN79" s="6"/>
      <c r="AO79" s="6"/>
      <c r="AP79" s="6"/>
    </row>
    <row r="80" spans="2:54" x14ac:dyDescent="0.25">
      <c r="B80" s="6"/>
      <c r="C80" s="6"/>
      <c r="D80" s="6"/>
      <c r="E80" s="6"/>
      <c r="F80" s="6"/>
      <c r="G80" s="6"/>
      <c r="H80" s="6"/>
      <c r="I80" s="6"/>
      <c r="J80" s="6"/>
      <c r="K80" s="35"/>
      <c r="L80" s="6"/>
      <c r="M80" s="19"/>
      <c r="N80" s="6"/>
      <c r="O80" s="6"/>
      <c r="P80" s="6"/>
      <c r="Q80" s="6"/>
      <c r="R80" s="6"/>
      <c r="S80" s="35"/>
      <c r="T80" s="6"/>
      <c r="U80" s="6"/>
      <c r="V80" s="6"/>
      <c r="W80" s="6"/>
      <c r="X80" s="6"/>
      <c r="Y80" s="6"/>
      <c r="Z80" s="18"/>
      <c r="AA80" s="6"/>
      <c r="AB80" s="19"/>
      <c r="AC80" s="6"/>
      <c r="AD80" s="6"/>
      <c r="AE80" s="6"/>
      <c r="AF80" s="6"/>
      <c r="AG80" s="19"/>
      <c r="AH80" s="6"/>
      <c r="AI80" s="6"/>
      <c r="AJ80" s="6"/>
      <c r="AK80" s="6"/>
      <c r="AL80" s="6"/>
      <c r="AM80" s="6"/>
      <c r="AN80" s="6"/>
      <c r="AO80" s="6"/>
      <c r="AP80" s="6"/>
    </row>
    <row r="81" spans="2:42" x14ac:dyDescent="0.25">
      <c r="B81" s="6"/>
      <c r="C81" s="6"/>
      <c r="D81" s="6"/>
      <c r="E81" s="6"/>
      <c r="F81" s="6"/>
      <c r="G81" s="6"/>
      <c r="H81" s="6"/>
      <c r="I81" s="6"/>
      <c r="J81" s="6"/>
      <c r="K81" s="35"/>
      <c r="L81" s="6"/>
      <c r="M81" s="19"/>
      <c r="N81" s="6"/>
      <c r="O81" s="6"/>
      <c r="P81" s="6"/>
      <c r="Q81" s="6"/>
      <c r="R81" s="6"/>
      <c r="S81" s="35"/>
      <c r="T81" s="6"/>
      <c r="U81" s="6"/>
      <c r="V81" s="6"/>
      <c r="W81" s="6"/>
      <c r="X81" s="6"/>
      <c r="Y81" s="6"/>
      <c r="Z81" s="18"/>
      <c r="AA81" s="6"/>
      <c r="AB81" s="19"/>
      <c r="AC81" s="6"/>
      <c r="AD81" s="6"/>
      <c r="AE81" s="6"/>
      <c r="AF81" s="6"/>
      <c r="AG81" s="19"/>
      <c r="AH81" s="6"/>
      <c r="AI81" s="6"/>
      <c r="AJ81" s="6"/>
      <c r="AK81" s="6"/>
      <c r="AL81" s="6"/>
      <c r="AM81" s="6"/>
      <c r="AN81" s="6"/>
      <c r="AO81" s="6"/>
      <c r="AP81" s="6"/>
    </row>
    <row r="82" spans="2:42" x14ac:dyDescent="0.25">
      <c r="B82" s="6"/>
      <c r="C82" s="6"/>
      <c r="D82" s="6"/>
      <c r="E82" s="6"/>
      <c r="F82" s="6"/>
      <c r="G82" s="6"/>
      <c r="H82" s="6"/>
      <c r="I82" s="6"/>
      <c r="J82" s="6"/>
      <c r="K82" s="35"/>
      <c r="L82" s="6"/>
      <c r="M82" s="19"/>
      <c r="N82" s="6"/>
      <c r="O82" s="6"/>
      <c r="P82" s="6"/>
      <c r="Q82" s="6"/>
      <c r="R82" s="6"/>
      <c r="S82" s="35"/>
      <c r="T82" s="6"/>
      <c r="U82" s="6"/>
      <c r="V82" s="6"/>
      <c r="W82" s="6"/>
      <c r="X82" s="6"/>
      <c r="Y82" s="6"/>
      <c r="Z82" s="18"/>
      <c r="AA82" s="6"/>
      <c r="AB82" s="19"/>
      <c r="AC82" s="6"/>
      <c r="AD82" s="6"/>
      <c r="AE82" s="6"/>
      <c r="AF82" s="6"/>
      <c r="AG82" s="19"/>
      <c r="AH82" s="6"/>
      <c r="AI82" s="6"/>
      <c r="AJ82" s="6"/>
      <c r="AK82" s="6"/>
      <c r="AL82" s="6"/>
      <c r="AM82" s="6"/>
      <c r="AN82" s="6"/>
      <c r="AO82" s="6"/>
      <c r="AP82" s="6"/>
    </row>
    <row r="83" spans="2:42" x14ac:dyDescent="0.25">
      <c r="B83" s="6"/>
      <c r="C83" s="6"/>
      <c r="D83" s="6"/>
      <c r="E83" s="6"/>
      <c r="F83" s="6"/>
      <c r="G83" s="6"/>
      <c r="H83" s="6"/>
      <c r="I83" s="6"/>
      <c r="J83" s="6"/>
      <c r="K83" s="35"/>
      <c r="L83" s="6"/>
      <c r="M83" s="19"/>
      <c r="N83" s="6"/>
      <c r="O83" s="6"/>
      <c r="P83" s="6"/>
      <c r="Q83" s="6"/>
      <c r="R83" s="6"/>
      <c r="S83" s="35"/>
      <c r="T83" s="6"/>
      <c r="U83" s="6"/>
      <c r="V83" s="6"/>
      <c r="W83" s="6"/>
      <c r="X83" s="6"/>
      <c r="Y83" s="6"/>
      <c r="Z83" s="18"/>
      <c r="AA83" s="6"/>
      <c r="AB83" s="19"/>
      <c r="AC83" s="6"/>
      <c r="AD83" s="6"/>
      <c r="AE83" s="6"/>
      <c r="AF83" s="6"/>
      <c r="AG83" s="19"/>
      <c r="AH83" s="6"/>
      <c r="AI83" s="6"/>
      <c r="AJ83" s="6"/>
      <c r="AK83" s="6"/>
      <c r="AL83" s="6"/>
      <c r="AM83" s="6"/>
      <c r="AN83" s="6"/>
      <c r="AO83" s="6"/>
      <c r="AP83" s="6"/>
    </row>
    <row r="84" spans="2:42" x14ac:dyDescent="0.25">
      <c r="B84" s="6"/>
      <c r="C84" s="6"/>
      <c r="D84" s="6"/>
      <c r="E84" s="6"/>
      <c r="F84" s="6"/>
      <c r="G84" s="6"/>
      <c r="H84" s="6"/>
      <c r="I84" s="6"/>
      <c r="J84" s="6"/>
      <c r="K84" s="35"/>
      <c r="L84" s="6"/>
      <c r="M84" s="19"/>
      <c r="N84" s="6"/>
      <c r="O84" s="6"/>
      <c r="P84" s="6"/>
      <c r="Q84" s="6"/>
      <c r="R84" s="6"/>
      <c r="S84" s="35"/>
      <c r="T84" s="6"/>
      <c r="U84" s="6"/>
      <c r="V84" s="6"/>
      <c r="W84" s="6"/>
      <c r="X84" s="6"/>
      <c r="Y84" s="6"/>
      <c r="Z84" s="18"/>
      <c r="AA84" s="6"/>
      <c r="AB84" s="19"/>
      <c r="AC84" s="6"/>
      <c r="AD84" s="6"/>
      <c r="AE84" s="6"/>
      <c r="AF84" s="6"/>
      <c r="AG84" s="19"/>
      <c r="AH84" s="6"/>
      <c r="AI84" s="6"/>
      <c r="AJ84" s="6"/>
      <c r="AK84" s="6"/>
      <c r="AL84" s="6"/>
      <c r="AM84" s="6"/>
      <c r="AN84" s="6"/>
      <c r="AO84" s="6"/>
      <c r="AP84" s="6"/>
    </row>
    <row r="85" spans="2:42" x14ac:dyDescent="0.25">
      <c r="B85" s="6"/>
      <c r="C85" s="6"/>
      <c r="D85" s="6"/>
      <c r="E85" s="6"/>
      <c r="F85" s="6"/>
      <c r="G85" s="6"/>
      <c r="H85" s="6"/>
      <c r="I85" s="6"/>
      <c r="J85" s="6"/>
      <c r="K85" s="35"/>
      <c r="L85" s="6"/>
      <c r="M85" s="19"/>
      <c r="N85" s="6"/>
      <c r="O85" s="6"/>
      <c r="P85" s="6"/>
      <c r="Q85" s="6"/>
      <c r="R85" s="6"/>
      <c r="S85" s="35"/>
      <c r="T85" s="6"/>
      <c r="U85" s="6"/>
      <c r="V85" s="6"/>
      <c r="W85" s="6"/>
      <c r="X85" s="6"/>
      <c r="Y85" s="6"/>
      <c r="Z85" s="18"/>
      <c r="AA85" s="6"/>
      <c r="AB85" s="19"/>
      <c r="AC85" s="6"/>
      <c r="AD85" s="6"/>
      <c r="AE85" s="6"/>
      <c r="AF85" s="6"/>
      <c r="AG85" s="19"/>
      <c r="AH85" s="6"/>
      <c r="AI85" s="6"/>
      <c r="AJ85" s="6"/>
      <c r="AK85" s="6"/>
      <c r="AL85" s="6"/>
      <c r="AM85" s="6"/>
      <c r="AN85" s="6"/>
      <c r="AO85" s="6"/>
      <c r="AP85" s="6"/>
    </row>
    <row r="86" spans="2:42" x14ac:dyDescent="0.25">
      <c r="B86" s="6"/>
      <c r="C86" s="6"/>
      <c r="D86" s="6"/>
      <c r="E86" s="6"/>
      <c r="F86" s="6"/>
      <c r="G86" s="6"/>
      <c r="H86" s="6"/>
      <c r="I86" s="6"/>
      <c r="J86" s="6"/>
      <c r="K86" s="35"/>
      <c r="L86" s="6"/>
      <c r="M86" s="19"/>
      <c r="N86" s="6"/>
      <c r="O86" s="6"/>
      <c r="P86" s="6"/>
      <c r="Q86" s="6"/>
      <c r="R86" s="6"/>
      <c r="S86" s="35"/>
      <c r="T86" s="6"/>
      <c r="U86" s="6"/>
      <c r="V86" s="6"/>
      <c r="W86" s="6"/>
      <c r="X86" s="6"/>
      <c r="Y86" s="6"/>
      <c r="Z86" s="18"/>
      <c r="AA86" s="6"/>
      <c r="AB86" s="19"/>
      <c r="AC86" s="6"/>
      <c r="AD86" s="6"/>
      <c r="AE86" s="6"/>
      <c r="AF86" s="6"/>
      <c r="AG86" s="19"/>
      <c r="AH86" s="6"/>
      <c r="AI86" s="6"/>
      <c r="AJ86" s="6"/>
      <c r="AK86" s="6"/>
      <c r="AL86" s="6"/>
      <c r="AM86" s="6"/>
      <c r="AN86" s="6"/>
      <c r="AO86" s="6"/>
      <c r="AP86" s="6"/>
    </row>
    <row r="87" spans="2:42" x14ac:dyDescent="0.25">
      <c r="B87" s="6"/>
      <c r="C87" s="6"/>
      <c r="D87" s="6"/>
      <c r="E87" s="6"/>
      <c r="F87" s="6"/>
      <c r="G87" s="6"/>
      <c r="H87" s="6"/>
      <c r="I87" s="6"/>
      <c r="J87" s="6"/>
      <c r="K87" s="35"/>
      <c r="L87" s="6"/>
      <c r="M87" s="19"/>
      <c r="N87" s="6"/>
      <c r="O87" s="6"/>
      <c r="P87" s="6"/>
      <c r="Q87" s="6"/>
      <c r="R87" s="6"/>
      <c r="S87" s="35"/>
      <c r="T87" s="6"/>
      <c r="U87" s="6"/>
      <c r="V87" s="6"/>
      <c r="W87" s="6"/>
      <c r="X87" s="6"/>
      <c r="Y87" s="6"/>
      <c r="Z87" s="18"/>
      <c r="AA87" s="6"/>
      <c r="AB87" s="19"/>
      <c r="AC87" s="6"/>
      <c r="AD87" s="6"/>
      <c r="AE87" s="6"/>
      <c r="AF87" s="6"/>
      <c r="AG87" s="19"/>
      <c r="AH87" s="6"/>
      <c r="AI87" s="6"/>
      <c r="AJ87" s="6"/>
      <c r="AK87" s="6"/>
      <c r="AL87" s="6"/>
      <c r="AM87" s="6"/>
      <c r="AN87" s="6"/>
      <c r="AO87" s="6"/>
      <c r="AP87" s="6"/>
    </row>
    <row r="88" spans="2:42" x14ac:dyDescent="0.25">
      <c r="B88" s="6"/>
      <c r="C88" s="6"/>
      <c r="D88" s="6"/>
      <c r="E88" s="6"/>
      <c r="F88" s="6"/>
      <c r="G88" s="6"/>
      <c r="H88" s="6"/>
      <c r="I88" s="6"/>
      <c r="J88" s="6"/>
      <c r="K88" s="35"/>
      <c r="L88" s="6"/>
      <c r="M88" s="19"/>
      <c r="N88" s="6"/>
      <c r="O88" s="6"/>
      <c r="P88" s="6"/>
      <c r="Q88" s="6"/>
      <c r="R88" s="6"/>
      <c r="S88" s="35"/>
      <c r="T88" s="6"/>
      <c r="U88" s="6"/>
      <c r="V88" s="6"/>
      <c r="W88" s="6"/>
      <c r="X88" s="6"/>
      <c r="Y88" s="6"/>
      <c r="Z88" s="18"/>
      <c r="AA88" s="6"/>
      <c r="AB88" s="19"/>
      <c r="AC88" s="6"/>
      <c r="AD88" s="6"/>
      <c r="AE88" s="6"/>
      <c r="AF88" s="6"/>
      <c r="AG88" s="19"/>
      <c r="AH88" s="6"/>
      <c r="AI88" s="6"/>
      <c r="AJ88" s="6"/>
      <c r="AK88" s="6"/>
      <c r="AL88" s="6"/>
      <c r="AM88" s="6"/>
      <c r="AN88" s="6"/>
      <c r="AO88" s="6"/>
      <c r="AP88" s="6"/>
    </row>
    <row r="89" spans="2:42" x14ac:dyDescent="0.25">
      <c r="B89" s="6"/>
      <c r="C89" s="6"/>
      <c r="D89" s="6"/>
      <c r="E89" s="6"/>
      <c r="F89" s="6"/>
      <c r="G89" s="6"/>
      <c r="H89" s="6"/>
      <c r="I89" s="6"/>
      <c r="J89" s="6"/>
      <c r="K89" s="35"/>
      <c r="L89" s="6"/>
      <c r="M89" s="19"/>
      <c r="N89" s="6"/>
      <c r="O89" s="6"/>
      <c r="P89" s="6"/>
      <c r="Q89" s="6"/>
      <c r="R89" s="6"/>
      <c r="S89" s="35"/>
      <c r="T89" s="6"/>
      <c r="U89" s="6"/>
      <c r="V89" s="6"/>
      <c r="W89" s="6"/>
      <c r="X89" s="6"/>
      <c r="Y89" s="6"/>
      <c r="Z89" s="18"/>
      <c r="AA89" s="6"/>
      <c r="AB89" s="19"/>
      <c r="AC89" s="6"/>
      <c r="AD89" s="6"/>
      <c r="AE89" s="6"/>
      <c r="AF89" s="6"/>
      <c r="AG89" s="19"/>
      <c r="AH89" s="6"/>
      <c r="AI89" s="6"/>
      <c r="AJ89" s="6"/>
      <c r="AK89" s="6"/>
      <c r="AL89" s="6"/>
      <c r="AM89" s="6"/>
      <c r="AN89" s="6"/>
      <c r="AO89" s="6"/>
      <c r="AP89" s="6"/>
    </row>
    <row r="90" spans="2:42" x14ac:dyDescent="0.25">
      <c r="B90" s="6"/>
      <c r="C90" s="6"/>
      <c r="D90" s="6"/>
      <c r="E90" s="6"/>
      <c r="F90" s="6"/>
      <c r="G90" s="6"/>
      <c r="H90" s="6"/>
      <c r="I90" s="6"/>
      <c r="J90" s="6"/>
      <c r="K90" s="35"/>
      <c r="L90" s="6"/>
      <c r="M90" s="19"/>
      <c r="N90" s="6"/>
      <c r="O90" s="6"/>
      <c r="P90" s="6"/>
      <c r="Q90" s="6"/>
      <c r="R90" s="6"/>
      <c r="S90" s="35"/>
      <c r="T90" s="6"/>
      <c r="U90" s="6"/>
      <c r="V90" s="6"/>
      <c r="W90" s="6"/>
      <c r="X90" s="6"/>
      <c r="Y90" s="6"/>
      <c r="Z90" s="18"/>
      <c r="AA90" s="6"/>
      <c r="AB90" s="19"/>
      <c r="AC90" s="6"/>
      <c r="AD90" s="6"/>
      <c r="AE90" s="6"/>
      <c r="AF90" s="6"/>
      <c r="AG90" s="19"/>
      <c r="AH90" s="6"/>
      <c r="AI90" s="6"/>
      <c r="AJ90" s="6"/>
      <c r="AK90" s="6"/>
      <c r="AL90" s="6"/>
      <c r="AM90" s="6"/>
      <c r="AN90" s="6"/>
      <c r="AO90" s="6"/>
      <c r="AP90" s="6"/>
    </row>
    <row r="91" spans="2:42" x14ac:dyDescent="0.25">
      <c r="B91" s="6"/>
      <c r="C91" s="6"/>
      <c r="D91" s="6"/>
      <c r="E91" s="6"/>
      <c r="F91" s="6"/>
      <c r="G91" s="6"/>
      <c r="H91" s="6"/>
      <c r="I91" s="6"/>
      <c r="J91" s="6"/>
      <c r="K91" s="35"/>
      <c r="L91" s="6"/>
      <c r="M91" s="19"/>
      <c r="N91" s="6"/>
      <c r="O91" s="6"/>
      <c r="P91" s="6"/>
      <c r="Q91" s="6"/>
      <c r="R91" s="6"/>
      <c r="S91" s="35"/>
      <c r="T91" s="6"/>
      <c r="U91" s="6"/>
      <c r="V91" s="6"/>
      <c r="W91" s="6"/>
      <c r="X91" s="6"/>
      <c r="Y91" s="6"/>
      <c r="Z91" s="18"/>
      <c r="AA91" s="6"/>
      <c r="AB91" s="19"/>
      <c r="AC91" s="6"/>
      <c r="AD91" s="6"/>
      <c r="AE91" s="6"/>
      <c r="AF91" s="6"/>
      <c r="AG91" s="19"/>
      <c r="AH91" s="6"/>
      <c r="AI91" s="6"/>
      <c r="AJ91" s="6"/>
      <c r="AK91" s="6"/>
      <c r="AL91" s="6"/>
      <c r="AM91" s="6"/>
      <c r="AN91" s="6"/>
      <c r="AO91" s="6"/>
      <c r="AP91" s="6"/>
    </row>
    <row r="92" spans="2:42" x14ac:dyDescent="0.25">
      <c r="B92" s="6"/>
      <c r="C92" s="6"/>
      <c r="D92" s="6"/>
      <c r="E92" s="6"/>
      <c r="F92" s="6"/>
      <c r="G92" s="6"/>
      <c r="H92" s="6"/>
      <c r="I92" s="6"/>
      <c r="J92" s="6"/>
      <c r="K92" s="35"/>
      <c r="L92" s="6"/>
      <c r="M92" s="19"/>
      <c r="N92" s="6"/>
      <c r="O92" s="6"/>
      <c r="P92" s="6"/>
      <c r="Q92" s="6"/>
      <c r="R92" s="6"/>
      <c r="S92" s="35"/>
      <c r="T92" s="6"/>
      <c r="U92" s="6"/>
      <c r="V92" s="6"/>
      <c r="W92" s="6"/>
      <c r="X92" s="6"/>
      <c r="Y92" s="6"/>
      <c r="Z92" s="18"/>
      <c r="AA92" s="6"/>
      <c r="AB92" s="19"/>
      <c r="AC92" s="6"/>
      <c r="AD92" s="6"/>
      <c r="AE92" s="6"/>
      <c r="AF92" s="6"/>
      <c r="AG92" s="19"/>
      <c r="AH92" s="6"/>
      <c r="AI92" s="6"/>
      <c r="AJ92" s="6"/>
      <c r="AK92" s="6"/>
      <c r="AL92" s="6"/>
      <c r="AM92" s="6"/>
      <c r="AN92" s="6"/>
      <c r="AO92" s="6"/>
      <c r="AP92" s="6"/>
    </row>
    <row r="93" spans="2:42" x14ac:dyDescent="0.25">
      <c r="B93" s="6"/>
      <c r="C93" s="6"/>
      <c r="D93" s="6"/>
      <c r="E93" s="6"/>
      <c r="F93" s="6"/>
      <c r="G93" s="6"/>
      <c r="H93" s="6"/>
      <c r="I93" s="6"/>
      <c r="J93" s="6"/>
      <c r="K93" s="35"/>
      <c r="L93" s="6"/>
      <c r="M93" s="19"/>
      <c r="N93" s="6"/>
      <c r="O93" s="6"/>
      <c r="P93" s="6"/>
      <c r="Q93" s="6"/>
      <c r="R93" s="6"/>
      <c r="S93" s="35"/>
      <c r="T93" s="6"/>
      <c r="U93" s="6"/>
      <c r="V93" s="6"/>
      <c r="W93" s="6"/>
      <c r="X93" s="6"/>
      <c r="Y93" s="6"/>
      <c r="Z93" s="18"/>
      <c r="AA93" s="6"/>
      <c r="AB93" s="19"/>
      <c r="AC93" s="6"/>
      <c r="AD93" s="6"/>
      <c r="AE93" s="6"/>
      <c r="AF93" s="6"/>
      <c r="AG93" s="19"/>
      <c r="AH93" s="6"/>
      <c r="AI93" s="6"/>
      <c r="AJ93" s="6"/>
      <c r="AK93" s="6"/>
      <c r="AL93" s="6"/>
      <c r="AM93" s="6"/>
      <c r="AN93" s="6"/>
      <c r="AO93" s="6"/>
      <c r="AP93" s="6"/>
    </row>
    <row r="94" spans="2:42" x14ac:dyDescent="0.25">
      <c r="B94" s="6"/>
      <c r="C94" s="6"/>
      <c r="D94" s="6"/>
      <c r="E94" s="6"/>
      <c r="F94" s="6"/>
      <c r="G94" s="6"/>
      <c r="H94" s="6"/>
      <c r="I94" s="6"/>
      <c r="J94" s="6"/>
      <c r="K94" s="35"/>
      <c r="L94" s="6"/>
      <c r="M94" s="19"/>
      <c r="N94" s="6"/>
      <c r="O94" s="6"/>
      <c r="P94" s="6"/>
      <c r="Q94" s="6"/>
      <c r="R94" s="6"/>
      <c r="S94" s="35"/>
      <c r="T94" s="6"/>
      <c r="U94" s="6"/>
      <c r="V94" s="6"/>
      <c r="W94" s="6"/>
      <c r="X94" s="6"/>
      <c r="Y94" s="6"/>
      <c r="Z94" s="18"/>
      <c r="AA94" s="6"/>
      <c r="AB94" s="19"/>
      <c r="AC94" s="6"/>
      <c r="AD94" s="6"/>
      <c r="AE94" s="6"/>
      <c r="AF94" s="6"/>
      <c r="AG94" s="19"/>
      <c r="AH94" s="6"/>
      <c r="AI94" s="6"/>
      <c r="AJ94" s="6"/>
      <c r="AK94" s="6"/>
      <c r="AL94" s="6"/>
      <c r="AM94" s="6"/>
      <c r="AN94" s="6"/>
      <c r="AO94" s="6"/>
      <c r="AP94" s="6"/>
    </row>
  </sheetData>
  <mergeCells count="51">
    <mergeCell ref="B20:S20"/>
    <mergeCell ref="B22:S22"/>
    <mergeCell ref="B25:S35"/>
    <mergeCell ref="B15:S15"/>
    <mergeCell ref="B16:S16"/>
    <mergeCell ref="B17:S17"/>
    <mergeCell ref="B18:S18"/>
    <mergeCell ref="B19:S19"/>
    <mergeCell ref="B24:S24"/>
    <mergeCell ref="B8:S8"/>
    <mergeCell ref="B5:S5"/>
    <mergeCell ref="B2:S2"/>
    <mergeCell ref="B3:S3"/>
    <mergeCell ref="B4:S4"/>
    <mergeCell ref="B6:S6"/>
    <mergeCell ref="B7:S7"/>
    <mergeCell ref="B9:S9"/>
    <mergeCell ref="B10:S10"/>
    <mergeCell ref="B21:S21"/>
    <mergeCell ref="B11:S11"/>
    <mergeCell ref="B12:S12"/>
    <mergeCell ref="B13:S13"/>
    <mergeCell ref="B14:S14"/>
    <mergeCell ref="B72:D72"/>
    <mergeCell ref="B71:D71"/>
    <mergeCell ref="B70:D70"/>
    <mergeCell ref="AN49:AR49"/>
    <mergeCell ref="AS49:AW49"/>
    <mergeCell ref="AX49:BB49"/>
    <mergeCell ref="B49:B50"/>
    <mergeCell ref="C49:C50"/>
    <mergeCell ref="B47:R47"/>
    <mergeCell ref="B40:C40"/>
    <mergeCell ref="D49:F49"/>
    <mergeCell ref="B38:C38"/>
    <mergeCell ref="I38:L38"/>
    <mergeCell ref="B42:R42"/>
    <mergeCell ref="B37:R37"/>
    <mergeCell ref="B23:S23"/>
    <mergeCell ref="B1:R1"/>
    <mergeCell ref="I40:L40"/>
    <mergeCell ref="AI49:AM49"/>
    <mergeCell ref="B43:C43"/>
    <mergeCell ref="B45:C45"/>
    <mergeCell ref="Y49:AC49"/>
    <mergeCell ref="AD49:AH49"/>
    <mergeCell ref="B36:R36"/>
    <mergeCell ref="W49:W50"/>
    <mergeCell ref="G49:N49"/>
    <mergeCell ref="O49:V49"/>
    <mergeCell ref="X49:X50"/>
  </mergeCells>
  <hyperlinks>
    <hyperlink ref="P56" location="'Runge-Kutta-Autmóvil'!N11" display="'Runge-Kutta-Autmóvil'!N11"/>
    <hyperlink ref="H59" location="'Runge-Kutta-Camioneta'!N11" display="'Runge-Kutta-Camioneta'!N11"/>
    <hyperlink ref="P65" location="'Runge-Kutta-Autmóvil'!N11" display="'Runge-Kutta-Autmóvil'!N11"/>
    <hyperlink ref="H66" location="'Runge-Kutta-Autmóvil'!N11" display="'Runge-Kutta-Autmóvil'!N11"/>
  </hyperlinks>
  <pageMargins left="0.7" right="0.7" top="0.75" bottom="0.75" header="0.3" footer="0.3"/>
  <pageSetup orientation="portrait" r:id="rId1"/>
  <ignoredErrors>
    <ignoredError sqref="N52 C5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5"/>
  <sheetViews>
    <sheetView workbookViewId="0"/>
  </sheetViews>
  <sheetFormatPr defaultRowHeight="15" x14ac:dyDescent="0.25"/>
  <cols>
    <col min="1" max="1" width="2.85546875" style="10" customWidth="1"/>
    <col min="2" max="2" width="9.140625" style="10"/>
    <col min="3" max="3" width="10.42578125" style="10" customWidth="1"/>
    <col min="4" max="9" width="9.140625" style="10"/>
    <col min="10" max="10" width="2.85546875" style="10" customWidth="1"/>
    <col min="11" max="11" width="13.140625" style="10" customWidth="1"/>
    <col min="12" max="12" width="2.85546875" style="10" customWidth="1"/>
    <col min="13" max="13" width="9.85546875" style="10" customWidth="1"/>
    <col min="14" max="16384" width="9.140625" style="10"/>
  </cols>
  <sheetData>
    <row r="2" spans="2:19" ht="15" customHeight="1" x14ac:dyDescent="0.25">
      <c r="B2" s="62" t="s">
        <v>13</v>
      </c>
      <c r="C2" s="62" t="s">
        <v>24</v>
      </c>
      <c r="D2" s="62" t="s">
        <v>74</v>
      </c>
    </row>
    <row r="3" spans="2:19" x14ac:dyDescent="0.25">
      <c r="B3" s="60">
        <v>0.05</v>
      </c>
      <c r="C3" s="60">
        <v>0</v>
      </c>
      <c r="D3" s="60">
        <v>8</v>
      </c>
    </row>
    <row r="4" spans="2:19" x14ac:dyDescent="0.25">
      <c r="B4" s="11"/>
      <c r="C4" s="11"/>
      <c r="D4" s="11"/>
      <c r="E4" s="11"/>
      <c r="F4" s="11"/>
      <c r="G4" s="11"/>
    </row>
    <row r="5" spans="2:19" x14ac:dyDescent="0.25">
      <c r="B5" s="104"/>
      <c r="C5" s="104"/>
      <c r="D5" s="104"/>
      <c r="E5" s="104"/>
      <c r="F5" s="104"/>
      <c r="G5" s="104"/>
      <c r="H5" s="104"/>
      <c r="I5" s="104"/>
      <c r="L5" s="77"/>
      <c r="M5" s="21" t="s">
        <v>13</v>
      </c>
      <c r="N5" s="21" t="s">
        <v>28</v>
      </c>
    </row>
    <row r="6" spans="2:19" x14ac:dyDescent="0.25">
      <c r="B6" s="104"/>
      <c r="C6" s="104"/>
      <c r="D6" s="104"/>
      <c r="E6" s="104"/>
      <c r="F6" s="104"/>
      <c r="G6" s="104"/>
      <c r="H6" s="104"/>
      <c r="I6" s="104"/>
      <c r="L6" s="77"/>
      <c r="M6" s="10">
        <v>1</v>
      </c>
      <c r="N6" s="10">
        <v>10</v>
      </c>
      <c r="O6" s="12"/>
      <c r="P6" s="12"/>
      <c r="Q6" s="12"/>
      <c r="R6" s="63"/>
      <c r="S6" s="63"/>
    </row>
    <row r="7" spans="2:19" x14ac:dyDescent="0.25">
      <c r="B7" s="64" t="s">
        <v>75</v>
      </c>
      <c r="C7" s="65" t="s">
        <v>14</v>
      </c>
      <c r="D7" s="65" t="s">
        <v>25</v>
      </c>
      <c r="E7" s="65" t="s">
        <v>15</v>
      </c>
      <c r="F7" s="65" t="s">
        <v>16</v>
      </c>
      <c r="G7" s="65" t="s">
        <v>17</v>
      </c>
      <c r="H7" s="65" t="s">
        <v>18</v>
      </c>
      <c r="I7" s="65" t="s">
        <v>26</v>
      </c>
      <c r="L7" s="77"/>
      <c r="M7" s="10">
        <v>0.1</v>
      </c>
      <c r="N7" s="59" t="s">
        <v>27</v>
      </c>
    </row>
    <row r="8" spans="2:19" x14ac:dyDescent="0.25">
      <c r="B8" s="10">
        <v>1</v>
      </c>
      <c r="C8" s="10">
        <v>0</v>
      </c>
      <c r="D8" s="10">
        <f>C3</f>
        <v>0</v>
      </c>
      <c r="E8" s="10">
        <f>30*D8+10</f>
        <v>10</v>
      </c>
      <c r="F8" s="10">
        <f>30*($D8+(E8/2)*$B$3)+10</f>
        <v>17.5</v>
      </c>
      <c r="G8" s="10">
        <f>30*($D8+(F8/2)*$B$3)+10</f>
        <v>23.125</v>
      </c>
      <c r="H8" s="10">
        <f>30*(D8+G8*$B$3)+10</f>
        <v>44.6875</v>
      </c>
      <c r="I8" s="10">
        <f>D8+($B$3/6)*(E8+2*F8+2*G8+H8)</f>
        <v>1.1328125</v>
      </c>
      <c r="L8" s="77"/>
    </row>
    <row r="9" spans="2:19" x14ac:dyDescent="0.25">
      <c r="B9" s="10">
        <f>B8+1</f>
        <v>2</v>
      </c>
      <c r="C9" s="10">
        <f>C8+$B$3</f>
        <v>0.05</v>
      </c>
      <c r="D9" s="10">
        <f>I8</f>
        <v>1.1328125</v>
      </c>
      <c r="E9" s="10">
        <f>30*D9+10</f>
        <v>43.984375</v>
      </c>
      <c r="F9" s="10">
        <f>30*($D9+(E9/2)*$B$3)+10</f>
        <v>76.97265625</v>
      </c>
      <c r="G9" s="10">
        <f>30*($D9+(F9/2)*$B$3)+10</f>
        <v>101.7138671875</v>
      </c>
      <c r="H9" s="10">
        <f>30*(D9+G9*$B$3)+10</f>
        <v>196.55517578125</v>
      </c>
      <c r="I9" s="10">
        <f>D9+($B$3/6)*(E9+2*F9+2*G9+H9)</f>
        <v>6.11541748046875</v>
      </c>
      <c r="L9" s="77"/>
      <c r="M9" s="59" t="s">
        <v>27</v>
      </c>
      <c r="N9" s="10">
        <f>(N6*M7)/M6</f>
        <v>1</v>
      </c>
    </row>
    <row r="10" spans="2:19" x14ac:dyDescent="0.25">
      <c r="B10" s="10">
        <f t="shared" ref="B10:B11" si="0">B9+1</f>
        <v>3</v>
      </c>
      <c r="C10" s="10">
        <f t="shared" ref="C10:C11" si="1">C9+$B$3</f>
        <v>0.1</v>
      </c>
      <c r="D10" s="10">
        <f t="shared" ref="D10:D11" si="2">I9</f>
        <v>6.11541748046875</v>
      </c>
      <c r="E10" s="10">
        <f t="shared" ref="E10:E11" si="3">30*D10+10</f>
        <v>193.4625244140625</v>
      </c>
      <c r="F10" s="10">
        <f t="shared" ref="F10:G11" si="4">30*($D10+(E10/2)*$B$3)+10</f>
        <v>338.55941772460938</v>
      </c>
      <c r="G10" s="10">
        <f t="shared" si="4"/>
        <v>447.38208770751953</v>
      </c>
      <c r="H10" s="10">
        <f t="shared" ref="H10:H11" si="5">30*(D10+G10*$B$3)+10</f>
        <v>864.5356559753418</v>
      </c>
      <c r="I10" s="61">
        <v>8</v>
      </c>
      <c r="L10" s="77"/>
    </row>
    <row r="11" spans="2:19" x14ac:dyDescent="0.25">
      <c r="B11"/>
      <c r="C11"/>
      <c r="D11"/>
      <c r="E11"/>
      <c r="F11"/>
      <c r="G11"/>
      <c r="H11"/>
      <c r="I11"/>
      <c r="K11" s="10" t="s">
        <v>76</v>
      </c>
      <c r="L11" s="77"/>
      <c r="M11" s="10" t="s">
        <v>29</v>
      </c>
      <c r="N11" s="67">
        <f>N9/1440</f>
        <v>6.9444444444444447E-4</v>
      </c>
    </row>
    <row r="23" spans="2:9" x14ac:dyDescent="0.25">
      <c r="B23" s="11"/>
      <c r="C23" s="13"/>
      <c r="E23" s="14"/>
      <c r="F23" s="14"/>
      <c r="G23" s="14"/>
      <c r="H23" s="14"/>
      <c r="I23" s="16"/>
    </row>
    <row r="24" spans="2:9" x14ac:dyDescent="0.25">
      <c r="B24" s="11"/>
      <c r="C24" s="13"/>
      <c r="E24" s="14"/>
      <c r="F24" s="14"/>
      <c r="G24" s="14"/>
      <c r="H24" s="14"/>
      <c r="I24" s="16"/>
    </row>
    <row r="25" spans="2:9" x14ac:dyDescent="0.25">
      <c r="B25" s="11"/>
      <c r="C25" s="13"/>
      <c r="E25" s="14"/>
      <c r="F25" s="14"/>
      <c r="G25" s="14"/>
      <c r="H25" s="14"/>
      <c r="I25" s="16"/>
    </row>
    <row r="26" spans="2:9" x14ac:dyDescent="0.25">
      <c r="B26" s="11"/>
      <c r="C26" s="13"/>
      <c r="E26" s="14"/>
      <c r="F26" s="14"/>
      <c r="G26" s="14"/>
      <c r="H26" s="14"/>
      <c r="I26" s="16"/>
    </row>
    <row r="27" spans="2:9" x14ac:dyDescent="0.25">
      <c r="B27" s="11"/>
      <c r="C27" s="13"/>
      <c r="E27" s="14"/>
      <c r="F27" s="14"/>
      <c r="G27" s="14"/>
      <c r="H27" s="14"/>
      <c r="I27" s="16"/>
    </row>
    <row r="28" spans="2:9" x14ac:dyDescent="0.25">
      <c r="B28" s="11"/>
      <c r="C28" s="13"/>
      <c r="E28" s="14"/>
      <c r="F28" s="14"/>
      <c r="G28" s="14"/>
      <c r="H28" s="14"/>
      <c r="I28" s="16"/>
    </row>
    <row r="29" spans="2:9" x14ac:dyDescent="0.25">
      <c r="B29" s="11"/>
      <c r="C29" s="13"/>
      <c r="E29" s="14"/>
      <c r="F29" s="14"/>
      <c r="G29" s="14"/>
      <c r="H29" s="14"/>
      <c r="I29" s="16"/>
    </row>
    <row r="30" spans="2:9" x14ac:dyDescent="0.25">
      <c r="B30" s="11"/>
      <c r="C30" s="13"/>
      <c r="E30" s="14"/>
      <c r="F30" s="14"/>
      <c r="G30" s="14"/>
      <c r="H30" s="14"/>
      <c r="I30" s="16"/>
    </row>
    <row r="31" spans="2:9" x14ac:dyDescent="0.25">
      <c r="B31" s="11"/>
      <c r="C31" s="13"/>
      <c r="E31" s="14"/>
      <c r="F31" s="14"/>
      <c r="G31" s="14"/>
      <c r="H31" s="14"/>
      <c r="I31" s="16"/>
    </row>
    <row r="32" spans="2:9" x14ac:dyDescent="0.25">
      <c r="B32" s="11"/>
      <c r="C32" s="13"/>
      <c r="E32" s="14"/>
      <c r="F32" s="14"/>
      <c r="G32" s="14"/>
      <c r="H32" s="14"/>
      <c r="I32" s="16"/>
    </row>
    <row r="33" spans="2:9" x14ac:dyDescent="0.25">
      <c r="B33" s="11"/>
      <c r="C33" s="13"/>
      <c r="E33" s="14"/>
      <c r="F33" s="14"/>
      <c r="G33" s="14"/>
      <c r="H33" s="14"/>
      <c r="I33" s="16"/>
    </row>
    <row r="34" spans="2:9" x14ac:dyDescent="0.25">
      <c r="B34" s="11"/>
      <c r="C34" s="13"/>
      <c r="E34" s="14"/>
      <c r="F34" s="14"/>
      <c r="G34" s="14"/>
      <c r="H34" s="14"/>
      <c r="I34" s="16"/>
    </row>
    <row r="35" spans="2:9" x14ac:dyDescent="0.25">
      <c r="B35" s="11"/>
      <c r="C35" s="13"/>
      <c r="E35" s="14"/>
      <c r="F35" s="14"/>
      <c r="G35" s="14"/>
      <c r="H35" s="14"/>
      <c r="I35" s="16"/>
    </row>
    <row r="36" spans="2:9" x14ac:dyDescent="0.25">
      <c r="B36" s="11"/>
      <c r="C36" s="13"/>
      <c r="E36" s="14"/>
      <c r="F36" s="14"/>
      <c r="G36" s="14"/>
      <c r="H36" s="14"/>
      <c r="I36" s="16"/>
    </row>
    <row r="37" spans="2:9" x14ac:dyDescent="0.25">
      <c r="B37" s="11"/>
      <c r="C37" s="13"/>
      <c r="E37" s="14"/>
      <c r="F37" s="14"/>
      <c r="G37" s="14"/>
      <c r="H37" s="14"/>
      <c r="I37" s="16"/>
    </row>
    <row r="38" spans="2:9" x14ac:dyDescent="0.25">
      <c r="B38" s="11"/>
      <c r="C38" s="13"/>
      <c r="E38" s="14"/>
      <c r="F38" s="14"/>
      <c r="G38" s="14"/>
      <c r="H38" s="14"/>
      <c r="I38" s="16"/>
    </row>
    <row r="39" spans="2:9" x14ac:dyDescent="0.25">
      <c r="B39" s="11"/>
      <c r="C39" s="13"/>
      <c r="E39" s="14"/>
      <c r="F39" s="14"/>
      <c r="G39" s="14"/>
      <c r="H39" s="14"/>
      <c r="I39" s="16"/>
    </row>
    <row r="40" spans="2:9" x14ac:dyDescent="0.25">
      <c r="B40" s="11"/>
      <c r="C40" s="13"/>
      <c r="E40" s="14"/>
      <c r="F40" s="14"/>
      <c r="G40" s="14"/>
      <c r="H40" s="14"/>
      <c r="I40" s="16"/>
    </row>
    <row r="41" spans="2:9" x14ac:dyDescent="0.25">
      <c r="B41" s="11"/>
      <c r="C41" s="13"/>
      <c r="E41" s="14"/>
      <c r="F41" s="14"/>
      <c r="G41" s="14"/>
      <c r="H41" s="14"/>
      <c r="I41" s="16"/>
    </row>
    <row r="42" spans="2:9" x14ac:dyDescent="0.25">
      <c r="B42" s="11"/>
      <c r="C42" s="13"/>
      <c r="E42" s="14"/>
      <c r="F42" s="14"/>
      <c r="G42" s="14"/>
      <c r="H42" s="14"/>
      <c r="I42" s="16"/>
    </row>
    <row r="43" spans="2:9" x14ac:dyDescent="0.25">
      <c r="B43" s="11"/>
      <c r="C43" s="13"/>
      <c r="E43" s="14"/>
      <c r="F43" s="14"/>
      <c r="G43" s="14"/>
      <c r="H43" s="14"/>
      <c r="I43" s="16"/>
    </row>
    <row r="44" spans="2:9" x14ac:dyDescent="0.25">
      <c r="B44" s="11"/>
      <c r="C44" s="13"/>
      <c r="E44" s="14"/>
      <c r="F44" s="14"/>
      <c r="G44" s="14"/>
      <c r="H44" s="14"/>
      <c r="I44" s="16"/>
    </row>
    <row r="45" spans="2:9" x14ac:dyDescent="0.25">
      <c r="B45" s="11"/>
      <c r="C45" s="13"/>
      <c r="E45" s="14"/>
      <c r="F45" s="14"/>
      <c r="G45" s="14"/>
      <c r="H45" s="14"/>
      <c r="I45" s="16"/>
    </row>
    <row r="46" spans="2:9" x14ac:dyDescent="0.25">
      <c r="B46" s="11"/>
      <c r="C46" s="13"/>
      <c r="E46" s="14"/>
      <c r="F46" s="14"/>
      <c r="G46" s="14"/>
      <c r="H46" s="14"/>
      <c r="I46" s="16"/>
    </row>
    <row r="47" spans="2:9" x14ac:dyDescent="0.25">
      <c r="B47" s="11"/>
      <c r="C47" s="13"/>
      <c r="E47" s="14"/>
      <c r="F47" s="14"/>
      <c r="G47" s="14"/>
      <c r="H47" s="14"/>
      <c r="I47" s="16"/>
    </row>
    <row r="48" spans="2:9" x14ac:dyDescent="0.25">
      <c r="B48" s="11"/>
      <c r="C48" s="13"/>
      <c r="E48" s="14"/>
      <c r="F48" s="14"/>
      <c r="G48" s="14"/>
      <c r="H48" s="14"/>
      <c r="I48" s="16"/>
    </row>
    <row r="49" spans="2:9" x14ac:dyDescent="0.25">
      <c r="B49" s="11"/>
      <c r="C49" s="13"/>
      <c r="E49" s="14"/>
      <c r="F49" s="14"/>
      <c r="G49" s="14"/>
      <c r="H49" s="14"/>
      <c r="I49" s="16"/>
    </row>
    <row r="50" spans="2:9" x14ac:dyDescent="0.25">
      <c r="B50" s="11"/>
      <c r="C50" s="13"/>
      <c r="E50" s="14"/>
      <c r="F50" s="14"/>
      <c r="G50" s="14"/>
      <c r="H50" s="14"/>
      <c r="I50" s="16"/>
    </row>
    <row r="51" spans="2:9" x14ac:dyDescent="0.25">
      <c r="B51" s="11"/>
      <c r="C51" s="13"/>
      <c r="E51" s="14"/>
      <c r="F51" s="14"/>
      <c r="G51" s="14"/>
      <c r="H51" s="14"/>
      <c r="I51" s="16"/>
    </row>
    <row r="52" spans="2:9" x14ac:dyDescent="0.25">
      <c r="B52" s="11"/>
      <c r="C52" s="13"/>
      <c r="E52" s="14"/>
      <c r="F52" s="14"/>
      <c r="G52" s="14"/>
      <c r="H52" s="14"/>
      <c r="I52" s="16"/>
    </row>
    <row r="53" spans="2:9" x14ac:dyDescent="0.25">
      <c r="B53" s="11"/>
      <c r="C53" s="13"/>
      <c r="E53" s="14"/>
      <c r="F53" s="14"/>
      <c r="G53" s="14"/>
      <c r="H53" s="14"/>
      <c r="I53" s="16"/>
    </row>
    <row r="54" spans="2:9" x14ac:dyDescent="0.25">
      <c r="B54" s="11"/>
      <c r="C54" s="13"/>
      <c r="E54" s="14"/>
      <c r="F54" s="14"/>
      <c r="G54" s="14"/>
      <c r="H54" s="14"/>
      <c r="I54" s="16"/>
    </row>
    <row r="55" spans="2:9" x14ac:dyDescent="0.25">
      <c r="B55" s="11"/>
      <c r="C55" s="13"/>
      <c r="E55" s="14"/>
      <c r="F55" s="14"/>
      <c r="G55" s="14"/>
      <c r="H55" s="14"/>
      <c r="I55" s="16"/>
    </row>
    <row r="56" spans="2:9" x14ac:dyDescent="0.25">
      <c r="B56" s="11"/>
      <c r="C56" s="13"/>
      <c r="E56" s="14"/>
      <c r="F56" s="14"/>
      <c r="G56" s="14"/>
      <c r="H56" s="14"/>
      <c r="I56" s="16"/>
    </row>
    <row r="57" spans="2:9" x14ac:dyDescent="0.25">
      <c r="B57" s="11"/>
      <c r="C57" s="13"/>
      <c r="E57" s="14"/>
      <c r="F57" s="14"/>
      <c r="G57" s="14"/>
      <c r="H57" s="14"/>
      <c r="I57" s="16"/>
    </row>
    <row r="58" spans="2:9" x14ac:dyDescent="0.25">
      <c r="B58" s="11"/>
      <c r="C58" s="13"/>
      <c r="E58" s="14"/>
      <c r="F58" s="14"/>
      <c r="G58" s="14"/>
      <c r="H58" s="14"/>
      <c r="I58" s="16"/>
    </row>
    <row r="59" spans="2:9" x14ac:dyDescent="0.25">
      <c r="B59" s="11"/>
      <c r="C59" s="13"/>
      <c r="E59" s="14"/>
      <c r="F59" s="14"/>
      <c r="G59" s="14"/>
      <c r="H59" s="14"/>
      <c r="I59" s="16"/>
    </row>
    <row r="60" spans="2:9" x14ac:dyDescent="0.25">
      <c r="B60" s="11"/>
      <c r="C60" s="13"/>
      <c r="E60" s="14"/>
      <c r="F60" s="14"/>
      <c r="G60" s="14"/>
      <c r="H60" s="14"/>
      <c r="I60" s="16"/>
    </row>
    <row r="61" spans="2:9" x14ac:dyDescent="0.25">
      <c r="B61" s="11"/>
      <c r="C61" s="13"/>
      <c r="E61" s="14"/>
      <c r="F61" s="14"/>
      <c r="G61" s="14"/>
      <c r="H61" s="14"/>
      <c r="I61" s="16"/>
    </row>
    <row r="62" spans="2:9" x14ac:dyDescent="0.25">
      <c r="B62" s="11"/>
      <c r="C62" s="13"/>
      <c r="E62" s="14"/>
      <c r="F62" s="14"/>
      <c r="G62" s="14"/>
      <c r="H62" s="14"/>
      <c r="I62" s="16"/>
    </row>
    <row r="63" spans="2:9" x14ac:dyDescent="0.25">
      <c r="B63" s="11"/>
      <c r="C63" s="13"/>
      <c r="E63" s="14"/>
      <c r="F63" s="14"/>
      <c r="G63" s="14"/>
      <c r="H63" s="14"/>
      <c r="I63" s="16"/>
    </row>
    <row r="64" spans="2:9" x14ac:dyDescent="0.25">
      <c r="B64" s="11"/>
      <c r="C64" s="13"/>
      <c r="E64" s="14"/>
      <c r="F64" s="14"/>
      <c r="G64" s="14"/>
      <c r="H64" s="14"/>
      <c r="I64" s="16"/>
    </row>
    <row r="65" spans="2:9" x14ac:dyDescent="0.25">
      <c r="B65" s="11"/>
      <c r="C65" s="13"/>
      <c r="E65" s="14"/>
      <c r="F65" s="14"/>
      <c r="G65" s="14"/>
      <c r="H65" s="14"/>
      <c r="I65" s="16"/>
    </row>
    <row r="66" spans="2:9" x14ac:dyDescent="0.25">
      <c r="B66" s="11"/>
      <c r="C66" s="13"/>
      <c r="E66" s="14"/>
      <c r="F66" s="14"/>
      <c r="G66" s="14"/>
      <c r="H66" s="14"/>
      <c r="I66" s="16"/>
    </row>
    <row r="67" spans="2:9" x14ac:dyDescent="0.25">
      <c r="B67" s="11"/>
      <c r="C67" s="13"/>
      <c r="E67" s="14"/>
      <c r="F67" s="14"/>
      <c r="G67" s="14"/>
      <c r="H67" s="14"/>
      <c r="I67" s="16"/>
    </row>
    <row r="68" spans="2:9" x14ac:dyDescent="0.25">
      <c r="B68" s="11"/>
      <c r="C68" s="13"/>
      <c r="E68" s="14"/>
      <c r="F68" s="14"/>
      <c r="G68" s="14"/>
      <c r="H68" s="14"/>
      <c r="I68" s="16"/>
    </row>
    <row r="69" spans="2:9" x14ac:dyDescent="0.25">
      <c r="B69" s="11"/>
      <c r="C69" s="13"/>
      <c r="E69" s="14"/>
      <c r="F69" s="14"/>
      <c r="G69" s="14"/>
      <c r="H69" s="14"/>
      <c r="I69" s="16"/>
    </row>
    <row r="70" spans="2:9" x14ac:dyDescent="0.25">
      <c r="B70" s="11"/>
      <c r="C70" s="13"/>
      <c r="E70" s="14"/>
      <c r="F70" s="14"/>
      <c r="G70" s="14"/>
      <c r="H70" s="14"/>
      <c r="I70" s="16"/>
    </row>
    <row r="71" spans="2:9" x14ac:dyDescent="0.25">
      <c r="B71" s="11"/>
      <c r="C71" s="13"/>
      <c r="E71" s="14"/>
      <c r="F71" s="14"/>
      <c r="G71" s="14"/>
      <c r="H71" s="14"/>
      <c r="I71" s="16"/>
    </row>
    <row r="72" spans="2:9" x14ac:dyDescent="0.25">
      <c r="B72" s="11"/>
      <c r="C72" s="13"/>
      <c r="E72" s="14"/>
      <c r="F72" s="14"/>
      <c r="G72" s="14"/>
      <c r="H72" s="14"/>
      <c r="I72" s="16"/>
    </row>
    <row r="73" spans="2:9" x14ac:dyDescent="0.25">
      <c r="B73" s="11"/>
      <c r="C73" s="13"/>
      <c r="E73" s="14"/>
      <c r="F73" s="14"/>
      <c r="G73" s="14"/>
      <c r="H73" s="14"/>
      <c r="I73" s="16"/>
    </row>
    <row r="74" spans="2:9" x14ac:dyDescent="0.25">
      <c r="B74" s="11"/>
      <c r="C74" s="13"/>
      <c r="E74" s="14"/>
      <c r="F74" s="14"/>
      <c r="G74" s="14"/>
      <c r="H74" s="14"/>
      <c r="I74" s="16"/>
    </row>
    <row r="75" spans="2:9" x14ac:dyDescent="0.25">
      <c r="B75" s="11"/>
      <c r="C75" s="13"/>
      <c r="E75" s="14"/>
      <c r="F75" s="14"/>
      <c r="G75" s="14"/>
      <c r="H75" s="14"/>
      <c r="I75" s="16"/>
    </row>
    <row r="76" spans="2:9" x14ac:dyDescent="0.25">
      <c r="B76" s="11"/>
      <c r="C76" s="13"/>
      <c r="E76" s="14"/>
      <c r="F76" s="14"/>
      <c r="G76" s="14"/>
      <c r="H76" s="14"/>
      <c r="I76" s="16"/>
    </row>
    <row r="77" spans="2:9" x14ac:dyDescent="0.25">
      <c r="B77" s="11"/>
      <c r="C77" s="13"/>
      <c r="E77" s="14"/>
      <c r="F77" s="14"/>
      <c r="G77" s="14"/>
      <c r="H77" s="14"/>
      <c r="I77" s="16"/>
    </row>
    <row r="78" spans="2:9" x14ac:dyDescent="0.25">
      <c r="B78" s="11"/>
      <c r="C78" s="13"/>
      <c r="E78" s="14"/>
      <c r="F78" s="14"/>
      <c r="G78" s="14"/>
      <c r="H78" s="14"/>
      <c r="I78" s="16"/>
    </row>
    <row r="79" spans="2:9" x14ac:dyDescent="0.25">
      <c r="B79" s="11"/>
      <c r="C79" s="13"/>
      <c r="E79" s="14"/>
      <c r="F79" s="14"/>
      <c r="G79" s="14"/>
      <c r="H79" s="14"/>
      <c r="I79" s="16"/>
    </row>
    <row r="80" spans="2:9" x14ac:dyDescent="0.25">
      <c r="B80" s="11"/>
      <c r="C80" s="13"/>
      <c r="E80" s="14"/>
      <c r="F80" s="14"/>
      <c r="G80" s="14"/>
      <c r="H80" s="14"/>
      <c r="I80" s="16"/>
    </row>
    <row r="81" spans="2:9" x14ac:dyDescent="0.25">
      <c r="B81" s="11"/>
      <c r="C81" s="13"/>
      <c r="E81" s="14"/>
      <c r="F81" s="14"/>
      <c r="G81" s="14"/>
      <c r="H81" s="14"/>
      <c r="I81" s="16"/>
    </row>
    <row r="82" spans="2:9" x14ac:dyDescent="0.25">
      <c r="B82" s="11"/>
      <c r="C82" s="13"/>
      <c r="E82" s="14"/>
      <c r="F82" s="14"/>
      <c r="G82" s="14"/>
      <c r="H82" s="14"/>
      <c r="I82" s="16"/>
    </row>
    <row r="83" spans="2:9" x14ac:dyDescent="0.25">
      <c r="B83" s="11"/>
      <c r="C83" s="13"/>
      <c r="E83" s="14"/>
      <c r="F83" s="14"/>
      <c r="G83" s="14"/>
      <c r="H83" s="14"/>
      <c r="I83" s="16"/>
    </row>
    <row r="84" spans="2:9" x14ac:dyDescent="0.25">
      <c r="B84" s="11"/>
      <c r="C84" s="13"/>
      <c r="E84" s="14"/>
      <c r="F84" s="14"/>
      <c r="G84" s="14"/>
      <c r="H84" s="14"/>
      <c r="I84" s="16"/>
    </row>
    <row r="85" spans="2:9" x14ac:dyDescent="0.25">
      <c r="B85" s="11"/>
      <c r="C85" s="13"/>
      <c r="E85" s="14"/>
      <c r="F85" s="14"/>
      <c r="G85" s="14"/>
      <c r="H85" s="14"/>
      <c r="I85" s="16"/>
    </row>
    <row r="86" spans="2:9" x14ac:dyDescent="0.25">
      <c r="B86" s="11"/>
      <c r="C86" s="13"/>
      <c r="E86" s="14"/>
      <c r="F86" s="14"/>
      <c r="G86" s="14"/>
      <c r="H86" s="14"/>
      <c r="I86" s="16"/>
    </row>
    <row r="87" spans="2:9" x14ac:dyDescent="0.25">
      <c r="B87" s="11"/>
      <c r="C87" s="13"/>
      <c r="E87" s="14"/>
      <c r="F87" s="14"/>
      <c r="G87" s="14"/>
      <c r="H87" s="14"/>
      <c r="I87" s="16"/>
    </row>
    <row r="88" spans="2:9" x14ac:dyDescent="0.25">
      <c r="B88" s="11"/>
      <c r="C88" s="13"/>
      <c r="E88" s="14"/>
      <c r="F88" s="14"/>
      <c r="G88" s="14"/>
      <c r="H88" s="14"/>
      <c r="I88" s="16"/>
    </row>
    <row r="89" spans="2:9" x14ac:dyDescent="0.25">
      <c r="B89" s="11"/>
      <c r="C89" s="13"/>
      <c r="E89" s="14"/>
      <c r="F89" s="14"/>
      <c r="G89" s="14"/>
      <c r="H89" s="14"/>
      <c r="I89" s="16"/>
    </row>
    <row r="90" spans="2:9" x14ac:dyDescent="0.25">
      <c r="B90" s="11"/>
      <c r="C90" s="13"/>
      <c r="E90" s="14"/>
      <c r="F90" s="14"/>
      <c r="G90" s="14"/>
      <c r="H90" s="14"/>
      <c r="I90" s="16"/>
    </row>
    <row r="91" spans="2:9" x14ac:dyDescent="0.25">
      <c r="B91" s="11"/>
      <c r="C91" s="13"/>
      <c r="E91" s="14"/>
      <c r="F91" s="14"/>
      <c r="G91" s="14"/>
      <c r="H91" s="14"/>
      <c r="I91" s="16"/>
    </row>
    <row r="92" spans="2:9" x14ac:dyDescent="0.25">
      <c r="B92" s="11"/>
      <c r="C92" s="13"/>
      <c r="E92" s="14"/>
      <c r="F92" s="14"/>
      <c r="G92" s="14"/>
      <c r="H92" s="14"/>
      <c r="I92" s="16"/>
    </row>
    <row r="93" spans="2:9" x14ac:dyDescent="0.25">
      <c r="B93" s="11"/>
      <c r="C93" s="13"/>
      <c r="E93" s="14"/>
      <c r="F93" s="14"/>
      <c r="G93" s="14"/>
      <c r="H93" s="14"/>
      <c r="I93" s="16"/>
    </row>
    <row r="94" spans="2:9" x14ac:dyDescent="0.25">
      <c r="B94" s="11"/>
      <c r="C94" s="13"/>
      <c r="E94" s="14"/>
      <c r="F94" s="14"/>
      <c r="G94" s="14"/>
      <c r="H94" s="14"/>
      <c r="I94" s="16"/>
    </row>
    <row r="95" spans="2:9" x14ac:dyDescent="0.25">
      <c r="B95" s="11"/>
      <c r="C95" s="13"/>
      <c r="E95" s="14"/>
      <c r="F95" s="14"/>
      <c r="G95" s="14"/>
      <c r="H95" s="14"/>
      <c r="I95" s="16"/>
    </row>
    <row r="96" spans="2:9" x14ac:dyDescent="0.25">
      <c r="B96" s="11"/>
      <c r="C96" s="13"/>
      <c r="E96" s="14"/>
      <c r="F96" s="14"/>
      <c r="G96" s="14"/>
      <c r="H96" s="14"/>
      <c r="I96" s="16"/>
    </row>
    <row r="97" spans="2:9" x14ac:dyDescent="0.25">
      <c r="B97" s="11"/>
      <c r="C97" s="13"/>
      <c r="E97" s="14"/>
      <c r="F97" s="14"/>
      <c r="G97" s="14"/>
      <c r="H97" s="14"/>
      <c r="I97" s="16"/>
    </row>
    <row r="98" spans="2:9" x14ac:dyDescent="0.25">
      <c r="B98" s="11"/>
      <c r="C98" s="13"/>
      <c r="E98" s="14"/>
      <c r="F98" s="14"/>
      <c r="G98" s="14"/>
      <c r="H98" s="14"/>
      <c r="I98" s="16"/>
    </row>
    <row r="99" spans="2:9" x14ac:dyDescent="0.25">
      <c r="B99" s="11"/>
      <c r="C99" s="13"/>
      <c r="E99" s="14"/>
      <c r="F99" s="14"/>
      <c r="G99" s="14"/>
      <c r="H99" s="14"/>
      <c r="I99" s="16"/>
    </row>
    <row r="100" spans="2:9" x14ac:dyDescent="0.25">
      <c r="B100" s="11"/>
      <c r="C100" s="13"/>
      <c r="E100" s="14"/>
      <c r="F100" s="14"/>
      <c r="G100" s="14"/>
      <c r="H100" s="14"/>
      <c r="I100" s="16"/>
    </row>
    <row r="101" spans="2:9" x14ac:dyDescent="0.25">
      <c r="B101" s="11"/>
      <c r="C101" s="13"/>
      <c r="E101" s="14"/>
      <c r="F101" s="14"/>
      <c r="G101" s="14"/>
      <c r="H101" s="14"/>
      <c r="I101" s="16"/>
    </row>
    <row r="102" spans="2:9" x14ac:dyDescent="0.25">
      <c r="B102" s="11"/>
      <c r="C102" s="13"/>
      <c r="E102" s="14"/>
      <c r="F102" s="14"/>
      <c r="G102" s="14"/>
      <c r="H102" s="14"/>
      <c r="I102" s="16"/>
    </row>
    <row r="103" spans="2:9" x14ac:dyDescent="0.25">
      <c r="B103" s="11"/>
      <c r="C103" s="13"/>
      <c r="E103" s="14"/>
      <c r="F103" s="14"/>
      <c r="G103" s="14"/>
      <c r="H103" s="14"/>
      <c r="I103" s="16"/>
    </row>
    <row r="104" spans="2:9" x14ac:dyDescent="0.25">
      <c r="B104" s="11"/>
      <c r="C104" s="13"/>
      <c r="E104" s="14"/>
      <c r="F104" s="14"/>
      <c r="G104" s="14"/>
      <c r="H104" s="14"/>
      <c r="I104" s="16"/>
    </row>
    <row r="105" spans="2:9" x14ac:dyDescent="0.25">
      <c r="B105" s="11"/>
      <c r="C105" s="13"/>
      <c r="E105" s="14"/>
      <c r="F105" s="14"/>
      <c r="G105" s="14"/>
      <c r="H105" s="14"/>
      <c r="I105" s="16"/>
    </row>
    <row r="106" spans="2:9" x14ac:dyDescent="0.25">
      <c r="B106" s="11"/>
      <c r="C106" s="13"/>
      <c r="E106" s="14"/>
      <c r="F106" s="14"/>
      <c r="G106" s="14"/>
      <c r="H106" s="14"/>
      <c r="I106" s="16"/>
    </row>
    <row r="107" spans="2:9" x14ac:dyDescent="0.25">
      <c r="B107" s="11"/>
      <c r="C107" s="13"/>
      <c r="E107" s="14"/>
      <c r="F107" s="14"/>
      <c r="G107" s="14"/>
      <c r="H107" s="14"/>
      <c r="I107" s="16"/>
    </row>
    <row r="108" spans="2:9" x14ac:dyDescent="0.25">
      <c r="B108" s="11"/>
      <c r="C108" s="13"/>
      <c r="E108" s="14"/>
      <c r="F108" s="14"/>
      <c r="G108" s="14"/>
      <c r="H108" s="14"/>
      <c r="I108" s="16"/>
    </row>
    <row r="109" spans="2:9" x14ac:dyDescent="0.25">
      <c r="B109" s="11"/>
      <c r="C109" s="13"/>
      <c r="E109" s="14"/>
      <c r="F109" s="14"/>
      <c r="G109" s="14"/>
      <c r="H109" s="14"/>
      <c r="I109" s="16"/>
    </row>
    <row r="110" spans="2:9" x14ac:dyDescent="0.25">
      <c r="B110" s="11"/>
      <c r="C110" s="13"/>
      <c r="E110" s="14"/>
      <c r="F110" s="14"/>
      <c r="G110" s="14"/>
      <c r="H110" s="14"/>
      <c r="I110" s="16"/>
    </row>
    <row r="111" spans="2:9" x14ac:dyDescent="0.25">
      <c r="B111" s="11"/>
      <c r="C111" s="13"/>
      <c r="E111" s="14"/>
      <c r="F111" s="14"/>
      <c r="G111" s="14"/>
      <c r="H111" s="14"/>
      <c r="I111" s="16"/>
    </row>
    <row r="112" spans="2:9" x14ac:dyDescent="0.25">
      <c r="B112" s="11"/>
      <c r="C112" s="13"/>
      <c r="E112" s="14"/>
      <c r="F112" s="14"/>
      <c r="G112" s="14"/>
      <c r="H112" s="14"/>
      <c r="I112" s="16"/>
    </row>
    <row r="113" spans="2:9" x14ac:dyDescent="0.25">
      <c r="B113" s="11"/>
      <c r="C113" s="13"/>
      <c r="E113" s="14"/>
      <c r="F113" s="14"/>
      <c r="G113" s="14"/>
      <c r="H113" s="14"/>
      <c r="I113" s="16"/>
    </row>
    <row r="114" spans="2:9" x14ac:dyDescent="0.25">
      <c r="B114" s="11"/>
      <c r="C114" s="13"/>
      <c r="E114" s="14"/>
      <c r="F114" s="14"/>
      <c r="G114" s="14"/>
      <c r="H114" s="14"/>
      <c r="I114" s="16"/>
    </row>
    <row r="115" spans="2:9" x14ac:dyDescent="0.25">
      <c r="B115" s="11"/>
      <c r="C115" s="13"/>
      <c r="E115" s="14"/>
      <c r="F115" s="14"/>
      <c r="G115" s="14"/>
      <c r="H115" s="14"/>
      <c r="I115" s="16"/>
    </row>
    <row r="116" spans="2:9" x14ac:dyDescent="0.25">
      <c r="B116" s="11"/>
      <c r="C116" s="13"/>
      <c r="E116" s="14"/>
      <c r="F116" s="14"/>
      <c r="G116" s="14"/>
      <c r="H116" s="14"/>
      <c r="I116" s="16"/>
    </row>
    <row r="117" spans="2:9" x14ac:dyDescent="0.25">
      <c r="B117" s="11"/>
      <c r="C117" s="13"/>
      <c r="E117" s="14"/>
      <c r="F117" s="14"/>
      <c r="G117" s="14"/>
      <c r="H117" s="14"/>
      <c r="I117" s="16"/>
    </row>
    <row r="118" spans="2:9" x14ac:dyDescent="0.25">
      <c r="B118" s="11"/>
      <c r="C118" s="13"/>
      <c r="E118" s="14"/>
      <c r="F118" s="14"/>
      <c r="G118" s="14"/>
      <c r="H118" s="14"/>
      <c r="I118" s="16"/>
    </row>
    <row r="119" spans="2:9" x14ac:dyDescent="0.25">
      <c r="B119" s="11"/>
      <c r="C119" s="13"/>
      <c r="E119" s="14"/>
      <c r="F119" s="14"/>
      <c r="G119" s="14"/>
      <c r="H119" s="14"/>
      <c r="I119" s="16"/>
    </row>
    <row r="120" spans="2:9" x14ac:dyDescent="0.25">
      <c r="B120" s="11"/>
      <c r="C120" s="13"/>
      <c r="E120" s="14"/>
      <c r="F120" s="14"/>
      <c r="G120" s="14"/>
      <c r="H120" s="14"/>
      <c r="I120" s="16"/>
    </row>
    <row r="121" spans="2:9" x14ac:dyDescent="0.25">
      <c r="B121" s="11"/>
      <c r="C121" s="13"/>
      <c r="E121" s="14"/>
      <c r="F121" s="14"/>
      <c r="G121" s="14"/>
      <c r="H121" s="14"/>
      <c r="I121" s="16"/>
    </row>
    <row r="122" spans="2:9" x14ac:dyDescent="0.25">
      <c r="B122" s="11"/>
      <c r="C122" s="13"/>
      <c r="E122" s="14"/>
      <c r="F122" s="14"/>
      <c r="G122" s="14"/>
      <c r="H122" s="14"/>
      <c r="I122" s="16"/>
    </row>
    <row r="123" spans="2:9" x14ac:dyDescent="0.25">
      <c r="B123" s="11"/>
      <c r="C123" s="13"/>
      <c r="E123" s="14"/>
      <c r="F123" s="14"/>
      <c r="G123" s="14"/>
      <c r="H123" s="14"/>
      <c r="I123" s="16"/>
    </row>
    <row r="124" spans="2:9" x14ac:dyDescent="0.25">
      <c r="B124" s="11"/>
      <c r="C124" s="13"/>
      <c r="E124" s="14"/>
      <c r="F124" s="14"/>
      <c r="G124" s="14"/>
      <c r="H124" s="14"/>
      <c r="I124" s="16"/>
    </row>
    <row r="125" spans="2:9" x14ac:dyDescent="0.25">
      <c r="B125" s="11"/>
      <c r="C125" s="13"/>
      <c r="E125" s="14"/>
      <c r="F125" s="14"/>
      <c r="G125" s="14"/>
      <c r="H125" s="14"/>
      <c r="I125" s="16"/>
    </row>
    <row r="126" spans="2:9" x14ac:dyDescent="0.25">
      <c r="B126" s="11"/>
      <c r="C126" s="13"/>
      <c r="E126" s="14"/>
      <c r="F126" s="14"/>
      <c r="G126" s="14"/>
      <c r="H126" s="14"/>
      <c r="I126" s="16"/>
    </row>
    <row r="127" spans="2:9" x14ac:dyDescent="0.25">
      <c r="B127" s="11"/>
      <c r="C127" s="13"/>
      <c r="E127" s="14"/>
      <c r="F127" s="14"/>
      <c r="G127" s="14"/>
      <c r="H127" s="14"/>
      <c r="I127" s="16"/>
    </row>
    <row r="128" spans="2:9" x14ac:dyDescent="0.25">
      <c r="B128" s="11"/>
      <c r="C128" s="13"/>
      <c r="E128" s="14"/>
      <c r="F128" s="14"/>
      <c r="G128" s="14"/>
      <c r="H128" s="14"/>
      <c r="I128" s="16"/>
    </row>
    <row r="129" spans="2:17" x14ac:dyDescent="0.25">
      <c r="B129" s="11"/>
      <c r="C129" s="13"/>
      <c r="E129" s="14"/>
      <c r="F129" s="14"/>
      <c r="G129" s="14"/>
      <c r="H129" s="14"/>
      <c r="I129" s="16"/>
    </row>
    <row r="130" spans="2:17" x14ac:dyDescent="0.25">
      <c r="B130" s="11"/>
      <c r="C130" s="13"/>
      <c r="E130" s="14"/>
      <c r="F130" s="14"/>
      <c r="G130" s="14"/>
      <c r="H130" s="14"/>
      <c r="I130" s="16"/>
      <c r="M130" s="9"/>
      <c r="N130" s="9"/>
      <c r="O130" s="9"/>
      <c r="P130" s="9"/>
      <c r="Q130" s="9"/>
    </row>
    <row r="133" spans="2:17" x14ac:dyDescent="0.25">
      <c r="K133" s="59"/>
      <c r="L133" s="59"/>
    </row>
    <row r="135" spans="2:17" x14ac:dyDescent="0.25">
      <c r="L135" s="59"/>
    </row>
    <row r="138" spans="2:17" x14ac:dyDescent="0.25">
      <c r="K138" s="59"/>
    </row>
    <row r="185" spans="18:19" x14ac:dyDescent="0.25">
      <c r="R185" s="76"/>
      <c r="S185" s="76"/>
    </row>
  </sheetData>
  <mergeCells count="1">
    <mergeCell ref="B5:I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5"/>
  <sheetViews>
    <sheetView workbookViewId="0">
      <selection activeCell="N11" sqref="N11"/>
    </sheetView>
  </sheetViews>
  <sheetFormatPr defaultRowHeight="15" x14ac:dyDescent="0.25"/>
  <cols>
    <col min="1" max="1" width="2.85546875" style="10" customWidth="1"/>
    <col min="2" max="2" width="9.140625" style="10"/>
    <col min="3" max="3" width="10.42578125" style="10" customWidth="1"/>
    <col min="4" max="9" width="9.140625" style="10"/>
    <col min="10" max="10" width="2.85546875" style="10" customWidth="1"/>
    <col min="11" max="11" width="13.140625" style="10" customWidth="1"/>
    <col min="12" max="12" width="2.85546875" style="10" customWidth="1"/>
    <col min="13" max="13" width="9.85546875" style="10" customWidth="1"/>
    <col min="14" max="16384" width="9.140625" style="10"/>
  </cols>
  <sheetData>
    <row r="2" spans="2:19" ht="15" customHeight="1" x14ac:dyDescent="0.25">
      <c r="B2" s="62" t="s">
        <v>13</v>
      </c>
      <c r="C2" s="62" t="s">
        <v>24</v>
      </c>
      <c r="D2" s="62" t="s">
        <v>74</v>
      </c>
    </row>
    <row r="3" spans="2:19" x14ac:dyDescent="0.25">
      <c r="B3" s="60">
        <v>0.05</v>
      </c>
      <c r="C3" s="60">
        <v>0</v>
      </c>
      <c r="D3" s="60">
        <v>44</v>
      </c>
    </row>
    <row r="4" spans="2:19" x14ac:dyDescent="0.25">
      <c r="B4" s="11"/>
      <c r="C4" s="11"/>
      <c r="D4" s="11"/>
      <c r="E4" s="11"/>
      <c r="F4" s="11"/>
      <c r="G4" s="11"/>
    </row>
    <row r="5" spans="2:19" x14ac:dyDescent="0.25">
      <c r="B5" s="104"/>
      <c r="C5" s="104"/>
      <c r="D5" s="104"/>
      <c r="E5" s="104"/>
      <c r="F5" s="104"/>
      <c r="G5" s="104"/>
      <c r="H5" s="104"/>
      <c r="I5" s="104"/>
      <c r="L5"/>
      <c r="M5" s="21" t="s">
        <v>13</v>
      </c>
      <c r="N5" s="21" t="s">
        <v>28</v>
      </c>
    </row>
    <row r="6" spans="2:19" x14ac:dyDescent="0.25">
      <c r="B6" s="104"/>
      <c r="C6" s="104"/>
      <c r="D6" s="104"/>
      <c r="E6" s="104"/>
      <c r="F6" s="104"/>
      <c r="G6" s="104"/>
      <c r="H6" s="104"/>
      <c r="I6" s="104"/>
      <c r="L6"/>
      <c r="M6" s="10">
        <v>1</v>
      </c>
      <c r="N6" s="10">
        <v>10</v>
      </c>
      <c r="O6" s="12"/>
      <c r="P6" s="12"/>
      <c r="Q6" s="12"/>
      <c r="R6" s="63"/>
      <c r="S6" s="63"/>
    </row>
    <row r="7" spans="2:19" x14ac:dyDescent="0.25">
      <c r="B7" s="64" t="s">
        <v>75</v>
      </c>
      <c r="C7" s="65" t="s">
        <v>14</v>
      </c>
      <c r="D7" s="65" t="s">
        <v>25</v>
      </c>
      <c r="E7" s="65" t="s">
        <v>15</v>
      </c>
      <c r="F7" s="65" t="s">
        <v>16</v>
      </c>
      <c r="G7" s="65" t="s">
        <v>17</v>
      </c>
      <c r="H7" s="65" t="s">
        <v>18</v>
      </c>
      <c r="I7" s="65" t="s">
        <v>26</v>
      </c>
      <c r="L7"/>
      <c r="M7" s="10">
        <v>0.15</v>
      </c>
      <c r="N7" s="59" t="s">
        <v>27</v>
      </c>
    </row>
    <row r="8" spans="2:19" x14ac:dyDescent="0.25">
      <c r="B8" s="10">
        <v>1</v>
      </c>
      <c r="C8" s="10">
        <v>0</v>
      </c>
      <c r="D8" s="10">
        <f>C3</f>
        <v>0</v>
      </c>
      <c r="E8" s="10">
        <f>30*D8+10</f>
        <v>10</v>
      </c>
      <c r="F8" s="10">
        <f>30*($D8+(E8/2)*$B$3)+10</f>
        <v>17.5</v>
      </c>
      <c r="G8" s="10">
        <f>30*($D8+(F8/2)*$B$3)+10</f>
        <v>23.125</v>
      </c>
      <c r="H8" s="10">
        <f>30*(D8+G8*$B$3)+10</f>
        <v>44.6875</v>
      </c>
      <c r="I8" s="10">
        <f>D8+($B$3/6)*(E8+2*F8+2*G8+H8)</f>
        <v>1.1328125</v>
      </c>
      <c r="L8"/>
    </row>
    <row r="9" spans="2:19" x14ac:dyDescent="0.25">
      <c r="B9" s="10">
        <f>B8+1</f>
        <v>2</v>
      </c>
      <c r="C9" s="10">
        <f>C8+$B$3</f>
        <v>0.05</v>
      </c>
      <c r="D9" s="10">
        <f>I8</f>
        <v>1.1328125</v>
      </c>
      <c r="E9" s="10">
        <f>30*D9+10</f>
        <v>43.984375</v>
      </c>
      <c r="F9" s="10">
        <f>30*($D9+(E9/2)*$B$3)+10</f>
        <v>76.97265625</v>
      </c>
      <c r="G9" s="10">
        <f>30*($D9+(F9/2)*$B$3)+10</f>
        <v>101.7138671875</v>
      </c>
      <c r="H9" s="10">
        <f>30*(D9+G9*$B$3)+10</f>
        <v>196.55517578125</v>
      </c>
      <c r="I9" s="10">
        <f>D9+($B$3/6)*(E9+2*F9+2*G9+H9)</f>
        <v>6.11541748046875</v>
      </c>
      <c r="L9"/>
      <c r="M9" s="59" t="s">
        <v>27</v>
      </c>
      <c r="N9" s="10">
        <f>(N6*M7)/M6</f>
        <v>1.5</v>
      </c>
    </row>
    <row r="10" spans="2:19" x14ac:dyDescent="0.25">
      <c r="B10" s="10">
        <f t="shared" ref="B10:B11" si="0">B9+1</f>
        <v>3</v>
      </c>
      <c r="C10" s="10">
        <f t="shared" ref="C10:C11" si="1">C9+$B$3</f>
        <v>0.1</v>
      </c>
      <c r="D10" s="10">
        <f t="shared" ref="D10:D11" si="2">I9</f>
        <v>6.11541748046875</v>
      </c>
      <c r="E10" s="10">
        <f t="shared" ref="E10:E11" si="3">30*D10+10</f>
        <v>193.4625244140625</v>
      </c>
      <c r="F10" s="10">
        <f t="shared" ref="F10:G10" si="4">30*($D10+(E10/2)*$B$3)+10</f>
        <v>338.55941772460938</v>
      </c>
      <c r="G10" s="10">
        <f t="shared" si="4"/>
        <v>447.38208770751953</v>
      </c>
      <c r="H10" s="10">
        <f t="shared" ref="H10:H11" si="5">30*(D10+G10*$B$3)+10</f>
        <v>864.5356559753418</v>
      </c>
      <c r="I10" s="10">
        <f t="shared" ref="I10" si="6">D10+($B$3/6)*(E10+2*F10+2*G10+H10)</f>
        <v>28.031094074249268</v>
      </c>
      <c r="L10"/>
    </row>
    <row r="11" spans="2:19" x14ac:dyDescent="0.25">
      <c r="B11" s="10">
        <f t="shared" si="0"/>
        <v>4</v>
      </c>
      <c r="C11" s="10">
        <f t="shared" si="1"/>
        <v>0.15000000000000002</v>
      </c>
      <c r="D11" s="10">
        <f t="shared" si="2"/>
        <v>28.031094074249268</v>
      </c>
      <c r="E11" s="10">
        <f t="shared" si="3"/>
        <v>850.93282222747803</v>
      </c>
      <c r="F11" s="10">
        <f t="shared" ref="F11:G11" si="7">30*($D11+(E11/2)*$B$3)+10</f>
        <v>1489.1324388980865</v>
      </c>
      <c r="G11" s="10">
        <f t="shared" si="7"/>
        <v>1967.7821514010429</v>
      </c>
      <c r="H11" s="10">
        <f t="shared" si="5"/>
        <v>3802.6060493290424</v>
      </c>
      <c r="I11" s="66">
        <f>D3</f>
        <v>44</v>
      </c>
      <c r="K11" s="10" t="s">
        <v>76</v>
      </c>
      <c r="L11"/>
      <c r="M11" s="10" t="s">
        <v>29</v>
      </c>
      <c r="N11" s="67">
        <f>N9/1440</f>
        <v>1.0416666666666667E-3</v>
      </c>
    </row>
    <row r="23" spans="2:9" x14ac:dyDescent="0.25">
      <c r="B23" s="11"/>
      <c r="C23" s="13"/>
      <c r="E23" s="14"/>
      <c r="F23" s="14"/>
      <c r="G23" s="14"/>
      <c r="H23" s="14"/>
      <c r="I23" s="16"/>
    </row>
    <row r="24" spans="2:9" x14ac:dyDescent="0.25">
      <c r="B24" s="11"/>
      <c r="C24" s="13"/>
      <c r="E24" s="14"/>
      <c r="F24" s="14"/>
      <c r="G24" s="14"/>
      <c r="H24" s="14"/>
      <c r="I24" s="16"/>
    </row>
    <row r="25" spans="2:9" x14ac:dyDescent="0.25">
      <c r="B25" s="11"/>
      <c r="C25" s="13"/>
      <c r="E25" s="14"/>
      <c r="F25" s="14"/>
      <c r="G25" s="14"/>
      <c r="H25" s="14"/>
      <c r="I25" s="16"/>
    </row>
    <row r="26" spans="2:9" x14ac:dyDescent="0.25">
      <c r="B26" s="11"/>
      <c r="C26" s="13"/>
      <c r="E26" s="14"/>
      <c r="F26" s="14"/>
      <c r="G26" s="14"/>
      <c r="H26" s="14"/>
      <c r="I26" s="16"/>
    </row>
    <row r="27" spans="2:9" x14ac:dyDescent="0.25">
      <c r="B27" s="11"/>
      <c r="C27" s="13"/>
      <c r="E27" s="14"/>
      <c r="F27" s="14"/>
      <c r="G27" s="14"/>
      <c r="H27" s="14"/>
      <c r="I27" s="16"/>
    </row>
    <row r="28" spans="2:9" x14ac:dyDescent="0.25">
      <c r="B28" s="11"/>
      <c r="C28" s="13"/>
      <c r="E28" s="14"/>
      <c r="F28" s="14"/>
      <c r="G28" s="14"/>
      <c r="H28" s="14"/>
      <c r="I28" s="16"/>
    </row>
    <row r="29" spans="2:9" x14ac:dyDescent="0.25">
      <c r="B29" s="11"/>
      <c r="C29" s="13"/>
      <c r="E29" s="14"/>
      <c r="F29" s="14"/>
      <c r="G29" s="14"/>
      <c r="H29" s="14"/>
      <c r="I29" s="16"/>
    </row>
    <row r="30" spans="2:9" x14ac:dyDescent="0.25">
      <c r="B30" s="11"/>
      <c r="C30" s="13"/>
      <c r="E30" s="14"/>
      <c r="F30" s="14"/>
      <c r="G30" s="14"/>
      <c r="H30" s="14"/>
      <c r="I30" s="16"/>
    </row>
    <row r="31" spans="2:9" x14ac:dyDescent="0.25">
      <c r="B31" s="11"/>
      <c r="C31" s="13"/>
      <c r="E31" s="14"/>
      <c r="F31" s="14"/>
      <c r="G31" s="14"/>
      <c r="H31" s="14"/>
      <c r="I31" s="16"/>
    </row>
    <row r="32" spans="2:9" x14ac:dyDescent="0.25">
      <c r="B32" s="11"/>
      <c r="C32" s="13"/>
      <c r="E32" s="14"/>
      <c r="F32" s="14"/>
      <c r="G32" s="14"/>
      <c r="H32" s="14"/>
      <c r="I32" s="16"/>
    </row>
    <row r="33" spans="2:9" x14ac:dyDescent="0.25">
      <c r="B33" s="11"/>
      <c r="C33" s="13"/>
      <c r="E33" s="14"/>
      <c r="F33" s="14"/>
      <c r="G33" s="14"/>
      <c r="H33" s="14"/>
      <c r="I33" s="16"/>
    </row>
    <row r="34" spans="2:9" x14ac:dyDescent="0.25">
      <c r="B34" s="11"/>
      <c r="C34" s="13"/>
      <c r="E34" s="14"/>
      <c r="F34" s="14"/>
      <c r="G34" s="14"/>
      <c r="H34" s="14"/>
      <c r="I34" s="16"/>
    </row>
    <row r="35" spans="2:9" x14ac:dyDescent="0.25">
      <c r="B35" s="11"/>
      <c r="C35" s="13"/>
      <c r="E35" s="14"/>
      <c r="F35" s="14"/>
      <c r="G35" s="14"/>
      <c r="H35" s="14"/>
      <c r="I35" s="16"/>
    </row>
    <row r="36" spans="2:9" x14ac:dyDescent="0.25">
      <c r="B36" s="11"/>
      <c r="C36" s="13"/>
      <c r="E36" s="14"/>
      <c r="F36" s="14"/>
      <c r="G36" s="14"/>
      <c r="H36" s="14"/>
      <c r="I36" s="16"/>
    </row>
    <row r="37" spans="2:9" x14ac:dyDescent="0.25">
      <c r="B37" s="11"/>
      <c r="C37" s="13"/>
      <c r="E37" s="14"/>
      <c r="F37" s="14"/>
      <c r="G37" s="14"/>
      <c r="H37" s="14"/>
      <c r="I37" s="16"/>
    </row>
    <row r="38" spans="2:9" x14ac:dyDescent="0.25">
      <c r="B38" s="11"/>
      <c r="C38" s="13"/>
      <c r="E38" s="14"/>
      <c r="F38" s="14"/>
      <c r="G38" s="14"/>
      <c r="H38" s="14"/>
      <c r="I38" s="16"/>
    </row>
    <row r="39" spans="2:9" x14ac:dyDescent="0.25">
      <c r="B39" s="11"/>
      <c r="C39" s="13"/>
      <c r="E39" s="14"/>
      <c r="F39" s="14"/>
      <c r="G39" s="14"/>
      <c r="H39" s="14"/>
      <c r="I39" s="16"/>
    </row>
    <row r="40" spans="2:9" x14ac:dyDescent="0.25">
      <c r="B40" s="11"/>
      <c r="C40" s="13"/>
      <c r="E40" s="14"/>
      <c r="F40" s="14"/>
      <c r="G40" s="14"/>
      <c r="H40" s="14"/>
      <c r="I40" s="16"/>
    </row>
    <row r="41" spans="2:9" x14ac:dyDescent="0.25">
      <c r="B41" s="11"/>
      <c r="C41" s="13"/>
      <c r="E41" s="14"/>
      <c r="F41" s="14"/>
      <c r="G41" s="14"/>
      <c r="H41" s="14"/>
      <c r="I41" s="16"/>
    </row>
    <row r="42" spans="2:9" x14ac:dyDescent="0.25">
      <c r="B42" s="11"/>
      <c r="C42" s="13"/>
      <c r="E42" s="14"/>
      <c r="F42" s="14"/>
      <c r="G42" s="14"/>
      <c r="H42" s="14"/>
      <c r="I42" s="16"/>
    </row>
    <row r="43" spans="2:9" x14ac:dyDescent="0.25">
      <c r="B43" s="11"/>
      <c r="C43" s="13"/>
      <c r="E43" s="14"/>
      <c r="F43" s="14"/>
      <c r="G43" s="14"/>
      <c r="H43" s="14"/>
      <c r="I43" s="16"/>
    </row>
    <row r="44" spans="2:9" x14ac:dyDescent="0.25">
      <c r="B44" s="11"/>
      <c r="C44" s="13"/>
      <c r="E44" s="14"/>
      <c r="F44" s="14"/>
      <c r="G44" s="14"/>
      <c r="H44" s="14"/>
      <c r="I44" s="16"/>
    </row>
    <row r="45" spans="2:9" x14ac:dyDescent="0.25">
      <c r="B45" s="11"/>
      <c r="C45" s="13"/>
      <c r="E45" s="14"/>
      <c r="F45" s="14"/>
      <c r="G45" s="14"/>
      <c r="H45" s="14"/>
      <c r="I45" s="16"/>
    </row>
    <row r="46" spans="2:9" x14ac:dyDescent="0.25">
      <c r="B46" s="11"/>
      <c r="C46" s="13"/>
      <c r="E46" s="14"/>
      <c r="F46" s="14"/>
      <c r="G46" s="14"/>
      <c r="H46" s="14"/>
      <c r="I46" s="16"/>
    </row>
    <row r="47" spans="2:9" x14ac:dyDescent="0.25">
      <c r="B47" s="11"/>
      <c r="C47" s="13"/>
      <c r="E47" s="14"/>
      <c r="F47" s="14"/>
      <c r="G47" s="14"/>
      <c r="H47" s="14"/>
      <c r="I47" s="16"/>
    </row>
    <row r="48" spans="2:9" x14ac:dyDescent="0.25">
      <c r="B48" s="11"/>
      <c r="C48" s="13"/>
      <c r="E48" s="14"/>
      <c r="F48" s="14"/>
      <c r="G48" s="14"/>
      <c r="H48" s="14"/>
      <c r="I48" s="16"/>
    </row>
    <row r="49" spans="2:9" x14ac:dyDescent="0.25">
      <c r="B49" s="11"/>
      <c r="C49" s="13"/>
      <c r="E49" s="14"/>
      <c r="F49" s="14"/>
      <c r="G49" s="14"/>
      <c r="H49" s="14"/>
      <c r="I49" s="16"/>
    </row>
    <row r="50" spans="2:9" x14ac:dyDescent="0.25">
      <c r="B50" s="11"/>
      <c r="C50" s="13"/>
      <c r="E50" s="14"/>
      <c r="F50" s="14"/>
      <c r="G50" s="14"/>
      <c r="H50" s="14"/>
      <c r="I50" s="16"/>
    </row>
    <row r="51" spans="2:9" x14ac:dyDescent="0.25">
      <c r="B51" s="11"/>
      <c r="C51" s="13"/>
      <c r="E51" s="14"/>
      <c r="F51" s="14"/>
      <c r="G51" s="14"/>
      <c r="H51" s="14"/>
      <c r="I51" s="16"/>
    </row>
    <row r="52" spans="2:9" x14ac:dyDescent="0.25">
      <c r="B52" s="11"/>
      <c r="C52" s="13"/>
      <c r="E52" s="14"/>
      <c r="F52" s="14"/>
      <c r="G52" s="14"/>
      <c r="H52" s="14"/>
      <c r="I52" s="16"/>
    </row>
    <row r="53" spans="2:9" x14ac:dyDescent="0.25">
      <c r="B53" s="11"/>
      <c r="C53" s="13"/>
      <c r="E53" s="14"/>
      <c r="F53" s="14"/>
      <c r="G53" s="14"/>
      <c r="H53" s="14"/>
      <c r="I53" s="16"/>
    </row>
    <row r="54" spans="2:9" x14ac:dyDescent="0.25">
      <c r="B54" s="11"/>
      <c r="C54" s="13"/>
      <c r="E54" s="14"/>
      <c r="F54" s="14"/>
      <c r="G54" s="14"/>
      <c r="H54" s="14"/>
      <c r="I54" s="16"/>
    </row>
    <row r="55" spans="2:9" x14ac:dyDescent="0.25">
      <c r="B55" s="11"/>
      <c r="C55" s="13"/>
      <c r="E55" s="14"/>
      <c r="F55" s="14"/>
      <c r="G55" s="14"/>
      <c r="H55" s="14"/>
      <c r="I55" s="16"/>
    </row>
    <row r="56" spans="2:9" x14ac:dyDescent="0.25">
      <c r="B56" s="11"/>
      <c r="C56" s="13"/>
      <c r="E56" s="14"/>
      <c r="F56" s="14"/>
      <c r="G56" s="14"/>
      <c r="H56" s="14"/>
      <c r="I56" s="16"/>
    </row>
    <row r="57" spans="2:9" x14ac:dyDescent="0.25">
      <c r="B57" s="11"/>
      <c r="C57" s="13"/>
      <c r="E57" s="14"/>
      <c r="F57" s="14"/>
      <c r="G57" s="14"/>
      <c r="H57" s="14"/>
      <c r="I57" s="16"/>
    </row>
    <row r="58" spans="2:9" x14ac:dyDescent="0.25">
      <c r="B58" s="11"/>
      <c r="C58" s="13"/>
      <c r="E58" s="14"/>
      <c r="F58" s="14"/>
      <c r="G58" s="14"/>
      <c r="H58" s="14"/>
      <c r="I58" s="16"/>
    </row>
    <row r="59" spans="2:9" x14ac:dyDescent="0.25">
      <c r="B59" s="11"/>
      <c r="C59" s="13"/>
      <c r="E59" s="14"/>
      <c r="F59" s="14"/>
      <c r="G59" s="14"/>
      <c r="H59" s="14"/>
      <c r="I59" s="16"/>
    </row>
    <row r="60" spans="2:9" x14ac:dyDescent="0.25">
      <c r="B60" s="11"/>
      <c r="C60" s="13"/>
      <c r="E60" s="14"/>
      <c r="F60" s="14"/>
      <c r="G60" s="14"/>
      <c r="H60" s="14"/>
      <c r="I60" s="16"/>
    </row>
    <row r="61" spans="2:9" x14ac:dyDescent="0.25">
      <c r="B61" s="11"/>
      <c r="C61" s="13"/>
      <c r="E61" s="14"/>
      <c r="F61" s="14"/>
      <c r="G61" s="14"/>
      <c r="H61" s="14"/>
      <c r="I61" s="16"/>
    </row>
    <row r="62" spans="2:9" x14ac:dyDescent="0.25">
      <c r="B62" s="11"/>
      <c r="C62" s="13"/>
      <c r="E62" s="14"/>
      <c r="F62" s="14"/>
      <c r="G62" s="14"/>
      <c r="H62" s="14"/>
      <c r="I62" s="16"/>
    </row>
    <row r="63" spans="2:9" x14ac:dyDescent="0.25">
      <c r="B63" s="11"/>
      <c r="C63" s="13"/>
      <c r="E63" s="14"/>
      <c r="F63" s="14"/>
      <c r="G63" s="14"/>
      <c r="H63" s="14"/>
      <c r="I63" s="16"/>
    </row>
    <row r="64" spans="2:9" x14ac:dyDescent="0.25">
      <c r="B64" s="11"/>
      <c r="C64" s="13"/>
      <c r="E64" s="14"/>
      <c r="F64" s="14"/>
      <c r="G64" s="14"/>
      <c r="H64" s="14"/>
      <c r="I64" s="16"/>
    </row>
    <row r="65" spans="2:9" x14ac:dyDescent="0.25">
      <c r="B65" s="11"/>
      <c r="C65" s="13"/>
      <c r="E65" s="14"/>
      <c r="F65" s="14"/>
      <c r="G65" s="14"/>
      <c r="H65" s="14"/>
      <c r="I65" s="16"/>
    </row>
    <row r="66" spans="2:9" x14ac:dyDescent="0.25">
      <c r="B66" s="11"/>
      <c r="C66" s="13"/>
      <c r="E66" s="14"/>
      <c r="F66" s="14"/>
      <c r="G66" s="14"/>
      <c r="H66" s="14"/>
      <c r="I66" s="16"/>
    </row>
    <row r="67" spans="2:9" x14ac:dyDescent="0.25">
      <c r="B67" s="11"/>
      <c r="C67" s="13"/>
      <c r="E67" s="14"/>
      <c r="F67" s="14"/>
      <c r="G67" s="14"/>
      <c r="H67" s="14"/>
      <c r="I67" s="16"/>
    </row>
    <row r="68" spans="2:9" x14ac:dyDescent="0.25">
      <c r="B68" s="11"/>
      <c r="C68" s="13"/>
      <c r="E68" s="14"/>
      <c r="F68" s="14"/>
      <c r="G68" s="14"/>
      <c r="H68" s="14"/>
      <c r="I68" s="16"/>
    </row>
    <row r="69" spans="2:9" x14ac:dyDescent="0.25">
      <c r="B69" s="11"/>
      <c r="C69" s="13"/>
      <c r="E69" s="14"/>
      <c r="F69" s="14"/>
      <c r="G69" s="14"/>
      <c r="H69" s="14"/>
      <c r="I69" s="16"/>
    </row>
    <row r="70" spans="2:9" x14ac:dyDescent="0.25">
      <c r="B70" s="11"/>
      <c r="C70" s="13"/>
      <c r="E70" s="14"/>
      <c r="F70" s="14"/>
      <c r="G70" s="14"/>
      <c r="H70" s="14"/>
      <c r="I70" s="16"/>
    </row>
    <row r="71" spans="2:9" x14ac:dyDescent="0.25">
      <c r="B71" s="11"/>
      <c r="C71" s="13"/>
      <c r="E71" s="14"/>
      <c r="F71" s="14"/>
      <c r="G71" s="14"/>
      <c r="H71" s="14"/>
      <c r="I71" s="16"/>
    </row>
    <row r="72" spans="2:9" x14ac:dyDescent="0.25">
      <c r="B72" s="11"/>
      <c r="C72" s="13"/>
      <c r="E72" s="14"/>
      <c r="F72" s="14"/>
      <c r="G72" s="14"/>
      <c r="H72" s="14"/>
      <c r="I72" s="16"/>
    </row>
    <row r="73" spans="2:9" x14ac:dyDescent="0.25">
      <c r="B73" s="11"/>
      <c r="C73" s="13"/>
      <c r="E73" s="14"/>
      <c r="F73" s="14"/>
      <c r="G73" s="14"/>
      <c r="H73" s="14"/>
      <c r="I73" s="16"/>
    </row>
    <row r="74" spans="2:9" x14ac:dyDescent="0.25">
      <c r="B74" s="11"/>
      <c r="C74" s="13"/>
      <c r="E74" s="14"/>
      <c r="F74" s="14"/>
      <c r="G74" s="14"/>
      <c r="H74" s="14"/>
      <c r="I74" s="16"/>
    </row>
    <row r="75" spans="2:9" x14ac:dyDescent="0.25">
      <c r="B75" s="11"/>
      <c r="C75" s="13"/>
      <c r="E75" s="14"/>
      <c r="F75" s="14"/>
      <c r="G75" s="14"/>
      <c r="H75" s="14"/>
      <c r="I75" s="16"/>
    </row>
    <row r="76" spans="2:9" x14ac:dyDescent="0.25">
      <c r="B76" s="11"/>
      <c r="C76" s="13"/>
      <c r="E76" s="14"/>
      <c r="F76" s="14"/>
      <c r="G76" s="14"/>
      <c r="H76" s="14"/>
      <c r="I76" s="16"/>
    </row>
    <row r="77" spans="2:9" x14ac:dyDescent="0.25">
      <c r="B77" s="11"/>
      <c r="C77" s="13"/>
      <c r="E77" s="14"/>
      <c r="F77" s="14"/>
      <c r="G77" s="14"/>
      <c r="H77" s="14"/>
      <c r="I77" s="16"/>
    </row>
    <row r="78" spans="2:9" x14ac:dyDescent="0.25">
      <c r="B78" s="11"/>
      <c r="C78" s="13"/>
      <c r="E78" s="14"/>
      <c r="F78" s="14"/>
      <c r="G78" s="14"/>
      <c r="H78" s="14"/>
      <c r="I78" s="16"/>
    </row>
    <row r="79" spans="2:9" x14ac:dyDescent="0.25">
      <c r="B79" s="11"/>
      <c r="C79" s="13"/>
      <c r="E79" s="14"/>
      <c r="F79" s="14"/>
      <c r="G79" s="14"/>
      <c r="H79" s="14"/>
      <c r="I79" s="16"/>
    </row>
    <row r="80" spans="2:9" x14ac:dyDescent="0.25">
      <c r="B80" s="11"/>
      <c r="C80" s="13"/>
      <c r="E80" s="14"/>
      <c r="F80" s="14"/>
      <c r="G80" s="14"/>
      <c r="H80" s="14"/>
      <c r="I80" s="16"/>
    </row>
    <row r="81" spans="2:9" x14ac:dyDescent="0.25">
      <c r="B81" s="11"/>
      <c r="C81" s="13"/>
      <c r="E81" s="14"/>
      <c r="F81" s="14"/>
      <c r="G81" s="14"/>
      <c r="H81" s="14"/>
      <c r="I81" s="16"/>
    </row>
    <row r="82" spans="2:9" x14ac:dyDescent="0.25">
      <c r="B82" s="11"/>
      <c r="C82" s="13"/>
      <c r="E82" s="14"/>
      <c r="F82" s="14"/>
      <c r="G82" s="14"/>
      <c r="H82" s="14"/>
      <c r="I82" s="16"/>
    </row>
    <row r="83" spans="2:9" x14ac:dyDescent="0.25">
      <c r="B83" s="11"/>
      <c r="C83" s="13"/>
      <c r="E83" s="14"/>
      <c r="F83" s="14"/>
      <c r="G83" s="14"/>
      <c r="H83" s="14"/>
      <c r="I83" s="16"/>
    </row>
    <row r="84" spans="2:9" x14ac:dyDescent="0.25">
      <c r="B84" s="11"/>
      <c r="C84" s="13"/>
      <c r="E84" s="14"/>
      <c r="F84" s="14"/>
      <c r="G84" s="14"/>
      <c r="H84" s="14"/>
      <c r="I84" s="16"/>
    </row>
    <row r="85" spans="2:9" x14ac:dyDescent="0.25">
      <c r="B85" s="11"/>
      <c r="C85" s="13"/>
      <c r="E85" s="14"/>
      <c r="F85" s="14"/>
      <c r="G85" s="14"/>
      <c r="H85" s="14"/>
      <c r="I85" s="16"/>
    </row>
    <row r="86" spans="2:9" x14ac:dyDescent="0.25">
      <c r="B86" s="11"/>
      <c r="C86" s="13"/>
      <c r="E86" s="14"/>
      <c r="F86" s="14"/>
      <c r="G86" s="14"/>
      <c r="H86" s="14"/>
      <c r="I86" s="16"/>
    </row>
    <row r="87" spans="2:9" x14ac:dyDescent="0.25">
      <c r="B87" s="11"/>
      <c r="C87" s="13"/>
      <c r="E87" s="14"/>
      <c r="F87" s="14"/>
      <c r="G87" s="14"/>
      <c r="H87" s="14"/>
      <c r="I87" s="16"/>
    </row>
    <row r="88" spans="2:9" x14ac:dyDescent="0.25">
      <c r="B88" s="11"/>
      <c r="C88" s="13"/>
      <c r="E88" s="14"/>
      <c r="F88" s="14"/>
      <c r="G88" s="14"/>
      <c r="H88" s="14"/>
      <c r="I88" s="16"/>
    </row>
    <row r="89" spans="2:9" x14ac:dyDescent="0.25">
      <c r="B89" s="11"/>
      <c r="C89" s="13"/>
      <c r="E89" s="14"/>
      <c r="F89" s="14"/>
      <c r="G89" s="14"/>
      <c r="H89" s="14"/>
      <c r="I89" s="16"/>
    </row>
    <row r="90" spans="2:9" x14ac:dyDescent="0.25">
      <c r="B90" s="11"/>
      <c r="C90" s="13"/>
      <c r="E90" s="14"/>
      <c r="F90" s="14"/>
      <c r="G90" s="14"/>
      <c r="H90" s="14"/>
      <c r="I90" s="16"/>
    </row>
    <row r="91" spans="2:9" x14ac:dyDescent="0.25">
      <c r="B91" s="11"/>
      <c r="C91" s="13"/>
      <c r="E91" s="14"/>
      <c r="F91" s="14"/>
      <c r="G91" s="14"/>
      <c r="H91" s="14"/>
      <c r="I91" s="16"/>
    </row>
    <row r="92" spans="2:9" x14ac:dyDescent="0.25">
      <c r="B92" s="11"/>
      <c r="C92" s="13"/>
      <c r="E92" s="14"/>
      <c r="F92" s="14"/>
      <c r="G92" s="14"/>
      <c r="H92" s="14"/>
      <c r="I92" s="16"/>
    </row>
    <row r="93" spans="2:9" x14ac:dyDescent="0.25">
      <c r="B93" s="11"/>
      <c r="C93" s="13"/>
      <c r="E93" s="14"/>
      <c r="F93" s="14"/>
      <c r="G93" s="14"/>
      <c r="H93" s="14"/>
      <c r="I93" s="16"/>
    </row>
    <row r="94" spans="2:9" x14ac:dyDescent="0.25">
      <c r="B94" s="11"/>
      <c r="C94" s="13"/>
      <c r="E94" s="14"/>
      <c r="F94" s="14"/>
      <c r="G94" s="14"/>
      <c r="H94" s="14"/>
      <c r="I94" s="16"/>
    </row>
    <row r="95" spans="2:9" x14ac:dyDescent="0.25">
      <c r="B95" s="11"/>
      <c r="C95" s="13"/>
      <c r="E95" s="14"/>
      <c r="F95" s="14"/>
      <c r="G95" s="14"/>
      <c r="H95" s="14"/>
      <c r="I95" s="16"/>
    </row>
    <row r="96" spans="2:9" x14ac:dyDescent="0.25">
      <c r="B96" s="11"/>
      <c r="C96" s="13"/>
      <c r="E96" s="14"/>
      <c r="F96" s="14"/>
      <c r="G96" s="14"/>
      <c r="H96" s="14"/>
      <c r="I96" s="16"/>
    </row>
    <row r="97" spans="2:9" x14ac:dyDescent="0.25">
      <c r="B97" s="11"/>
      <c r="C97" s="13"/>
      <c r="E97" s="14"/>
      <c r="F97" s="14"/>
      <c r="G97" s="14"/>
      <c r="H97" s="14"/>
      <c r="I97" s="16"/>
    </row>
    <row r="98" spans="2:9" x14ac:dyDescent="0.25">
      <c r="B98" s="11"/>
      <c r="C98" s="13"/>
      <c r="E98" s="14"/>
      <c r="F98" s="14"/>
      <c r="G98" s="14"/>
      <c r="H98" s="14"/>
      <c r="I98" s="16"/>
    </row>
    <row r="99" spans="2:9" x14ac:dyDescent="0.25">
      <c r="B99" s="11"/>
      <c r="C99" s="13"/>
      <c r="E99" s="14"/>
      <c r="F99" s="14"/>
      <c r="G99" s="14"/>
      <c r="H99" s="14"/>
      <c r="I99" s="16"/>
    </row>
    <row r="100" spans="2:9" x14ac:dyDescent="0.25">
      <c r="B100" s="11"/>
      <c r="C100" s="13"/>
      <c r="E100" s="14"/>
      <c r="F100" s="14"/>
      <c r="G100" s="14"/>
      <c r="H100" s="14"/>
      <c r="I100" s="16"/>
    </row>
    <row r="101" spans="2:9" x14ac:dyDescent="0.25">
      <c r="B101" s="11"/>
      <c r="C101" s="13"/>
      <c r="E101" s="14"/>
      <c r="F101" s="14"/>
      <c r="G101" s="14"/>
      <c r="H101" s="14"/>
      <c r="I101" s="16"/>
    </row>
    <row r="102" spans="2:9" x14ac:dyDescent="0.25">
      <c r="B102" s="11"/>
      <c r="C102" s="13"/>
      <c r="E102" s="14"/>
      <c r="F102" s="14"/>
      <c r="G102" s="14"/>
      <c r="H102" s="14"/>
      <c r="I102" s="16"/>
    </row>
    <row r="103" spans="2:9" x14ac:dyDescent="0.25">
      <c r="B103" s="11"/>
      <c r="C103" s="13"/>
      <c r="E103" s="14"/>
      <c r="F103" s="14"/>
      <c r="G103" s="14"/>
      <c r="H103" s="14"/>
      <c r="I103" s="16"/>
    </row>
    <row r="104" spans="2:9" x14ac:dyDescent="0.25">
      <c r="B104" s="11"/>
      <c r="C104" s="13"/>
      <c r="E104" s="14"/>
      <c r="F104" s="14"/>
      <c r="G104" s="14"/>
      <c r="H104" s="14"/>
      <c r="I104" s="16"/>
    </row>
    <row r="105" spans="2:9" x14ac:dyDescent="0.25">
      <c r="B105" s="11"/>
      <c r="C105" s="13"/>
      <c r="E105" s="14"/>
      <c r="F105" s="14"/>
      <c r="G105" s="14"/>
      <c r="H105" s="14"/>
      <c r="I105" s="16"/>
    </row>
    <row r="106" spans="2:9" x14ac:dyDescent="0.25">
      <c r="B106" s="11"/>
      <c r="C106" s="13"/>
      <c r="E106" s="14"/>
      <c r="F106" s="14"/>
      <c r="G106" s="14"/>
      <c r="H106" s="14"/>
      <c r="I106" s="16"/>
    </row>
    <row r="107" spans="2:9" x14ac:dyDescent="0.25">
      <c r="B107" s="11"/>
      <c r="C107" s="13"/>
      <c r="E107" s="14"/>
      <c r="F107" s="14"/>
      <c r="G107" s="14"/>
      <c r="H107" s="14"/>
      <c r="I107" s="16"/>
    </row>
    <row r="108" spans="2:9" x14ac:dyDescent="0.25">
      <c r="B108" s="11"/>
      <c r="C108" s="13"/>
      <c r="E108" s="14"/>
      <c r="F108" s="14"/>
      <c r="G108" s="14"/>
      <c r="H108" s="14"/>
      <c r="I108" s="16"/>
    </row>
    <row r="109" spans="2:9" x14ac:dyDescent="0.25">
      <c r="B109" s="11"/>
      <c r="C109" s="13"/>
      <c r="E109" s="14"/>
      <c r="F109" s="14"/>
      <c r="G109" s="14"/>
      <c r="H109" s="14"/>
      <c r="I109" s="16"/>
    </row>
    <row r="110" spans="2:9" x14ac:dyDescent="0.25">
      <c r="B110" s="11"/>
      <c r="C110" s="13"/>
      <c r="E110" s="14"/>
      <c r="F110" s="14"/>
      <c r="G110" s="14"/>
      <c r="H110" s="14"/>
      <c r="I110" s="16"/>
    </row>
    <row r="111" spans="2:9" x14ac:dyDescent="0.25">
      <c r="B111" s="11"/>
      <c r="C111" s="13"/>
      <c r="E111" s="14"/>
      <c r="F111" s="14"/>
      <c r="G111" s="14"/>
      <c r="H111" s="14"/>
      <c r="I111" s="16"/>
    </row>
    <row r="112" spans="2:9" x14ac:dyDescent="0.25">
      <c r="B112" s="11"/>
      <c r="C112" s="13"/>
      <c r="E112" s="14"/>
      <c r="F112" s="14"/>
      <c r="G112" s="14"/>
      <c r="H112" s="14"/>
      <c r="I112" s="16"/>
    </row>
    <row r="113" spans="2:9" x14ac:dyDescent="0.25">
      <c r="B113" s="11"/>
      <c r="C113" s="13"/>
      <c r="E113" s="14"/>
      <c r="F113" s="14"/>
      <c r="G113" s="14"/>
      <c r="H113" s="14"/>
      <c r="I113" s="16"/>
    </row>
    <row r="114" spans="2:9" x14ac:dyDescent="0.25">
      <c r="B114" s="11"/>
      <c r="C114" s="13"/>
      <c r="E114" s="14"/>
      <c r="F114" s="14"/>
      <c r="G114" s="14"/>
      <c r="H114" s="14"/>
      <c r="I114" s="16"/>
    </row>
    <row r="115" spans="2:9" x14ac:dyDescent="0.25">
      <c r="B115" s="11"/>
      <c r="C115" s="13"/>
      <c r="E115" s="14"/>
      <c r="F115" s="14"/>
      <c r="G115" s="14"/>
      <c r="H115" s="14"/>
      <c r="I115" s="16"/>
    </row>
    <row r="116" spans="2:9" x14ac:dyDescent="0.25">
      <c r="B116" s="11"/>
      <c r="C116" s="13"/>
      <c r="E116" s="14"/>
      <c r="F116" s="14"/>
      <c r="G116" s="14"/>
      <c r="H116" s="14"/>
      <c r="I116" s="16"/>
    </row>
    <row r="117" spans="2:9" x14ac:dyDescent="0.25">
      <c r="B117" s="11"/>
      <c r="C117" s="13"/>
      <c r="E117" s="14"/>
      <c r="F117" s="14"/>
      <c r="G117" s="14"/>
      <c r="H117" s="14"/>
      <c r="I117" s="16"/>
    </row>
    <row r="118" spans="2:9" x14ac:dyDescent="0.25">
      <c r="B118" s="11"/>
      <c r="C118" s="13"/>
      <c r="E118" s="14"/>
      <c r="F118" s="14"/>
      <c r="G118" s="14"/>
      <c r="H118" s="14"/>
      <c r="I118" s="16"/>
    </row>
    <row r="119" spans="2:9" x14ac:dyDescent="0.25">
      <c r="B119" s="11"/>
      <c r="C119" s="13"/>
      <c r="E119" s="14"/>
      <c r="F119" s="14"/>
      <c r="G119" s="14"/>
      <c r="H119" s="14"/>
      <c r="I119" s="16"/>
    </row>
    <row r="120" spans="2:9" x14ac:dyDescent="0.25">
      <c r="B120" s="11"/>
      <c r="C120" s="13"/>
      <c r="E120" s="14"/>
      <c r="F120" s="14"/>
      <c r="G120" s="14"/>
      <c r="H120" s="14"/>
      <c r="I120" s="16"/>
    </row>
    <row r="121" spans="2:9" x14ac:dyDescent="0.25">
      <c r="B121" s="11"/>
      <c r="C121" s="13"/>
      <c r="E121" s="14"/>
      <c r="F121" s="14"/>
      <c r="G121" s="14"/>
      <c r="H121" s="14"/>
      <c r="I121" s="16"/>
    </row>
    <row r="122" spans="2:9" x14ac:dyDescent="0.25">
      <c r="B122" s="11"/>
      <c r="C122" s="13"/>
      <c r="E122" s="14"/>
      <c r="F122" s="14"/>
      <c r="G122" s="14"/>
      <c r="H122" s="14"/>
      <c r="I122" s="16"/>
    </row>
    <row r="123" spans="2:9" x14ac:dyDescent="0.25">
      <c r="B123" s="11"/>
      <c r="C123" s="13"/>
      <c r="E123" s="14"/>
      <c r="F123" s="14"/>
      <c r="G123" s="14"/>
      <c r="H123" s="14"/>
      <c r="I123" s="16"/>
    </row>
    <row r="124" spans="2:9" x14ac:dyDescent="0.25">
      <c r="B124" s="11"/>
      <c r="C124" s="13"/>
      <c r="E124" s="14"/>
      <c r="F124" s="14"/>
      <c r="G124" s="14"/>
      <c r="H124" s="14"/>
      <c r="I124" s="16"/>
    </row>
    <row r="125" spans="2:9" x14ac:dyDescent="0.25">
      <c r="B125" s="11"/>
      <c r="C125" s="13"/>
      <c r="E125" s="14"/>
      <c r="F125" s="14"/>
      <c r="G125" s="14"/>
      <c r="H125" s="14"/>
      <c r="I125" s="16"/>
    </row>
    <row r="126" spans="2:9" x14ac:dyDescent="0.25">
      <c r="B126" s="11"/>
      <c r="C126" s="13"/>
      <c r="E126" s="14"/>
      <c r="F126" s="14"/>
      <c r="G126" s="14"/>
      <c r="H126" s="14"/>
      <c r="I126" s="16"/>
    </row>
    <row r="127" spans="2:9" x14ac:dyDescent="0.25">
      <c r="B127" s="11"/>
      <c r="C127" s="13"/>
      <c r="E127" s="14"/>
      <c r="F127" s="14"/>
      <c r="G127" s="14"/>
      <c r="H127" s="14"/>
      <c r="I127" s="16"/>
    </row>
    <row r="128" spans="2:9" x14ac:dyDescent="0.25">
      <c r="B128" s="11"/>
      <c r="C128" s="13"/>
      <c r="E128" s="14"/>
      <c r="F128" s="14"/>
      <c r="G128" s="14"/>
      <c r="H128" s="14"/>
      <c r="I128" s="16"/>
    </row>
    <row r="129" spans="2:17" x14ac:dyDescent="0.25">
      <c r="B129" s="11"/>
      <c r="C129" s="13"/>
      <c r="E129" s="14"/>
      <c r="F129" s="14"/>
      <c r="G129" s="14"/>
      <c r="H129" s="14"/>
      <c r="I129" s="16"/>
    </row>
    <row r="130" spans="2:17" x14ac:dyDescent="0.25">
      <c r="B130" s="11"/>
      <c r="C130" s="13"/>
      <c r="E130" s="14"/>
      <c r="F130" s="14"/>
      <c r="G130" s="14"/>
      <c r="H130" s="14"/>
      <c r="I130" s="16"/>
      <c r="M130" s="9"/>
      <c r="N130" s="9"/>
      <c r="O130" s="9"/>
      <c r="P130" s="9"/>
      <c r="Q130" s="9"/>
    </row>
    <row r="133" spans="2:17" x14ac:dyDescent="0.25">
      <c r="K133" s="59"/>
      <c r="L133" s="59"/>
    </row>
    <row r="135" spans="2:17" x14ac:dyDescent="0.25">
      <c r="L135" s="59"/>
    </row>
    <row r="138" spans="2:17" x14ac:dyDescent="0.25">
      <c r="K138" s="59"/>
    </row>
    <row r="185" spans="18:19" x14ac:dyDescent="0.25">
      <c r="R185" s="33"/>
      <c r="S185" s="33"/>
    </row>
  </sheetData>
  <mergeCells count="1">
    <mergeCell ref="B5:I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5"/>
  <sheetViews>
    <sheetView workbookViewId="0">
      <selection activeCell="C10" sqref="C10"/>
    </sheetView>
  </sheetViews>
  <sheetFormatPr defaultRowHeight="15" x14ac:dyDescent="0.25"/>
  <cols>
    <col min="1" max="1" width="2.85546875" style="10" customWidth="1"/>
    <col min="2" max="2" width="9.140625" style="10"/>
    <col min="3" max="3" width="10.42578125" style="10" customWidth="1"/>
    <col min="4" max="9" width="9.140625" style="10"/>
    <col min="10" max="10" width="2.85546875" style="10" customWidth="1"/>
    <col min="11" max="11" width="13.140625" style="10" customWidth="1"/>
    <col min="12" max="12" width="2.85546875" style="10" customWidth="1"/>
    <col min="13" max="13" width="9.85546875" style="10" customWidth="1"/>
    <col min="14" max="16384" width="9.140625" style="10"/>
  </cols>
  <sheetData>
    <row r="2" spans="2:19" ht="15" customHeight="1" x14ac:dyDescent="0.25">
      <c r="B2" s="62" t="s">
        <v>13</v>
      </c>
      <c r="C2" s="62" t="s">
        <v>24</v>
      </c>
      <c r="D2" s="62" t="s">
        <v>74</v>
      </c>
    </row>
    <row r="3" spans="2:19" x14ac:dyDescent="0.25">
      <c r="B3" s="60">
        <v>0.05</v>
      </c>
      <c r="C3" s="60">
        <v>0</v>
      </c>
      <c r="D3" s="60">
        <v>58</v>
      </c>
    </row>
    <row r="4" spans="2:19" x14ac:dyDescent="0.25">
      <c r="B4" s="11"/>
      <c r="C4" s="11"/>
      <c r="D4" s="11"/>
      <c r="E4" s="11"/>
      <c r="F4" s="11"/>
      <c r="G4" s="11"/>
    </row>
    <row r="5" spans="2:19" x14ac:dyDescent="0.25">
      <c r="B5" s="104"/>
      <c r="C5" s="104"/>
      <c r="D5" s="104"/>
      <c r="E5" s="104"/>
      <c r="F5" s="104"/>
      <c r="G5" s="104"/>
      <c r="H5" s="104"/>
      <c r="I5" s="104"/>
      <c r="L5" s="38"/>
      <c r="M5" s="21" t="s">
        <v>13</v>
      </c>
      <c r="N5" s="21" t="s">
        <v>28</v>
      </c>
    </row>
    <row r="6" spans="2:19" x14ac:dyDescent="0.25">
      <c r="B6" s="104"/>
      <c r="C6" s="104"/>
      <c r="D6" s="104"/>
      <c r="E6" s="104"/>
      <c r="F6" s="104"/>
      <c r="G6" s="104"/>
      <c r="H6" s="104"/>
      <c r="I6" s="104"/>
      <c r="L6" s="38"/>
      <c r="M6" s="10">
        <v>1</v>
      </c>
      <c r="N6" s="10">
        <v>10</v>
      </c>
      <c r="O6" s="12"/>
      <c r="P6" s="12"/>
      <c r="Q6" s="12"/>
      <c r="R6" s="63"/>
      <c r="S6" s="63"/>
    </row>
    <row r="7" spans="2:19" x14ac:dyDescent="0.25">
      <c r="B7" s="64" t="s">
        <v>75</v>
      </c>
      <c r="C7" s="65" t="s">
        <v>14</v>
      </c>
      <c r="D7" s="65" t="s">
        <v>25</v>
      </c>
      <c r="E7" s="65" t="s">
        <v>15</v>
      </c>
      <c r="F7" s="65" t="s">
        <v>16</v>
      </c>
      <c r="G7" s="65" t="s">
        <v>17</v>
      </c>
      <c r="H7" s="65" t="s">
        <v>18</v>
      </c>
      <c r="I7" s="65" t="s">
        <v>26</v>
      </c>
      <c r="L7" s="38"/>
      <c r="M7" s="10">
        <v>0.15</v>
      </c>
      <c r="N7" s="59" t="s">
        <v>27</v>
      </c>
    </row>
    <row r="8" spans="2:19" x14ac:dyDescent="0.25">
      <c r="B8" s="10">
        <v>1</v>
      </c>
      <c r="C8" s="10">
        <v>0</v>
      </c>
      <c r="D8" s="10">
        <f>C3</f>
        <v>0</v>
      </c>
      <c r="E8" s="10">
        <f>30*D8+10</f>
        <v>10</v>
      </c>
      <c r="F8" s="10">
        <f>30*($D8+(E8/2)*$B$3)+10</f>
        <v>17.5</v>
      </c>
      <c r="G8" s="10">
        <f>30*($D8+(F8/2)*$B$3)+10</f>
        <v>23.125</v>
      </c>
      <c r="H8" s="10">
        <f>30*(D8+G8*$B$3)+10</f>
        <v>44.6875</v>
      </c>
      <c r="I8" s="10">
        <f>D8+($B$3/6)*(E8+2*F8+2*G8+H8)</f>
        <v>1.1328125</v>
      </c>
      <c r="L8" s="38"/>
    </row>
    <row r="9" spans="2:19" x14ac:dyDescent="0.25">
      <c r="B9" s="10">
        <f>B8+1</f>
        <v>2</v>
      </c>
      <c r="C9" s="10">
        <f>C8+$B$3</f>
        <v>0.05</v>
      </c>
      <c r="D9" s="10">
        <f>I8</f>
        <v>1.1328125</v>
      </c>
      <c r="E9" s="10">
        <f>30*D9+10</f>
        <v>43.984375</v>
      </c>
      <c r="F9" s="10">
        <f>30*($D9+(E9/2)*$B$3)+10</f>
        <v>76.97265625</v>
      </c>
      <c r="G9" s="10">
        <f>30*($D9+(F9/2)*$B$3)+10</f>
        <v>101.7138671875</v>
      </c>
      <c r="H9" s="10">
        <f>30*(D9+G9*$B$3)+10</f>
        <v>196.55517578125</v>
      </c>
      <c r="I9" s="10">
        <f>D9+($B$3/6)*(E9+2*F9+2*G9+H9)</f>
        <v>6.11541748046875</v>
      </c>
      <c r="L9" s="38"/>
      <c r="M9" s="59" t="s">
        <v>27</v>
      </c>
      <c r="N9" s="10">
        <f>(N6*M7)/M6</f>
        <v>1.5</v>
      </c>
    </row>
    <row r="10" spans="2:19" x14ac:dyDescent="0.25">
      <c r="B10" s="10">
        <f t="shared" ref="B10:B11" si="0">B9+1</f>
        <v>3</v>
      </c>
      <c r="C10" s="10">
        <f t="shared" ref="C10:C11" si="1">C9+$B$3</f>
        <v>0.1</v>
      </c>
      <c r="D10" s="10">
        <f t="shared" ref="D10:D11" si="2">I9</f>
        <v>6.11541748046875</v>
      </c>
      <c r="E10" s="10">
        <f t="shared" ref="E10:E11" si="3">30*D10+10</f>
        <v>193.4625244140625</v>
      </c>
      <c r="F10" s="10">
        <f t="shared" ref="F10:G11" si="4">30*($D10+(E10/2)*$B$3)+10</f>
        <v>338.55941772460938</v>
      </c>
      <c r="G10" s="10">
        <f t="shared" si="4"/>
        <v>447.38208770751953</v>
      </c>
      <c r="H10" s="10">
        <f t="shared" ref="H10:H11" si="5">30*(D10+G10*$B$3)+10</f>
        <v>864.5356559753418</v>
      </c>
      <c r="I10" s="10">
        <f t="shared" ref="I10" si="6">D10+($B$3/6)*(E10+2*F10+2*G10+H10)</f>
        <v>28.031094074249268</v>
      </c>
      <c r="L10" s="38"/>
    </row>
    <row r="11" spans="2:19" x14ac:dyDescent="0.25">
      <c r="B11" s="10">
        <f t="shared" si="0"/>
        <v>4</v>
      </c>
      <c r="C11" s="10">
        <f t="shared" si="1"/>
        <v>0.15000000000000002</v>
      </c>
      <c r="D11" s="10">
        <f t="shared" si="2"/>
        <v>28.031094074249268</v>
      </c>
      <c r="E11" s="10">
        <f t="shared" si="3"/>
        <v>850.93282222747803</v>
      </c>
      <c r="F11" s="10">
        <f t="shared" si="4"/>
        <v>1489.1324388980865</v>
      </c>
      <c r="G11" s="10">
        <f t="shared" si="4"/>
        <v>1967.7821514010429</v>
      </c>
      <c r="H11" s="10">
        <f t="shared" si="5"/>
        <v>3802.6060493290424</v>
      </c>
      <c r="I11" s="61">
        <v>58</v>
      </c>
      <c r="K11" s="10" t="s">
        <v>76</v>
      </c>
      <c r="L11" s="38"/>
      <c r="M11" s="10" t="s">
        <v>29</v>
      </c>
      <c r="N11" s="67">
        <f>N9/1440</f>
        <v>1.0416666666666667E-3</v>
      </c>
    </row>
    <row r="23" spans="2:9" x14ac:dyDescent="0.25">
      <c r="B23" s="11"/>
      <c r="C23" s="13"/>
      <c r="E23" s="14"/>
      <c r="F23" s="14"/>
      <c r="G23" s="14"/>
      <c r="H23" s="14"/>
      <c r="I23" s="16"/>
    </row>
    <row r="24" spans="2:9" x14ac:dyDescent="0.25">
      <c r="B24" s="11"/>
      <c r="C24" s="13"/>
      <c r="E24" s="14"/>
      <c r="F24" s="14"/>
      <c r="G24" s="14"/>
      <c r="H24" s="14"/>
      <c r="I24" s="16"/>
    </row>
    <row r="25" spans="2:9" x14ac:dyDescent="0.25">
      <c r="B25" s="11"/>
      <c r="C25" s="13"/>
      <c r="E25" s="14"/>
      <c r="F25" s="14"/>
      <c r="G25" s="14"/>
      <c r="H25" s="14"/>
      <c r="I25" s="16"/>
    </row>
    <row r="26" spans="2:9" x14ac:dyDescent="0.25">
      <c r="B26" s="11"/>
      <c r="C26" s="13"/>
      <c r="E26" s="14"/>
      <c r="F26" s="14"/>
      <c r="G26" s="14"/>
      <c r="H26" s="14"/>
      <c r="I26" s="16"/>
    </row>
    <row r="27" spans="2:9" x14ac:dyDescent="0.25">
      <c r="B27" s="11"/>
      <c r="C27" s="13"/>
      <c r="E27" s="14"/>
      <c r="F27" s="14"/>
      <c r="G27" s="14"/>
      <c r="H27" s="14"/>
      <c r="I27" s="16"/>
    </row>
    <row r="28" spans="2:9" x14ac:dyDescent="0.25">
      <c r="B28" s="11"/>
      <c r="C28" s="13"/>
      <c r="E28" s="14"/>
      <c r="F28" s="14"/>
      <c r="G28" s="14"/>
      <c r="H28" s="14"/>
      <c r="I28" s="16"/>
    </row>
    <row r="29" spans="2:9" x14ac:dyDescent="0.25">
      <c r="B29" s="11"/>
      <c r="C29" s="13"/>
      <c r="E29" s="14"/>
      <c r="F29" s="14"/>
      <c r="G29" s="14"/>
      <c r="H29" s="14"/>
      <c r="I29" s="16"/>
    </row>
    <row r="30" spans="2:9" x14ac:dyDescent="0.25">
      <c r="B30" s="11"/>
      <c r="C30" s="13"/>
      <c r="E30" s="14"/>
      <c r="F30" s="14"/>
      <c r="G30" s="14"/>
      <c r="H30" s="14"/>
      <c r="I30" s="16"/>
    </row>
    <row r="31" spans="2:9" x14ac:dyDescent="0.25">
      <c r="B31" s="11"/>
      <c r="C31" s="13"/>
      <c r="E31" s="14"/>
      <c r="F31" s="14"/>
      <c r="G31" s="14"/>
      <c r="H31" s="14"/>
      <c r="I31" s="16"/>
    </row>
    <row r="32" spans="2:9" x14ac:dyDescent="0.25">
      <c r="B32" s="11"/>
      <c r="C32" s="13"/>
      <c r="E32" s="14"/>
      <c r="F32" s="14"/>
      <c r="G32" s="14"/>
      <c r="H32" s="14"/>
      <c r="I32" s="16"/>
    </row>
    <row r="33" spans="2:9" x14ac:dyDescent="0.25">
      <c r="B33" s="11"/>
      <c r="C33" s="13"/>
      <c r="E33" s="14"/>
      <c r="F33" s="14"/>
      <c r="G33" s="14"/>
      <c r="H33" s="14"/>
      <c r="I33" s="16"/>
    </row>
    <row r="34" spans="2:9" x14ac:dyDescent="0.25">
      <c r="B34" s="11"/>
      <c r="C34" s="13"/>
      <c r="E34" s="14"/>
      <c r="F34" s="14"/>
      <c r="G34" s="14"/>
      <c r="H34" s="14"/>
      <c r="I34" s="16"/>
    </row>
    <row r="35" spans="2:9" x14ac:dyDescent="0.25">
      <c r="B35" s="11"/>
      <c r="C35" s="13"/>
      <c r="E35" s="14"/>
      <c r="F35" s="14"/>
      <c r="G35" s="14"/>
      <c r="H35" s="14"/>
      <c r="I35" s="16"/>
    </row>
    <row r="36" spans="2:9" x14ac:dyDescent="0.25">
      <c r="B36" s="11"/>
      <c r="C36" s="13"/>
      <c r="E36" s="14"/>
      <c r="F36" s="14"/>
      <c r="G36" s="14"/>
      <c r="H36" s="14"/>
      <c r="I36" s="16"/>
    </row>
    <row r="37" spans="2:9" x14ac:dyDescent="0.25">
      <c r="B37" s="11"/>
      <c r="C37" s="13"/>
      <c r="E37" s="14"/>
      <c r="F37" s="14"/>
      <c r="G37" s="14"/>
      <c r="H37" s="14"/>
      <c r="I37" s="16"/>
    </row>
    <row r="38" spans="2:9" x14ac:dyDescent="0.25">
      <c r="B38" s="11"/>
      <c r="C38" s="13"/>
      <c r="E38" s="14"/>
      <c r="F38" s="14"/>
      <c r="G38" s="14"/>
      <c r="H38" s="14"/>
      <c r="I38" s="16"/>
    </row>
    <row r="39" spans="2:9" x14ac:dyDescent="0.25">
      <c r="B39" s="11"/>
      <c r="C39" s="13"/>
      <c r="E39" s="14"/>
      <c r="F39" s="14"/>
      <c r="G39" s="14"/>
      <c r="H39" s="14"/>
      <c r="I39" s="16"/>
    </row>
    <row r="40" spans="2:9" x14ac:dyDescent="0.25">
      <c r="B40" s="11"/>
      <c r="C40" s="13"/>
      <c r="E40" s="14"/>
      <c r="F40" s="14"/>
      <c r="G40" s="14"/>
      <c r="H40" s="14"/>
      <c r="I40" s="16"/>
    </row>
    <row r="41" spans="2:9" x14ac:dyDescent="0.25">
      <c r="B41" s="11"/>
      <c r="C41" s="13"/>
      <c r="E41" s="14"/>
      <c r="F41" s="14"/>
      <c r="G41" s="14"/>
      <c r="H41" s="14"/>
      <c r="I41" s="16"/>
    </row>
    <row r="42" spans="2:9" x14ac:dyDescent="0.25">
      <c r="B42" s="11"/>
      <c r="C42" s="13"/>
      <c r="E42" s="14"/>
      <c r="F42" s="14"/>
      <c r="G42" s="14"/>
      <c r="H42" s="14"/>
      <c r="I42" s="16"/>
    </row>
    <row r="43" spans="2:9" x14ac:dyDescent="0.25">
      <c r="B43" s="11"/>
      <c r="C43" s="13"/>
      <c r="E43" s="14"/>
      <c r="F43" s="14"/>
      <c r="G43" s="14"/>
      <c r="H43" s="14"/>
      <c r="I43" s="16"/>
    </row>
    <row r="44" spans="2:9" x14ac:dyDescent="0.25">
      <c r="B44" s="11"/>
      <c r="C44" s="13"/>
      <c r="E44" s="14"/>
      <c r="F44" s="14"/>
      <c r="G44" s="14"/>
      <c r="H44" s="14"/>
      <c r="I44" s="16"/>
    </row>
    <row r="45" spans="2:9" x14ac:dyDescent="0.25">
      <c r="B45" s="11"/>
      <c r="C45" s="13"/>
      <c r="E45" s="14"/>
      <c r="F45" s="14"/>
      <c r="G45" s="14"/>
      <c r="H45" s="14"/>
      <c r="I45" s="16"/>
    </row>
    <row r="46" spans="2:9" x14ac:dyDescent="0.25">
      <c r="B46" s="11"/>
      <c r="C46" s="13"/>
      <c r="E46" s="14"/>
      <c r="F46" s="14"/>
      <c r="G46" s="14"/>
      <c r="H46" s="14"/>
      <c r="I46" s="16"/>
    </row>
    <row r="47" spans="2:9" x14ac:dyDescent="0.25">
      <c r="B47" s="11"/>
      <c r="C47" s="13"/>
      <c r="E47" s="14"/>
      <c r="F47" s="14"/>
      <c r="G47" s="14"/>
      <c r="H47" s="14"/>
      <c r="I47" s="16"/>
    </row>
    <row r="48" spans="2:9" x14ac:dyDescent="0.25">
      <c r="B48" s="11"/>
      <c r="C48" s="13"/>
      <c r="E48" s="14"/>
      <c r="F48" s="14"/>
      <c r="G48" s="14"/>
      <c r="H48" s="14"/>
      <c r="I48" s="16"/>
    </row>
    <row r="49" spans="2:9" x14ac:dyDescent="0.25">
      <c r="B49" s="11"/>
      <c r="C49" s="13"/>
      <c r="E49" s="14"/>
      <c r="F49" s="14"/>
      <c r="G49" s="14"/>
      <c r="H49" s="14"/>
      <c r="I49" s="16"/>
    </row>
    <row r="50" spans="2:9" x14ac:dyDescent="0.25">
      <c r="B50" s="11"/>
      <c r="C50" s="13"/>
      <c r="E50" s="14"/>
      <c r="F50" s="14"/>
      <c r="G50" s="14"/>
      <c r="H50" s="14"/>
      <c r="I50" s="16"/>
    </row>
    <row r="51" spans="2:9" x14ac:dyDescent="0.25">
      <c r="B51" s="11"/>
      <c r="C51" s="13"/>
      <c r="E51" s="14"/>
      <c r="F51" s="14"/>
      <c r="G51" s="14"/>
      <c r="H51" s="14"/>
      <c r="I51" s="16"/>
    </row>
    <row r="52" spans="2:9" x14ac:dyDescent="0.25">
      <c r="B52" s="11"/>
      <c r="C52" s="13"/>
      <c r="E52" s="14"/>
      <c r="F52" s="14"/>
      <c r="G52" s="14"/>
      <c r="H52" s="14"/>
      <c r="I52" s="16"/>
    </row>
    <row r="53" spans="2:9" x14ac:dyDescent="0.25">
      <c r="B53" s="11"/>
      <c r="C53" s="13"/>
      <c r="E53" s="14"/>
      <c r="F53" s="14"/>
      <c r="G53" s="14"/>
      <c r="H53" s="14"/>
      <c r="I53" s="16"/>
    </row>
    <row r="54" spans="2:9" x14ac:dyDescent="0.25">
      <c r="B54" s="11"/>
      <c r="C54" s="13"/>
      <c r="E54" s="14"/>
      <c r="F54" s="14"/>
      <c r="G54" s="14"/>
      <c r="H54" s="14"/>
      <c r="I54" s="16"/>
    </row>
    <row r="55" spans="2:9" x14ac:dyDescent="0.25">
      <c r="B55" s="11"/>
      <c r="C55" s="13"/>
      <c r="E55" s="14"/>
      <c r="F55" s="14"/>
      <c r="G55" s="14"/>
      <c r="H55" s="14"/>
      <c r="I55" s="16"/>
    </row>
    <row r="56" spans="2:9" x14ac:dyDescent="0.25">
      <c r="B56" s="11"/>
      <c r="C56" s="13"/>
      <c r="E56" s="14"/>
      <c r="F56" s="14"/>
      <c r="G56" s="14"/>
      <c r="H56" s="14"/>
      <c r="I56" s="16"/>
    </row>
    <row r="57" spans="2:9" x14ac:dyDescent="0.25">
      <c r="B57" s="11"/>
      <c r="C57" s="13"/>
      <c r="E57" s="14"/>
      <c r="F57" s="14"/>
      <c r="G57" s="14"/>
      <c r="H57" s="14"/>
      <c r="I57" s="16"/>
    </row>
    <row r="58" spans="2:9" x14ac:dyDescent="0.25">
      <c r="B58" s="11"/>
      <c r="C58" s="13"/>
      <c r="E58" s="14"/>
      <c r="F58" s="14"/>
      <c r="G58" s="14"/>
      <c r="H58" s="14"/>
      <c r="I58" s="16"/>
    </row>
    <row r="59" spans="2:9" x14ac:dyDescent="0.25">
      <c r="B59" s="11"/>
      <c r="C59" s="13"/>
      <c r="E59" s="14"/>
      <c r="F59" s="14"/>
      <c r="G59" s="14"/>
      <c r="H59" s="14"/>
      <c r="I59" s="16"/>
    </row>
    <row r="60" spans="2:9" x14ac:dyDescent="0.25">
      <c r="B60" s="11"/>
      <c r="C60" s="13"/>
      <c r="E60" s="14"/>
      <c r="F60" s="14"/>
      <c r="G60" s="14"/>
      <c r="H60" s="14"/>
      <c r="I60" s="16"/>
    </row>
    <row r="61" spans="2:9" x14ac:dyDescent="0.25">
      <c r="B61" s="11"/>
      <c r="C61" s="13"/>
      <c r="E61" s="14"/>
      <c r="F61" s="14"/>
      <c r="G61" s="14"/>
      <c r="H61" s="14"/>
      <c r="I61" s="16"/>
    </row>
    <row r="62" spans="2:9" x14ac:dyDescent="0.25">
      <c r="B62" s="11"/>
      <c r="C62" s="13"/>
      <c r="E62" s="14"/>
      <c r="F62" s="14"/>
      <c r="G62" s="14"/>
      <c r="H62" s="14"/>
      <c r="I62" s="16"/>
    </row>
    <row r="63" spans="2:9" x14ac:dyDescent="0.25">
      <c r="B63" s="11"/>
      <c r="C63" s="13"/>
      <c r="E63" s="14"/>
      <c r="F63" s="14"/>
      <c r="G63" s="14"/>
      <c r="H63" s="14"/>
      <c r="I63" s="16"/>
    </row>
    <row r="64" spans="2:9" x14ac:dyDescent="0.25">
      <c r="B64" s="11"/>
      <c r="C64" s="13"/>
      <c r="E64" s="14"/>
      <c r="F64" s="14"/>
      <c r="G64" s="14"/>
      <c r="H64" s="14"/>
      <c r="I64" s="16"/>
    </row>
    <row r="65" spans="2:9" x14ac:dyDescent="0.25">
      <c r="B65" s="11"/>
      <c r="C65" s="13"/>
      <c r="E65" s="14"/>
      <c r="F65" s="14"/>
      <c r="G65" s="14"/>
      <c r="H65" s="14"/>
      <c r="I65" s="16"/>
    </row>
    <row r="66" spans="2:9" x14ac:dyDescent="0.25">
      <c r="B66" s="11"/>
      <c r="C66" s="13"/>
      <c r="E66" s="14"/>
      <c r="F66" s="14"/>
      <c r="G66" s="14"/>
      <c r="H66" s="14"/>
      <c r="I66" s="16"/>
    </row>
    <row r="67" spans="2:9" x14ac:dyDescent="0.25">
      <c r="B67" s="11"/>
      <c r="C67" s="13"/>
      <c r="E67" s="14"/>
      <c r="F67" s="14"/>
      <c r="G67" s="14"/>
      <c r="H67" s="14"/>
      <c r="I67" s="16"/>
    </row>
    <row r="68" spans="2:9" x14ac:dyDescent="0.25">
      <c r="B68" s="11"/>
      <c r="C68" s="13"/>
      <c r="E68" s="14"/>
      <c r="F68" s="14"/>
      <c r="G68" s="14"/>
      <c r="H68" s="14"/>
      <c r="I68" s="16"/>
    </row>
    <row r="69" spans="2:9" x14ac:dyDescent="0.25">
      <c r="B69" s="11"/>
      <c r="C69" s="13"/>
      <c r="E69" s="14"/>
      <c r="F69" s="14"/>
      <c r="G69" s="14"/>
      <c r="H69" s="14"/>
      <c r="I69" s="16"/>
    </row>
    <row r="70" spans="2:9" x14ac:dyDescent="0.25">
      <c r="B70" s="11"/>
      <c r="C70" s="13"/>
      <c r="E70" s="14"/>
      <c r="F70" s="14"/>
      <c r="G70" s="14"/>
      <c r="H70" s="14"/>
      <c r="I70" s="16"/>
    </row>
    <row r="71" spans="2:9" x14ac:dyDescent="0.25">
      <c r="B71" s="11"/>
      <c r="C71" s="13"/>
      <c r="E71" s="14"/>
      <c r="F71" s="14"/>
      <c r="G71" s="14"/>
      <c r="H71" s="14"/>
      <c r="I71" s="16"/>
    </row>
    <row r="72" spans="2:9" x14ac:dyDescent="0.25">
      <c r="B72" s="11"/>
      <c r="C72" s="13"/>
      <c r="E72" s="14"/>
      <c r="F72" s="14"/>
      <c r="G72" s="14"/>
      <c r="H72" s="14"/>
      <c r="I72" s="16"/>
    </row>
    <row r="73" spans="2:9" x14ac:dyDescent="0.25">
      <c r="B73" s="11"/>
      <c r="C73" s="13"/>
      <c r="E73" s="14"/>
      <c r="F73" s="14"/>
      <c r="G73" s="14"/>
      <c r="H73" s="14"/>
      <c r="I73" s="16"/>
    </row>
    <row r="74" spans="2:9" x14ac:dyDescent="0.25">
      <c r="B74" s="11"/>
      <c r="C74" s="13"/>
      <c r="E74" s="14"/>
      <c r="F74" s="14"/>
      <c r="G74" s="14"/>
      <c r="H74" s="14"/>
      <c r="I74" s="16"/>
    </row>
    <row r="75" spans="2:9" x14ac:dyDescent="0.25">
      <c r="B75" s="11"/>
      <c r="C75" s="13"/>
      <c r="E75" s="14"/>
      <c r="F75" s="14"/>
      <c r="G75" s="14"/>
      <c r="H75" s="14"/>
      <c r="I75" s="16"/>
    </row>
    <row r="76" spans="2:9" x14ac:dyDescent="0.25">
      <c r="B76" s="11"/>
      <c r="C76" s="13"/>
      <c r="E76" s="14"/>
      <c r="F76" s="14"/>
      <c r="G76" s="14"/>
      <c r="H76" s="14"/>
      <c r="I76" s="16"/>
    </row>
    <row r="77" spans="2:9" x14ac:dyDescent="0.25">
      <c r="B77" s="11"/>
      <c r="C77" s="13"/>
      <c r="E77" s="14"/>
      <c r="F77" s="14"/>
      <c r="G77" s="14"/>
      <c r="H77" s="14"/>
      <c r="I77" s="16"/>
    </row>
    <row r="78" spans="2:9" x14ac:dyDescent="0.25">
      <c r="B78" s="11"/>
      <c r="C78" s="13"/>
      <c r="E78" s="14"/>
      <c r="F78" s="14"/>
      <c r="G78" s="14"/>
      <c r="H78" s="14"/>
      <c r="I78" s="16"/>
    </row>
    <row r="79" spans="2:9" x14ac:dyDescent="0.25">
      <c r="B79" s="11"/>
      <c r="C79" s="13"/>
      <c r="E79" s="14"/>
      <c r="F79" s="14"/>
      <c r="G79" s="14"/>
      <c r="H79" s="14"/>
      <c r="I79" s="16"/>
    </row>
    <row r="80" spans="2:9" x14ac:dyDescent="0.25">
      <c r="B80" s="11"/>
      <c r="C80" s="13"/>
      <c r="E80" s="14"/>
      <c r="F80" s="14"/>
      <c r="G80" s="14"/>
      <c r="H80" s="14"/>
      <c r="I80" s="16"/>
    </row>
    <row r="81" spans="2:9" x14ac:dyDescent="0.25">
      <c r="B81" s="11"/>
      <c r="C81" s="13"/>
      <c r="E81" s="14"/>
      <c r="F81" s="14"/>
      <c r="G81" s="14"/>
      <c r="H81" s="14"/>
      <c r="I81" s="16"/>
    </row>
    <row r="82" spans="2:9" x14ac:dyDescent="0.25">
      <c r="B82" s="11"/>
      <c r="C82" s="13"/>
      <c r="E82" s="14"/>
      <c r="F82" s="14"/>
      <c r="G82" s="14"/>
      <c r="H82" s="14"/>
      <c r="I82" s="16"/>
    </row>
    <row r="83" spans="2:9" x14ac:dyDescent="0.25">
      <c r="B83" s="11"/>
      <c r="C83" s="13"/>
      <c r="E83" s="14"/>
      <c r="F83" s="14"/>
      <c r="G83" s="14"/>
      <c r="H83" s="14"/>
      <c r="I83" s="16"/>
    </row>
    <row r="84" spans="2:9" x14ac:dyDescent="0.25">
      <c r="B84" s="11"/>
      <c r="C84" s="13"/>
      <c r="E84" s="14"/>
      <c r="F84" s="14"/>
      <c r="G84" s="14"/>
      <c r="H84" s="14"/>
      <c r="I84" s="16"/>
    </row>
    <row r="85" spans="2:9" x14ac:dyDescent="0.25">
      <c r="B85" s="11"/>
      <c r="C85" s="13"/>
      <c r="E85" s="14"/>
      <c r="F85" s="14"/>
      <c r="G85" s="14"/>
      <c r="H85" s="14"/>
      <c r="I85" s="16"/>
    </row>
    <row r="86" spans="2:9" x14ac:dyDescent="0.25">
      <c r="B86" s="11"/>
      <c r="C86" s="13"/>
      <c r="E86" s="14"/>
      <c r="F86" s="14"/>
      <c r="G86" s="14"/>
      <c r="H86" s="14"/>
      <c r="I86" s="16"/>
    </row>
    <row r="87" spans="2:9" x14ac:dyDescent="0.25">
      <c r="B87" s="11"/>
      <c r="C87" s="13"/>
      <c r="E87" s="14"/>
      <c r="F87" s="14"/>
      <c r="G87" s="14"/>
      <c r="H87" s="14"/>
      <c r="I87" s="16"/>
    </row>
    <row r="88" spans="2:9" x14ac:dyDescent="0.25">
      <c r="B88" s="11"/>
      <c r="C88" s="13"/>
      <c r="E88" s="14"/>
      <c r="F88" s="14"/>
      <c r="G88" s="14"/>
      <c r="H88" s="14"/>
      <c r="I88" s="16"/>
    </row>
    <row r="89" spans="2:9" x14ac:dyDescent="0.25">
      <c r="B89" s="11"/>
      <c r="C89" s="13"/>
      <c r="E89" s="14"/>
      <c r="F89" s="14"/>
      <c r="G89" s="14"/>
      <c r="H89" s="14"/>
      <c r="I89" s="16"/>
    </row>
    <row r="90" spans="2:9" x14ac:dyDescent="0.25">
      <c r="B90" s="11"/>
      <c r="C90" s="13"/>
      <c r="E90" s="14"/>
      <c r="F90" s="14"/>
      <c r="G90" s="14"/>
      <c r="H90" s="14"/>
      <c r="I90" s="16"/>
    </row>
    <row r="91" spans="2:9" x14ac:dyDescent="0.25">
      <c r="B91" s="11"/>
      <c r="C91" s="13"/>
      <c r="E91" s="14"/>
      <c r="F91" s="14"/>
      <c r="G91" s="14"/>
      <c r="H91" s="14"/>
      <c r="I91" s="16"/>
    </row>
    <row r="92" spans="2:9" x14ac:dyDescent="0.25">
      <c r="B92" s="11"/>
      <c r="C92" s="13"/>
      <c r="E92" s="14"/>
      <c r="F92" s="14"/>
      <c r="G92" s="14"/>
      <c r="H92" s="14"/>
      <c r="I92" s="16"/>
    </row>
    <row r="93" spans="2:9" x14ac:dyDescent="0.25">
      <c r="B93" s="11"/>
      <c r="C93" s="13"/>
      <c r="E93" s="14"/>
      <c r="F93" s="14"/>
      <c r="G93" s="14"/>
      <c r="H93" s="14"/>
      <c r="I93" s="16"/>
    </row>
    <row r="94" spans="2:9" x14ac:dyDescent="0.25">
      <c r="B94" s="11"/>
      <c r="C94" s="13"/>
      <c r="E94" s="14"/>
      <c r="F94" s="14"/>
      <c r="G94" s="14"/>
      <c r="H94" s="14"/>
      <c r="I94" s="16"/>
    </row>
    <row r="95" spans="2:9" x14ac:dyDescent="0.25">
      <c r="B95" s="11"/>
      <c r="C95" s="13"/>
      <c r="E95" s="14"/>
      <c r="F95" s="14"/>
      <c r="G95" s="14"/>
      <c r="H95" s="14"/>
      <c r="I95" s="16"/>
    </row>
    <row r="96" spans="2:9" x14ac:dyDescent="0.25">
      <c r="B96" s="11"/>
      <c r="C96" s="13"/>
      <c r="E96" s="14"/>
      <c r="F96" s="14"/>
      <c r="G96" s="14"/>
      <c r="H96" s="14"/>
      <c r="I96" s="16"/>
    </row>
    <row r="97" spans="2:9" x14ac:dyDescent="0.25">
      <c r="B97" s="11"/>
      <c r="C97" s="13"/>
      <c r="E97" s="14"/>
      <c r="F97" s="14"/>
      <c r="G97" s="14"/>
      <c r="H97" s="14"/>
      <c r="I97" s="16"/>
    </row>
    <row r="98" spans="2:9" x14ac:dyDescent="0.25">
      <c r="B98" s="11"/>
      <c r="C98" s="13"/>
      <c r="E98" s="14"/>
      <c r="F98" s="14"/>
      <c r="G98" s="14"/>
      <c r="H98" s="14"/>
      <c r="I98" s="16"/>
    </row>
    <row r="99" spans="2:9" x14ac:dyDescent="0.25">
      <c r="B99" s="11"/>
      <c r="C99" s="13"/>
      <c r="E99" s="14"/>
      <c r="F99" s="14"/>
      <c r="G99" s="14"/>
      <c r="H99" s="14"/>
      <c r="I99" s="16"/>
    </row>
    <row r="100" spans="2:9" x14ac:dyDescent="0.25">
      <c r="B100" s="11"/>
      <c r="C100" s="13"/>
      <c r="E100" s="14"/>
      <c r="F100" s="14"/>
      <c r="G100" s="14"/>
      <c r="H100" s="14"/>
      <c r="I100" s="16"/>
    </row>
    <row r="101" spans="2:9" x14ac:dyDescent="0.25">
      <c r="B101" s="11"/>
      <c r="C101" s="13"/>
      <c r="E101" s="14"/>
      <c r="F101" s="14"/>
      <c r="G101" s="14"/>
      <c r="H101" s="14"/>
      <c r="I101" s="16"/>
    </row>
    <row r="102" spans="2:9" x14ac:dyDescent="0.25">
      <c r="B102" s="11"/>
      <c r="C102" s="13"/>
      <c r="E102" s="14"/>
      <c r="F102" s="14"/>
      <c r="G102" s="14"/>
      <c r="H102" s="14"/>
      <c r="I102" s="16"/>
    </row>
    <row r="103" spans="2:9" x14ac:dyDescent="0.25">
      <c r="B103" s="11"/>
      <c r="C103" s="13"/>
      <c r="E103" s="14"/>
      <c r="F103" s="14"/>
      <c r="G103" s="14"/>
      <c r="H103" s="14"/>
      <c r="I103" s="16"/>
    </row>
    <row r="104" spans="2:9" x14ac:dyDescent="0.25">
      <c r="B104" s="11"/>
      <c r="C104" s="13"/>
      <c r="E104" s="14"/>
      <c r="F104" s="14"/>
      <c r="G104" s="14"/>
      <c r="H104" s="14"/>
      <c r="I104" s="16"/>
    </row>
    <row r="105" spans="2:9" x14ac:dyDescent="0.25">
      <c r="B105" s="11"/>
      <c r="C105" s="13"/>
      <c r="E105" s="14"/>
      <c r="F105" s="14"/>
      <c r="G105" s="14"/>
      <c r="H105" s="14"/>
      <c r="I105" s="16"/>
    </row>
    <row r="106" spans="2:9" x14ac:dyDescent="0.25">
      <c r="B106" s="11"/>
      <c r="C106" s="13"/>
      <c r="E106" s="14"/>
      <c r="F106" s="14"/>
      <c r="G106" s="14"/>
      <c r="H106" s="14"/>
      <c r="I106" s="16"/>
    </row>
    <row r="107" spans="2:9" x14ac:dyDescent="0.25">
      <c r="B107" s="11"/>
      <c r="C107" s="13"/>
      <c r="E107" s="14"/>
      <c r="F107" s="14"/>
      <c r="G107" s="14"/>
      <c r="H107" s="14"/>
      <c r="I107" s="16"/>
    </row>
    <row r="108" spans="2:9" x14ac:dyDescent="0.25">
      <c r="B108" s="11"/>
      <c r="C108" s="13"/>
      <c r="E108" s="14"/>
      <c r="F108" s="14"/>
      <c r="G108" s="14"/>
      <c r="H108" s="14"/>
      <c r="I108" s="16"/>
    </row>
    <row r="109" spans="2:9" x14ac:dyDescent="0.25">
      <c r="B109" s="11"/>
      <c r="C109" s="13"/>
      <c r="E109" s="14"/>
      <c r="F109" s="14"/>
      <c r="G109" s="14"/>
      <c r="H109" s="14"/>
      <c r="I109" s="16"/>
    </row>
    <row r="110" spans="2:9" x14ac:dyDescent="0.25">
      <c r="B110" s="11"/>
      <c r="C110" s="13"/>
      <c r="E110" s="14"/>
      <c r="F110" s="14"/>
      <c r="G110" s="14"/>
      <c r="H110" s="14"/>
      <c r="I110" s="16"/>
    </row>
    <row r="111" spans="2:9" x14ac:dyDescent="0.25">
      <c r="B111" s="11"/>
      <c r="C111" s="13"/>
      <c r="E111" s="14"/>
      <c r="F111" s="14"/>
      <c r="G111" s="14"/>
      <c r="H111" s="14"/>
      <c r="I111" s="16"/>
    </row>
    <row r="112" spans="2:9" x14ac:dyDescent="0.25">
      <c r="B112" s="11"/>
      <c r="C112" s="13"/>
      <c r="E112" s="14"/>
      <c r="F112" s="14"/>
      <c r="G112" s="14"/>
      <c r="H112" s="14"/>
      <c r="I112" s="16"/>
    </row>
    <row r="113" spans="2:9" x14ac:dyDescent="0.25">
      <c r="B113" s="11"/>
      <c r="C113" s="13"/>
      <c r="E113" s="14"/>
      <c r="F113" s="14"/>
      <c r="G113" s="14"/>
      <c r="H113" s="14"/>
      <c r="I113" s="16"/>
    </row>
    <row r="114" spans="2:9" x14ac:dyDescent="0.25">
      <c r="B114" s="11"/>
      <c r="C114" s="13"/>
      <c r="E114" s="14"/>
      <c r="F114" s="14"/>
      <c r="G114" s="14"/>
      <c r="H114" s="14"/>
      <c r="I114" s="16"/>
    </row>
    <row r="115" spans="2:9" x14ac:dyDescent="0.25">
      <c r="B115" s="11"/>
      <c r="C115" s="13"/>
      <c r="E115" s="14"/>
      <c r="F115" s="14"/>
      <c r="G115" s="14"/>
      <c r="H115" s="14"/>
      <c r="I115" s="16"/>
    </row>
    <row r="116" spans="2:9" x14ac:dyDescent="0.25">
      <c r="B116" s="11"/>
      <c r="C116" s="13"/>
      <c r="E116" s="14"/>
      <c r="F116" s="14"/>
      <c r="G116" s="14"/>
      <c r="H116" s="14"/>
      <c r="I116" s="16"/>
    </row>
    <row r="117" spans="2:9" x14ac:dyDescent="0.25">
      <c r="B117" s="11"/>
      <c r="C117" s="13"/>
      <c r="E117" s="14"/>
      <c r="F117" s="14"/>
      <c r="G117" s="14"/>
      <c r="H117" s="14"/>
      <c r="I117" s="16"/>
    </row>
    <row r="118" spans="2:9" x14ac:dyDescent="0.25">
      <c r="B118" s="11"/>
      <c r="C118" s="13"/>
      <c r="E118" s="14"/>
      <c r="F118" s="14"/>
      <c r="G118" s="14"/>
      <c r="H118" s="14"/>
      <c r="I118" s="16"/>
    </row>
    <row r="119" spans="2:9" x14ac:dyDescent="0.25">
      <c r="B119" s="11"/>
      <c r="C119" s="13"/>
      <c r="E119" s="14"/>
      <c r="F119" s="14"/>
      <c r="G119" s="14"/>
      <c r="H119" s="14"/>
      <c r="I119" s="16"/>
    </row>
    <row r="120" spans="2:9" x14ac:dyDescent="0.25">
      <c r="B120" s="11"/>
      <c r="C120" s="13"/>
      <c r="E120" s="14"/>
      <c r="F120" s="14"/>
      <c r="G120" s="14"/>
      <c r="H120" s="14"/>
      <c r="I120" s="16"/>
    </row>
    <row r="121" spans="2:9" x14ac:dyDescent="0.25">
      <c r="B121" s="11"/>
      <c r="C121" s="13"/>
      <c r="E121" s="14"/>
      <c r="F121" s="14"/>
      <c r="G121" s="14"/>
      <c r="H121" s="14"/>
      <c r="I121" s="16"/>
    </row>
    <row r="122" spans="2:9" x14ac:dyDescent="0.25">
      <c r="B122" s="11"/>
      <c r="C122" s="13"/>
      <c r="E122" s="14"/>
      <c r="F122" s="14"/>
      <c r="G122" s="14"/>
      <c r="H122" s="14"/>
      <c r="I122" s="16"/>
    </row>
    <row r="123" spans="2:9" x14ac:dyDescent="0.25">
      <c r="B123" s="11"/>
      <c r="C123" s="13"/>
      <c r="E123" s="14"/>
      <c r="F123" s="14"/>
      <c r="G123" s="14"/>
      <c r="H123" s="14"/>
      <c r="I123" s="16"/>
    </row>
    <row r="124" spans="2:9" x14ac:dyDescent="0.25">
      <c r="B124" s="11"/>
      <c r="C124" s="13"/>
      <c r="E124" s="14"/>
      <c r="F124" s="14"/>
      <c r="G124" s="14"/>
      <c r="H124" s="14"/>
      <c r="I124" s="16"/>
    </row>
    <row r="125" spans="2:9" x14ac:dyDescent="0.25">
      <c r="B125" s="11"/>
      <c r="C125" s="13"/>
      <c r="E125" s="14"/>
      <c r="F125" s="14"/>
      <c r="G125" s="14"/>
      <c r="H125" s="14"/>
      <c r="I125" s="16"/>
    </row>
    <row r="126" spans="2:9" x14ac:dyDescent="0.25">
      <c r="B126" s="11"/>
      <c r="C126" s="13"/>
      <c r="E126" s="14"/>
      <c r="F126" s="14"/>
      <c r="G126" s="14"/>
      <c r="H126" s="14"/>
      <c r="I126" s="16"/>
    </row>
    <row r="127" spans="2:9" x14ac:dyDescent="0.25">
      <c r="B127" s="11"/>
      <c r="C127" s="13"/>
      <c r="E127" s="14"/>
      <c r="F127" s="14"/>
      <c r="G127" s="14"/>
      <c r="H127" s="14"/>
      <c r="I127" s="16"/>
    </row>
    <row r="128" spans="2:9" x14ac:dyDescent="0.25">
      <c r="B128" s="11"/>
      <c r="C128" s="13"/>
      <c r="E128" s="14"/>
      <c r="F128" s="14"/>
      <c r="G128" s="14"/>
      <c r="H128" s="14"/>
      <c r="I128" s="16"/>
    </row>
    <row r="129" spans="2:17" x14ac:dyDescent="0.25">
      <c r="B129" s="11"/>
      <c r="C129" s="13"/>
      <c r="E129" s="14"/>
      <c r="F129" s="14"/>
      <c r="G129" s="14"/>
      <c r="H129" s="14"/>
      <c r="I129" s="16"/>
    </row>
    <row r="130" spans="2:17" x14ac:dyDescent="0.25">
      <c r="B130" s="11"/>
      <c r="C130" s="13"/>
      <c r="E130" s="14"/>
      <c r="F130" s="14"/>
      <c r="G130" s="14"/>
      <c r="H130" s="14"/>
      <c r="I130" s="16"/>
      <c r="M130" s="9"/>
      <c r="N130" s="9"/>
      <c r="O130" s="9"/>
      <c r="P130" s="9"/>
      <c r="Q130" s="9"/>
    </row>
    <row r="133" spans="2:17" x14ac:dyDescent="0.25">
      <c r="K133" s="59"/>
      <c r="L133" s="59"/>
    </row>
    <row r="135" spans="2:17" x14ac:dyDescent="0.25">
      <c r="L135" s="59"/>
    </row>
    <row r="138" spans="2:17" x14ac:dyDescent="0.25">
      <c r="K138" s="59"/>
    </row>
    <row r="185" spans="18:19" x14ac:dyDescent="0.25">
      <c r="R185" s="33"/>
      <c r="S185" s="33"/>
    </row>
  </sheetData>
  <mergeCells count="1">
    <mergeCell ref="B5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Colas</vt:lpstr>
      <vt:lpstr>Runge-Kutta-Motocicleta</vt:lpstr>
      <vt:lpstr>Runge-Kutta-Autmóvil</vt:lpstr>
      <vt:lpstr>Runge-Kutta-Camioneta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2019-02-08T15:18:47Z</dcterms:modified>
</cp:coreProperties>
</file>