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repo\github_repo_scripts\scripts\PROJETS\ADN\L49\"/>
    </mc:Choice>
  </mc:AlternateContent>
  <bookViews>
    <workbookView xWindow="0" yWindow="0" windowWidth="23055" windowHeight="9705" activeTab="4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6" l="1"/>
  <c r="J10" i="6"/>
  <c r="J8" i="6"/>
  <c r="J14" i="6"/>
  <c r="D27" i="2"/>
  <c r="D26" i="2"/>
  <c r="J4" i="6"/>
  <c r="J16" i="6"/>
  <c r="J6" i="6"/>
  <c r="J18" i="6" l="1"/>
  <c r="D35" i="2" l="1"/>
  <c r="D34" i="2"/>
  <c r="D17" i="2"/>
  <c r="D15" i="2"/>
  <c r="D28" i="2"/>
  <c r="D25" i="2"/>
  <c r="F12" i="3"/>
  <c r="F15" i="3"/>
  <c r="D20" i="2"/>
  <c r="D19" i="2"/>
  <c r="D18" i="2"/>
  <c r="D16" i="2"/>
  <c r="D14" i="2"/>
  <c r="D33" i="2" l="1"/>
</calcChain>
</file>

<file path=xl/sharedStrings.xml><?xml version="1.0" encoding="utf-8"?>
<sst xmlns="http://schemas.openxmlformats.org/spreadsheetml/2006/main" count="230" uniqueCount="136">
  <si>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</si>
  <si>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</si>
  <si>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</si>
  <si>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</si>
  <si>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</si>
  <si>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</si>
  <si>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</si>
  <si>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</si>
  <si>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</si>
  <si>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</si>
  <si>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</si>
  <si>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Délais de réalisation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</si>
  <si>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</si>
  <si>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</si>
  <si>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</si>
  <si>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</si>
  <si>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</si>
  <si>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</si>
  <si>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</si>
  <si>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</si>
  <si>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</si>
  <si>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</si>
  <si>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</si>
  <si>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Note / 10</t>
  </si>
  <si>
    <t>Note /50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</si>
  <si>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</si>
  <si>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</si>
  <si>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</si>
  <si>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</si>
  <si>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</si>
  <si>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</si>
  <si>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</si>
  <si>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Note finale
/100</t>
  </si>
  <si>
    <t>id</t>
  </si>
  <si>
    <t>id_opp</t>
  </si>
  <si>
    <t>travaux</t>
  </si>
  <si>
    <t>prev_starr</t>
  </si>
  <si>
    <t>cables</t>
  </si>
  <si>
    <t>prog_dsp</t>
  </si>
  <si>
    <t>date_exe</t>
  </si>
  <si>
    <t>moa</t>
  </si>
  <si>
    <t>nb_suf</t>
  </si>
  <si>
    <t>longueur</t>
  </si>
  <si>
    <t>nb_chb_exists</t>
  </si>
  <si>
    <t>nb_chb_a_creer</t>
  </si>
  <si>
    <t>OPP_2-35_LT_26078_CRLS_001</t>
  </si>
  <si>
    <t xml:space="preserve">1x720FO + 1x144FO + 1x2FO </t>
  </si>
  <si>
    <t>Inconnue</t>
  </si>
  <si>
    <t>Conseil départemental de la Drôme</t>
  </si>
  <si>
    <t>OPP_3-1_LT_07231_WEFB_002</t>
  </si>
  <si>
    <t>Assainissement</t>
  </si>
  <si>
    <t>Syndicat intercommunal d'assainissement et d'eau de St Etienne de Fontbellon et St Sernin</t>
  </si>
  <si>
    <t>OPP_3-25_LT_07201_RUMS_002</t>
  </si>
  <si>
    <t>Rénovation enrobé</t>
  </si>
  <si>
    <t>OPP_4-10_LT_26173_MCHE_001</t>
  </si>
  <si>
    <t>Pose du cable HTA dans fourreau posé par INEO et fourni par ENEDIS. Depose de la HTA et BT sur support mixte mais pas de branchement aériens</t>
  </si>
  <si>
    <t>Enedis</t>
  </si>
  <si>
    <t>OPP_4-10_LT_26173_MCHE_002</t>
  </si>
  <si>
    <t>OPP_4-34_LT_07204_WAGV_001</t>
  </si>
  <si>
    <t>Réseaux humides + pose de nouvelles conduites + pose de chambres type L3 + enfouissement de rares traversées de réseaux aériens</t>
  </si>
  <si>
    <t>Mairie de Saint-Agrève</t>
  </si>
  <si>
    <t>OPP_LT_07024_BANN_001</t>
  </si>
  <si>
    <t xml:space="preserve">Rénovation couche de roulement RD 111 </t>
  </si>
  <si>
    <t>OPP_LT_07330_VPAR_001</t>
  </si>
  <si>
    <t>Adduction en eau potable</t>
  </si>
  <si>
    <t>OPP_LT_26148_HTRV_001</t>
  </si>
  <si>
    <t>Creation ligne HTA+BT+ encorbellement</t>
  </si>
  <si>
    <t>OPP_LT_26381_JLAN_001</t>
  </si>
  <si>
    <t>HTA</t>
  </si>
  <si>
    <t>support</t>
  </si>
  <si>
    <t>gc_type</t>
  </si>
  <si>
    <t>cout_gc_inter</t>
  </si>
  <si>
    <t>cout_gc_mutual</t>
  </si>
  <si>
    <t>GC à créer</t>
  </si>
  <si>
    <t>Chemin non revêtu</t>
  </si>
  <si>
    <t>Réfection de voirie</t>
  </si>
  <si>
    <t>Axe demi chaussee</t>
  </si>
  <si>
    <t>Axe demi chaussée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</si>
  <si>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</si>
  <si>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</si>
  <si>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</si>
  <si>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</si>
  <si>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</si>
  <si>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</si>
  <si>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</si>
  <si>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</si>
  <si>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</si>
  <si>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</si>
  <si>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</si>
  <si>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</si>
  <si>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</si>
  <si>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</si>
  <si>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</si>
  <si>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</si>
  <si>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</si>
  <si>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</si>
  <si>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</si>
  <si>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estimatifs initiaux</t>
  </si>
  <si>
    <t>Cout GC Mutualisé</t>
  </si>
  <si>
    <t>Cout GC Interco</t>
  </si>
  <si>
    <t>&lt;</t>
  </si>
  <si>
    <t>&gt;</t>
  </si>
  <si>
    <t>=</t>
  </si>
  <si>
    <t>&gt; 50%</t>
  </si>
  <si>
    <t>&gt; 25%</t>
  </si>
  <si>
    <t>&gt; 5%</t>
  </si>
  <si>
    <t>&lt; 50%</t>
  </si>
  <si>
    <t>&lt; 25%</t>
  </si>
  <si>
    <t>&lt; 5%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</si>
  <si>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</si>
  <si>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</si>
  <si>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</si>
  <si>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</si>
  <si>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</si>
  <si>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</si>
  <si>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</si>
  <si>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</si>
  <si>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</si>
  <si>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</si>
  <si>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</si>
  <si>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</si>
  <si>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</si>
  <si>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</si>
  <si>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</si>
  <si>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</si>
  <si>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</si>
  <si>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</si>
  <si>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type_cable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</si>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</sst>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/>
      <right/>
      <top style="double">
        <color theme="9"/>
      </top>
      <bottom/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medium">
        <color indexed="64"/>
      </left>
      <right/>
      <top/>
      <bottom style="double">
        <color theme="8" tint="0.39997558519241921"/>
      </bottom>
      <diagonal/>
    </border>
    <border>
      <left style="double">
        <color theme="8" tint="0.39997558519241921"/>
      </left>
      <right/>
      <top/>
      <bottom/>
      <diagonal/>
    </border>
    <border>
      <left style="medium">
        <color indexed="64"/>
      </left>
      <right/>
      <top style="double">
        <color theme="8" tint="0.39997558519241921"/>
      </top>
      <bottom/>
      <diagonal/>
    </border>
    <border>
      <left style="medium">
        <color indexed="64"/>
      </left>
      <right style="double">
        <color theme="8" tint="0.39997558519241921"/>
      </right>
      <top style="double">
        <color theme="8" tint="0.39997558519241921"/>
      </top>
      <bottom/>
      <diagonal/>
    </border>
    <border>
      <left style="medium">
        <color indexed="64"/>
      </left>
      <right style="double">
        <color theme="8" tint="0.39997558519241921"/>
      </right>
      <top style="double">
        <color theme="8" tint="0.39997558519241921"/>
      </top>
      <bottom style="double">
        <color theme="8" tint="0.39997558519241921"/>
      </bottom>
      <diagonal/>
    </border>
    <border>
      <left/>
      <right/>
      <top style="double">
        <color theme="8" tint="0.39997558519241921"/>
      </top>
      <bottom/>
      <diagonal/>
    </border>
    <border>
      <left style="medium">
        <color indexed="64"/>
      </left>
      <right/>
      <top style="double">
        <color rgb="FFE1491F"/>
      </top>
      <bottom/>
      <diagonal/>
    </border>
    <border>
      <left style="double">
        <color rgb="FFE1491F"/>
      </left>
      <right/>
      <top/>
      <bottom/>
      <diagonal/>
    </border>
    <border>
      <left style="medium">
        <color indexed="64"/>
      </left>
      <right style="double">
        <color rgb="FFE1491F"/>
      </right>
      <top style="double">
        <color rgb="FFE1491F"/>
      </top>
      <bottom style="double">
        <color rgb="FFE1491F"/>
      </bottom>
      <diagonal/>
    </border>
    <border>
      <left/>
      <right/>
      <top style="double">
        <color rgb="FFE1491F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49" fontId="0" fillId="0" borderId="0" xfId="0" applyNumberForma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5" borderId="51" xfId="0" applyFill="1" applyBorder="1"/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0" fillId="0" borderId="26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12" borderId="20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5" fillId="12" borderId="22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28" xfId="0" applyNumberForma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5" fillId="9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0" fillId="0" borderId="9" xfId="0" applyNumberFormat="1" applyFont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28" xfId="0" applyNumberFormat="1" applyFont="1" applyBorder="1" applyAlignment="1">
      <alignment horizontal="left" vertical="center"/>
    </xf>
    <xf numFmtId="1" fontId="10" fillId="0" borderId="9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left" vertical="center"/>
    </xf>
    <xf numFmtId="1" fontId="10" fillId="0" borderId="28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0" fillId="11" borderId="27" xfId="0" applyFont="1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11" borderId="42" xfId="0" applyFont="1" applyFill="1" applyBorder="1" applyAlignment="1">
      <alignment horizontal="center"/>
    </xf>
    <xf numFmtId="0" fontId="0" fillId="11" borderId="1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42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9" borderId="16" xfId="0" applyFont="1" applyFill="1" applyBorder="1" applyAlignment="1">
      <alignment horizontal="center"/>
    </xf>
    <xf numFmtId="0" fontId="0" fillId="11" borderId="29" xfId="0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11" borderId="55" xfId="0" applyFill="1" applyBorder="1"/>
    <xf numFmtId="0" fontId="0" fillId="11" borderId="56" xfId="0" applyFill="1" applyBorder="1"/>
    <xf numFmtId="0" fontId="0" fillId="0" borderId="57" xfId="0" applyBorder="1"/>
    <xf numFmtId="0" fontId="0" fillId="9" borderId="58" xfId="0" applyFill="1" applyBorder="1"/>
    <xf numFmtId="0" fontId="0" fillId="0" borderId="59" xfId="0" applyBorder="1"/>
    <xf numFmtId="0" fontId="0" fillId="0" borderId="58" xfId="0" applyBorder="1"/>
    <xf numFmtId="0" fontId="0" fillId="9" borderId="60" xfId="0" applyFill="1" applyBorder="1"/>
    <xf numFmtId="0" fontId="0" fillId="0" borderId="61" xfId="0" applyBorder="1"/>
    <xf numFmtId="0" fontId="0" fillId="3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491F"/>
      <color rgb="FFEC8E74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200025</xdr:colOff>
      <xdr:row>53</xdr:row>
      <xdr:rowOff>180975</xdr:rowOff>
    </xdr:from>
    <xdr:to>
      <xdr:col>9</xdr:col>
      <xdr:colOff>85726</xdr:colOff>
      <xdr:row>56</xdr:row>
      <xdr:rowOff>76200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AD0920B0-B9EF-4F23-83A0-BAEC0B43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00" b="25999"/>
        <a:stretch>
          <a:fillRect/>
        </a:stretch>
      </xdr:blipFill>
      <xdr:spPr bwMode="auto">
        <a:xfrm>
          <a:off x="3419475" y="12249150"/>
          <a:ext cx="14287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F25" sqref="F25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186" bestFit="1" customWidth="1"/>
  </cols>
  <sheetData>
    <row r="1" spans="1:14" x14ac:dyDescent="0.25">
      <c r="A1" t="s">
        <v>33</v>
      </c>
      <c r="B1" t="s">
        <v>34</v>
      </c>
      <c r="C1" t="s">
        <v>79</v>
      </c>
      <c r="D1" t="s">
        <v>35</v>
      </c>
      <c r="E1" t="s">
        <v>36</v>
      </c>
      <c r="F1" t="s">
        <v>37</v>
      </c>
      <c r="G1" t="s">
        <v>127</v>
      </c>
      <c r="H1" t="s">
        <v>38</v>
      </c>
      <c r="I1" s="186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>
        <v>1</v>
      </c>
      <c r="B2" t="s">
        <v>45</v>
      </c>
      <c r="D2" t="s">
        <v>125</v>
      </c>
      <c r="E2" s="35" t="s">
        <v>121</v>
      </c>
      <c r="F2" t="s">
        <v>46</v>
      </c>
      <c r="G2" t="s">
        <v>126</v>
      </c>
      <c r="H2">
        <v>2017</v>
      </c>
      <c r="I2" s="186" t="s">
        <v>132</v>
      </c>
      <c r="J2" t="s">
        <v>48</v>
      </c>
      <c r="K2">
        <v>85</v>
      </c>
      <c r="L2">
        <v>1394</v>
      </c>
      <c r="M2">
        <v>0</v>
      </c>
      <c r="N2">
        <v>4</v>
      </c>
    </row>
    <row r="3" spans="1:14" x14ac:dyDescent="0.25">
      <c r="A3">
        <v>2</v>
      </c>
      <c r="B3" t="s">
        <v>49</v>
      </c>
      <c r="D3" t="s">
        <v>50</v>
      </c>
      <c r="F3" t="s">
        <v>46</v>
      </c>
      <c r="I3" s="186" t="s">
        <v>47</v>
      </c>
      <c r="J3" t="s">
        <v>51</v>
      </c>
      <c r="K3">
        <v>40</v>
      </c>
      <c r="L3">
        <v>1235</v>
      </c>
      <c r="N3">
        <v>4</v>
      </c>
    </row>
    <row r="4" spans="1:14" x14ac:dyDescent="0.25">
      <c r="A4">
        <v>3</v>
      </c>
      <c r="B4" t="s">
        <v>52</v>
      </c>
      <c r="D4" t="s">
        <v>53</v>
      </c>
      <c r="F4" t="s">
        <v>46</v>
      </c>
      <c r="I4" s="186" t="s">
        <v>47</v>
      </c>
      <c r="J4" t="s">
        <v>51</v>
      </c>
      <c r="K4">
        <v>178</v>
      </c>
      <c r="L4">
        <v>3360</v>
      </c>
      <c r="M4">
        <v>1</v>
      </c>
      <c r="N4">
        <v>2</v>
      </c>
    </row>
    <row r="5" spans="1:14" x14ac:dyDescent="0.25">
      <c r="A5">
        <v>4</v>
      </c>
      <c r="B5" t="s">
        <v>54</v>
      </c>
      <c r="D5" t="s">
        <v>55</v>
      </c>
      <c r="F5" t="s">
        <v>46</v>
      </c>
      <c r="I5" s="186" t="s">
        <v>47</v>
      </c>
      <c r="J5" t="s">
        <v>56</v>
      </c>
      <c r="K5">
        <v>1042</v>
      </c>
      <c r="L5">
        <v>42726</v>
      </c>
      <c r="N5">
        <v>35</v>
      </c>
    </row>
    <row r="6" spans="1:14" x14ac:dyDescent="0.25">
      <c r="A6">
        <v>6</v>
      </c>
      <c r="B6" t="s">
        <v>58</v>
      </c>
      <c r="D6" t="s">
        <v>59</v>
      </c>
      <c r="F6" t="s">
        <v>46</v>
      </c>
      <c r="I6" s="186" t="s">
        <v>47</v>
      </c>
      <c r="J6" t="s">
        <v>60</v>
      </c>
      <c r="K6">
        <v>124</v>
      </c>
      <c r="L6">
        <v>352</v>
      </c>
      <c r="N6">
        <v>1</v>
      </c>
    </row>
    <row r="7" spans="1:14" x14ac:dyDescent="0.25">
      <c r="A7">
        <v>7</v>
      </c>
      <c r="B7" t="s">
        <v>61</v>
      </c>
      <c r="D7" t="s">
        <v>62</v>
      </c>
      <c r="F7" t="s">
        <v>46</v>
      </c>
      <c r="I7" s="186" t="s">
        <v>47</v>
      </c>
      <c r="J7" t="s">
        <v>60</v>
      </c>
      <c r="K7">
        <v>124</v>
      </c>
      <c r="L7">
        <v>26</v>
      </c>
      <c r="M7">
        <v>1</v>
      </c>
      <c r="N7">
        <v>1</v>
      </c>
    </row>
    <row r="8" spans="1:14" x14ac:dyDescent="0.25">
      <c r="A8">
        <v>8</v>
      </c>
      <c r="B8" t="s">
        <v>63</v>
      </c>
      <c r="D8" t="s">
        <v>64</v>
      </c>
      <c r="F8" t="s">
        <v>46</v>
      </c>
      <c r="I8" s="186" t="s">
        <v>47</v>
      </c>
      <c r="J8" t="s">
        <v>60</v>
      </c>
      <c r="K8">
        <v>124</v>
      </c>
      <c r="L8">
        <v>95</v>
      </c>
      <c r="N8">
        <v>1</v>
      </c>
    </row>
    <row r="9" spans="1:14" x14ac:dyDescent="0.25">
      <c r="A9">
        <v>9</v>
      </c>
      <c r="B9" t="s">
        <v>65</v>
      </c>
      <c r="D9" t="s">
        <v>66</v>
      </c>
      <c r="F9" t="s">
        <v>46</v>
      </c>
      <c r="H9">
        <v>2019</v>
      </c>
      <c r="I9" s="186" t="s">
        <v>47</v>
      </c>
      <c r="J9" t="s">
        <v>60</v>
      </c>
      <c r="K9">
        <v>48</v>
      </c>
      <c r="L9">
        <v>2640</v>
      </c>
      <c r="N9">
        <v>5</v>
      </c>
    </row>
    <row r="10" spans="1:14" x14ac:dyDescent="0.25">
      <c r="A10">
        <v>10</v>
      </c>
      <c r="B10" t="s">
        <v>67</v>
      </c>
      <c r="D10" t="s">
        <v>68</v>
      </c>
      <c r="H10">
        <v>2019</v>
      </c>
      <c r="I10" s="186" t="s">
        <v>47</v>
      </c>
      <c r="J10" t="s">
        <v>56</v>
      </c>
      <c r="K10">
        <v>219</v>
      </c>
      <c r="L10">
        <v>17065</v>
      </c>
      <c r="N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B28" sqref="B28"/>
    </sheetView>
  </sheetViews>
  <sheetFormatPr baseColWidth="10" defaultRowHeight="15" x14ac:dyDescent="0.25"/>
  <cols>
    <col min="2" max="2" width="28.85546875" customWidth="1"/>
  </cols>
  <sheetData>
    <row r="1" spans="1:7" x14ac:dyDescent="0.25">
      <c r="A1" t="s">
        <v>33</v>
      </c>
      <c r="B1" t="s">
        <v>34</v>
      </c>
      <c r="C1" t="s">
        <v>69</v>
      </c>
      <c r="D1" t="s">
        <v>70</v>
      </c>
      <c r="E1" t="s">
        <v>42</v>
      </c>
      <c r="F1" t="s">
        <v>71</v>
      </c>
      <c r="G1" t="s">
        <v>72</v>
      </c>
    </row>
    <row r="2" spans="1:7" x14ac:dyDescent="0.25">
      <c r="A2">
        <v>2</v>
      </c>
      <c r="B2" t="s">
        <v>45</v>
      </c>
      <c r="C2" t="s">
        <v>73</v>
      </c>
      <c r="D2" t="s">
        <v>74</v>
      </c>
      <c r="E2">
        <v>47</v>
      </c>
      <c r="F2">
        <v>3525</v>
      </c>
    </row>
    <row r="3" spans="1:7" x14ac:dyDescent="0.25">
      <c r="A3">
        <v>10</v>
      </c>
      <c r="B3" t="s">
        <v>45</v>
      </c>
      <c r="C3" t="s">
        <v>75</v>
      </c>
      <c r="D3" t="s">
        <v>74</v>
      </c>
      <c r="E3">
        <v>200</v>
      </c>
      <c r="G3">
        <v>5000</v>
      </c>
    </row>
    <row r="4" spans="1:7" x14ac:dyDescent="0.25">
      <c r="A4">
        <v>1</v>
      </c>
      <c r="B4" t="s">
        <v>49</v>
      </c>
      <c r="C4" t="s">
        <v>50</v>
      </c>
      <c r="D4" t="s">
        <v>74</v>
      </c>
      <c r="E4">
        <v>565</v>
      </c>
      <c r="G4">
        <v>14125</v>
      </c>
    </row>
    <row r="5" spans="1:7" x14ac:dyDescent="0.25">
      <c r="A5">
        <v>5</v>
      </c>
      <c r="B5" t="s">
        <v>49</v>
      </c>
      <c r="C5" t="s">
        <v>73</v>
      </c>
      <c r="D5" t="s">
        <v>74</v>
      </c>
      <c r="E5">
        <v>496</v>
      </c>
      <c r="F5">
        <v>37200</v>
      </c>
    </row>
    <row r="6" spans="1:7" x14ac:dyDescent="0.25">
      <c r="A6">
        <v>6</v>
      </c>
      <c r="B6" t="s">
        <v>52</v>
      </c>
      <c r="C6" t="s">
        <v>73</v>
      </c>
      <c r="D6" t="s">
        <v>76</v>
      </c>
      <c r="E6">
        <v>550</v>
      </c>
      <c r="F6">
        <v>41250</v>
      </c>
    </row>
    <row r="7" spans="1:7" x14ac:dyDescent="0.25">
      <c r="A7">
        <v>19</v>
      </c>
      <c r="B7" t="s">
        <v>52</v>
      </c>
      <c r="C7" t="s">
        <v>75</v>
      </c>
      <c r="D7" t="s">
        <v>76</v>
      </c>
      <c r="E7">
        <v>2810</v>
      </c>
      <c r="G7">
        <v>4512</v>
      </c>
    </row>
    <row r="8" spans="1:7" x14ac:dyDescent="0.25">
      <c r="A8">
        <v>11</v>
      </c>
      <c r="B8" t="s">
        <v>54</v>
      </c>
      <c r="C8" t="s">
        <v>68</v>
      </c>
      <c r="D8" t="s">
        <v>77</v>
      </c>
      <c r="E8">
        <v>40493</v>
      </c>
      <c r="G8">
        <v>3036975</v>
      </c>
    </row>
    <row r="9" spans="1:7" x14ac:dyDescent="0.25">
      <c r="A9">
        <v>12</v>
      </c>
      <c r="B9" t="s">
        <v>54</v>
      </c>
      <c r="C9" t="s">
        <v>73</v>
      </c>
      <c r="D9" t="s">
        <v>77</v>
      </c>
      <c r="E9">
        <v>2233</v>
      </c>
      <c r="F9">
        <v>167475</v>
      </c>
    </row>
    <row r="10" spans="1:7" x14ac:dyDescent="0.25">
      <c r="A10">
        <v>7</v>
      </c>
      <c r="B10" t="s">
        <v>57</v>
      </c>
      <c r="C10" t="s">
        <v>73</v>
      </c>
      <c r="D10" t="s">
        <v>74</v>
      </c>
      <c r="E10">
        <v>182</v>
      </c>
      <c r="F10">
        <v>13650</v>
      </c>
    </row>
    <row r="11" spans="1:7" x14ac:dyDescent="0.25">
      <c r="A11">
        <v>13</v>
      </c>
      <c r="B11" t="s">
        <v>57</v>
      </c>
      <c r="C11" t="s">
        <v>75</v>
      </c>
      <c r="D11" t="s">
        <v>76</v>
      </c>
      <c r="E11">
        <v>1246</v>
      </c>
      <c r="F11">
        <v>4513</v>
      </c>
    </row>
    <row r="12" spans="1:7" x14ac:dyDescent="0.25">
      <c r="A12">
        <v>17</v>
      </c>
      <c r="B12" t="s">
        <v>58</v>
      </c>
      <c r="C12" t="s">
        <v>75</v>
      </c>
      <c r="D12" t="s">
        <v>74</v>
      </c>
      <c r="E12">
        <v>446</v>
      </c>
      <c r="G12">
        <v>8800</v>
      </c>
    </row>
    <row r="13" spans="1:7" x14ac:dyDescent="0.25">
      <c r="A13">
        <v>18</v>
      </c>
      <c r="B13" t="s">
        <v>61</v>
      </c>
      <c r="C13" t="s">
        <v>73</v>
      </c>
      <c r="D13" t="s">
        <v>74</v>
      </c>
      <c r="E13">
        <v>26</v>
      </c>
      <c r="F13">
        <v>1950</v>
      </c>
    </row>
    <row r="14" spans="1:7" x14ac:dyDescent="0.25">
      <c r="A14">
        <v>4</v>
      </c>
      <c r="B14" t="s">
        <v>63</v>
      </c>
      <c r="C14" t="s">
        <v>73</v>
      </c>
      <c r="D14" t="s">
        <v>74</v>
      </c>
      <c r="E14">
        <v>30</v>
      </c>
      <c r="F14">
        <v>2250</v>
      </c>
    </row>
    <row r="15" spans="1:7" x14ac:dyDescent="0.25">
      <c r="A15">
        <v>14</v>
      </c>
      <c r="B15" t="s">
        <v>63</v>
      </c>
      <c r="C15" t="s">
        <v>50</v>
      </c>
      <c r="D15" t="s">
        <v>74</v>
      </c>
      <c r="E15">
        <v>95</v>
      </c>
      <c r="G15">
        <v>2375</v>
      </c>
    </row>
    <row r="16" spans="1:7" x14ac:dyDescent="0.25">
      <c r="A16">
        <v>20</v>
      </c>
      <c r="B16" t="s">
        <v>65</v>
      </c>
      <c r="C16" t="s">
        <v>75</v>
      </c>
      <c r="D16" t="s">
        <v>74</v>
      </c>
      <c r="E16">
        <v>2640</v>
      </c>
      <c r="G16">
        <v>66000</v>
      </c>
    </row>
    <row r="17" spans="1:8" x14ac:dyDescent="0.25">
      <c r="A17">
        <v>3</v>
      </c>
      <c r="B17" t="s">
        <v>67</v>
      </c>
      <c r="C17" t="s">
        <v>68</v>
      </c>
      <c r="D17" t="s">
        <v>74</v>
      </c>
      <c r="E17">
        <v>17065</v>
      </c>
      <c r="G17">
        <v>426625</v>
      </c>
    </row>
    <row r="25" spans="1:8" x14ac:dyDescent="0.25">
      <c r="H25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topLeftCell="A34" workbookViewId="0">
      <selection activeCell="T23" sqref="T23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4"/>
      <c r="O2" s="3"/>
      <c r="P2" s="1"/>
    </row>
    <row r="3" spans="1:16" x14ac:dyDescent="0.25">
      <c r="A3" s="1"/>
      <c r="B3" s="1"/>
      <c r="C3" s="85"/>
      <c r="D3" s="69"/>
      <c r="E3" s="69"/>
      <c r="F3" s="69"/>
      <c r="G3" s="69"/>
      <c r="H3" s="69"/>
      <c r="I3" s="69"/>
      <c r="J3" s="69"/>
      <c r="K3" s="69"/>
      <c r="L3" s="69"/>
      <c r="M3" s="69"/>
      <c r="N3" s="86"/>
      <c r="O3" s="1"/>
      <c r="P3" s="1"/>
    </row>
    <row r="4" spans="1:16" x14ac:dyDescent="0.25">
      <c r="A4" s="1"/>
      <c r="B4" s="1"/>
      <c r="C4" s="85"/>
      <c r="D4" s="69"/>
      <c r="E4" s="69"/>
      <c r="F4" s="69"/>
      <c r="G4" s="69"/>
      <c r="H4" s="69"/>
      <c r="I4" s="69"/>
      <c r="J4" s="69"/>
      <c r="K4" s="69"/>
      <c r="L4" s="69"/>
      <c r="M4" s="69"/>
      <c r="N4" s="86"/>
      <c r="O4" s="1"/>
      <c r="P4" s="1"/>
    </row>
    <row r="5" spans="1:16" x14ac:dyDescent="0.25">
      <c r="A5" s="1"/>
      <c r="B5" s="1"/>
      <c r="C5" s="85"/>
      <c r="D5" s="69"/>
      <c r="E5" s="69"/>
      <c r="F5" s="69"/>
      <c r="G5" s="69"/>
      <c r="H5" s="69"/>
      <c r="I5" s="69"/>
      <c r="J5" s="69"/>
      <c r="K5" s="69"/>
      <c r="L5" s="69"/>
      <c r="M5" s="69"/>
      <c r="N5" s="86"/>
      <c r="O5" s="1"/>
      <c r="P5" s="1"/>
    </row>
    <row r="6" spans="1:16" x14ac:dyDescent="0.25">
      <c r="A6" s="1"/>
      <c r="B6" s="1"/>
      <c r="C6" s="85"/>
      <c r="D6" s="69"/>
      <c r="E6" s="69"/>
      <c r="F6" s="69"/>
      <c r="G6" s="69"/>
      <c r="H6" s="69"/>
      <c r="I6" s="69"/>
      <c r="J6" s="69"/>
      <c r="K6" s="69"/>
      <c r="L6" s="69"/>
      <c r="M6" s="69"/>
      <c r="N6" s="86"/>
      <c r="O6" s="1"/>
      <c r="P6" s="1"/>
    </row>
    <row r="7" spans="1:16" x14ac:dyDescent="0.25">
      <c r="A7" s="1"/>
      <c r="B7" s="1"/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90" t="s">
        <v>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1"/>
    </row>
    <row r="10" spans="1:16" ht="18.75" x14ac:dyDescent="0.25">
      <c r="A10" s="1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1"/>
    </row>
    <row r="11" spans="1:16" ht="18.75" x14ac:dyDescent="0.25">
      <c r="A11" s="1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1"/>
    </row>
    <row r="12" spans="1:16" ht="18.75" x14ac:dyDescent="0.25">
      <c r="A12" s="1"/>
      <c r="B12" s="101" t="s">
        <v>4</v>
      </c>
      <c r="C12" s="101"/>
      <c r="D12" s="101"/>
      <c r="E12" s="101"/>
      <c r="F12" s="103" t="str">
        <f>IF(ISBLANK(Synthèse!C2),"",Synthèse!C2)</f>
        <v/>
      </c>
      <c r="G12" s="103"/>
      <c r="H12" s="103"/>
      <c r="I12" s="103"/>
      <c r="J12" s="103"/>
      <c r="K12" s="103"/>
      <c r="L12" s="103"/>
      <c r="M12" s="103"/>
      <c r="N12" s="103"/>
      <c r="O12" s="104"/>
      <c r="P12" s="1"/>
    </row>
    <row r="13" spans="1:16" ht="18.75" customHeight="1" x14ac:dyDescent="0.25">
      <c r="A13" s="1"/>
      <c r="B13" s="102" t="s">
        <v>5</v>
      </c>
      <c r="C13" s="102"/>
      <c r="D13" s="102"/>
      <c r="E13" s="102"/>
      <c r="F13" s="88"/>
      <c r="G13" s="88"/>
      <c r="H13" s="88"/>
      <c r="I13" s="88"/>
      <c r="J13" s="88"/>
      <c r="K13" s="88"/>
      <c r="L13" s="88"/>
      <c r="M13" s="88"/>
      <c r="N13" s="88"/>
      <c r="O13" s="89"/>
      <c r="P13" s="1"/>
    </row>
    <row r="14" spans="1:16" ht="18.75" customHeight="1" x14ac:dyDescent="0.25">
      <c r="A14" s="1"/>
      <c r="B14" s="102" t="s">
        <v>6</v>
      </c>
      <c r="C14" s="102"/>
      <c r="D14" s="102"/>
      <c r="E14" s="102"/>
      <c r="F14" s="74"/>
      <c r="G14" s="74"/>
      <c r="H14" s="74"/>
      <c r="I14" s="74"/>
      <c r="J14" s="74"/>
      <c r="K14" s="74"/>
      <c r="L14" s="74"/>
      <c r="M14" s="74"/>
      <c r="N14" s="74"/>
      <c r="O14" s="75"/>
      <c r="P14" s="1"/>
    </row>
    <row r="15" spans="1:16" ht="18.75" customHeight="1" x14ac:dyDescent="0.25">
      <c r="A15" s="4"/>
      <c r="B15" s="95" t="s">
        <v>78</v>
      </c>
      <c r="C15" s="96"/>
      <c r="D15" s="96"/>
      <c r="E15" s="97"/>
      <c r="F15" s="98">
        <f>IF(ISBLANK(Synthèse!L2),"",Synthèse!L2)</f>
        <v>1394</v>
      </c>
      <c r="G15" s="99"/>
      <c r="H15" s="99"/>
      <c r="I15" s="99"/>
      <c r="J15" s="99"/>
      <c r="K15" s="99"/>
      <c r="L15" s="99"/>
      <c r="M15" s="99"/>
      <c r="N15" s="99"/>
      <c r="O15" s="100"/>
      <c r="P15" s="4"/>
    </row>
    <row r="16" spans="1:16" ht="18.75" customHeight="1" thickBot="1" x14ac:dyDescent="0.3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1"/>
    </row>
    <row r="17" spans="1:16" x14ac:dyDescent="0.25">
      <c r="A17" s="1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  <c r="P17" s="1"/>
    </row>
    <row r="18" spans="1:16" x14ac:dyDescent="0.25">
      <c r="A18" s="1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  <c r="P18" s="1"/>
    </row>
    <row r="19" spans="1:16" x14ac:dyDescent="0.25">
      <c r="A19" s="1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1"/>
    </row>
    <row r="20" spans="1:16" x14ac:dyDescent="0.25">
      <c r="A20" s="1"/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1"/>
    </row>
    <row r="21" spans="1:16" x14ac:dyDescent="0.25">
      <c r="A21" s="1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  <c r="P21" s="1"/>
    </row>
    <row r="22" spans="1:16" x14ac:dyDescent="0.25">
      <c r="A22" s="1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  <c r="P22" s="1"/>
    </row>
    <row r="23" spans="1:16" x14ac:dyDescent="0.25">
      <c r="A23" s="1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70"/>
      <c r="P23" s="1"/>
    </row>
    <row r="24" spans="1:16" x14ac:dyDescent="0.25">
      <c r="A24" s="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70"/>
      <c r="P24" s="1"/>
    </row>
    <row r="25" spans="1:16" x14ac:dyDescent="0.25">
      <c r="A25" s="1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0"/>
      <c r="P25" s="1"/>
    </row>
    <row r="26" spans="1:16" x14ac:dyDescent="0.25">
      <c r="A26" s="1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  <c r="P26" s="1"/>
    </row>
    <row r="27" spans="1:16" x14ac:dyDescent="0.25">
      <c r="A27" s="1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P27" s="1"/>
    </row>
    <row r="28" spans="1:16" x14ac:dyDescent="0.25">
      <c r="A28" s="1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0"/>
      <c r="P28" s="1"/>
    </row>
    <row r="29" spans="1:16" x14ac:dyDescent="0.25">
      <c r="A29" s="1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0"/>
      <c r="P29" s="1"/>
    </row>
    <row r="30" spans="1:16" x14ac:dyDescent="0.25">
      <c r="A30" s="1"/>
      <c r="B30" s="68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70"/>
      <c r="P30" s="1"/>
    </row>
    <row r="31" spans="1:16" x14ac:dyDescent="0.25">
      <c r="A31" s="1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0"/>
      <c r="P31" s="1"/>
    </row>
    <row r="32" spans="1:16" x14ac:dyDescent="0.25">
      <c r="A32" s="1"/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70"/>
      <c r="P32" s="1"/>
    </row>
    <row r="33" spans="1:16" x14ac:dyDescent="0.25">
      <c r="A33" s="1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0"/>
      <c r="P33" s="1"/>
    </row>
    <row r="34" spans="1:16" x14ac:dyDescent="0.25">
      <c r="A34" s="1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70"/>
      <c r="P34" s="1"/>
    </row>
    <row r="35" spans="1:16" x14ac:dyDescent="0.25">
      <c r="A35" s="1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70"/>
      <c r="P35" s="1"/>
    </row>
    <row r="36" spans="1:16" x14ac:dyDescent="0.25">
      <c r="A36" s="1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70"/>
      <c r="P36" s="1"/>
    </row>
    <row r="37" spans="1:16" x14ac:dyDescent="0.25">
      <c r="A37" s="1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0"/>
      <c r="P37" s="1"/>
    </row>
    <row r="38" spans="1:16" x14ac:dyDescent="0.25">
      <c r="A38" s="1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0"/>
      <c r="P38" s="1"/>
    </row>
    <row r="39" spans="1:16" x14ac:dyDescent="0.25">
      <c r="A39" s="1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70"/>
      <c r="P39" s="1"/>
    </row>
    <row r="40" spans="1:16" x14ac:dyDescent="0.25">
      <c r="A40" s="1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70"/>
      <c r="P40" s="1"/>
    </row>
    <row r="41" spans="1:16" x14ac:dyDescent="0.25">
      <c r="A41" s="1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70"/>
      <c r="P41" s="1"/>
    </row>
    <row r="42" spans="1:16" x14ac:dyDescent="0.25">
      <c r="A42" s="1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70"/>
      <c r="P42" s="1"/>
    </row>
    <row r="43" spans="1:16" x14ac:dyDescent="0.25">
      <c r="A43" s="1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  <c r="P43" s="1"/>
    </row>
    <row r="44" spans="1:16" x14ac:dyDescent="0.25">
      <c r="A44" s="1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70"/>
      <c r="P44" s="1"/>
    </row>
    <row r="45" spans="1:16" x14ac:dyDescent="0.25">
      <c r="A45" s="1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0"/>
      <c r="P45" s="1"/>
    </row>
    <row r="46" spans="1:16" x14ac:dyDescent="0.25">
      <c r="A46" s="1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70"/>
      <c r="P46" s="1"/>
    </row>
    <row r="47" spans="1:16" x14ac:dyDescent="0.25">
      <c r="A47" s="1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70"/>
      <c r="P47" s="1"/>
    </row>
    <row r="48" spans="1:16" x14ac:dyDescent="0.25">
      <c r="A48" s="1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70"/>
      <c r="P48" s="1"/>
    </row>
    <row r="49" spans="1:16" ht="15.75" thickBot="1" x14ac:dyDescent="0.3">
      <c r="A49" s="1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3"/>
      <c r="P49" s="1"/>
    </row>
    <row r="50" spans="1:16" x14ac:dyDescent="0.25">
      <c r="A50" s="1"/>
      <c r="B50" s="64" t="s">
        <v>15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6"/>
      <c r="C52" s="17"/>
      <c r="D52" s="78"/>
      <c r="E52" s="79"/>
      <c r="F52" s="79"/>
      <c r="G52" s="79"/>
      <c r="H52" s="79"/>
      <c r="I52" s="79"/>
      <c r="J52" s="79"/>
      <c r="K52" s="79"/>
      <c r="L52" s="80"/>
      <c r="M52" s="17"/>
      <c r="N52" s="17"/>
      <c r="O52" s="18"/>
      <c r="P52" s="1"/>
    </row>
    <row r="53" spans="1:16" x14ac:dyDescent="0.25">
      <c r="A53" s="1"/>
      <c r="B53" s="19"/>
      <c r="C53" s="15"/>
      <c r="D53" s="81"/>
      <c r="E53" s="74"/>
      <c r="F53" s="74"/>
      <c r="G53" s="74"/>
      <c r="H53" s="74"/>
      <c r="I53" s="74"/>
      <c r="J53" s="74"/>
      <c r="K53" s="74"/>
      <c r="L53" s="75"/>
      <c r="M53" s="15"/>
      <c r="N53" s="15"/>
      <c r="O53" s="20"/>
      <c r="P53" s="1"/>
    </row>
    <row r="54" spans="1:16" x14ac:dyDescent="0.25">
      <c r="A54" s="1"/>
      <c r="B54" s="19"/>
      <c r="C54" s="15"/>
      <c r="D54" s="81"/>
      <c r="E54" s="74"/>
      <c r="F54" s="74"/>
      <c r="G54" s="74"/>
      <c r="H54" s="74"/>
      <c r="I54" s="74"/>
      <c r="J54" s="74"/>
      <c r="K54" s="74"/>
      <c r="L54" s="75"/>
      <c r="M54" s="15"/>
      <c r="N54" s="15"/>
      <c r="O54" s="20"/>
      <c r="P54" s="1"/>
    </row>
    <row r="55" spans="1:16" x14ac:dyDescent="0.25">
      <c r="A55" s="1"/>
      <c r="B55" s="19"/>
      <c r="C55" s="15"/>
      <c r="D55" s="81"/>
      <c r="E55" s="74"/>
      <c r="F55" s="74"/>
      <c r="G55" s="74"/>
      <c r="H55" s="74"/>
      <c r="I55" s="74"/>
      <c r="J55" s="74"/>
      <c r="K55" s="74"/>
      <c r="L55" s="75"/>
      <c r="M55" s="15"/>
      <c r="N55" s="15"/>
      <c r="O55" s="20"/>
      <c r="P55" s="1"/>
    </row>
    <row r="56" spans="1:16" x14ac:dyDescent="0.25">
      <c r="A56" s="1"/>
      <c r="B56" s="21"/>
      <c r="C56" s="22"/>
      <c r="D56" s="76"/>
      <c r="E56" s="76"/>
      <c r="F56" s="76"/>
      <c r="G56" s="76"/>
      <c r="H56" s="76"/>
      <c r="I56" s="76"/>
      <c r="J56" s="76"/>
      <c r="K56" s="76"/>
      <c r="L56" s="76"/>
      <c r="M56" s="23"/>
      <c r="N56" s="23"/>
      <c r="O56" s="24"/>
      <c r="P56" s="1"/>
    </row>
    <row r="57" spans="1:16" x14ac:dyDescent="0.25">
      <c r="A57" s="1"/>
      <c r="B57" s="21"/>
      <c r="C57" s="22"/>
      <c r="D57" s="76"/>
      <c r="E57" s="76"/>
      <c r="F57" s="76"/>
      <c r="G57" s="76"/>
      <c r="H57" s="76"/>
      <c r="I57" s="76"/>
      <c r="J57" s="76"/>
      <c r="K57" s="76"/>
      <c r="L57" s="76"/>
      <c r="M57" s="23"/>
      <c r="N57" s="23"/>
      <c r="O57" s="24"/>
      <c r="P57" s="1"/>
    </row>
    <row r="58" spans="1:16" x14ac:dyDescent="0.25">
      <c r="A58" s="1"/>
      <c r="B58" s="21" t="s">
        <v>16</v>
      </c>
      <c r="C58" s="22"/>
      <c r="D58" s="76"/>
      <c r="E58" s="76"/>
      <c r="F58" s="76"/>
      <c r="G58" s="76"/>
      <c r="H58" s="76"/>
      <c r="I58" s="76"/>
      <c r="J58" s="76"/>
      <c r="K58" s="76"/>
      <c r="L58" s="76"/>
      <c r="M58" s="23"/>
      <c r="N58" s="23"/>
      <c r="O58" s="24"/>
      <c r="P58" s="1"/>
    </row>
    <row r="59" spans="1:16" ht="15.75" thickBot="1" x14ac:dyDescent="0.3">
      <c r="A59" s="1"/>
      <c r="B59" s="25" t="s">
        <v>17</v>
      </c>
      <c r="C59" s="26" t="s">
        <v>18</v>
      </c>
      <c r="D59" s="77" t="s">
        <v>19</v>
      </c>
      <c r="E59" s="77"/>
      <c r="F59" s="77"/>
      <c r="G59" s="77"/>
      <c r="H59" s="77"/>
      <c r="I59" s="77"/>
      <c r="J59" s="77"/>
      <c r="K59" s="77"/>
      <c r="L59" s="77"/>
      <c r="M59" s="26" t="s">
        <v>20</v>
      </c>
      <c r="N59" s="26" t="s">
        <v>21</v>
      </c>
      <c r="O59" s="27" t="s">
        <v>22</v>
      </c>
      <c r="P59" s="1"/>
    </row>
    <row r="60" spans="1:16" x14ac:dyDescent="0.25">
      <c r="A60" s="1"/>
      <c r="B60" s="1"/>
      <c r="C60" s="7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4"/>
      <c r="P63" s="1"/>
    </row>
    <row r="64" spans="1:16" x14ac:dyDescent="0.25">
      <c r="A64" s="1"/>
      <c r="P64" s="1"/>
    </row>
  </sheetData>
  <mergeCells count="22"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topLeftCell="A19" zoomScale="85" zoomScaleNormal="85" workbookViewId="0">
      <selection activeCell="B35" sqref="B35:C35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4"/>
      <c r="O2" s="3"/>
      <c r="P2" s="1"/>
    </row>
    <row r="3" spans="1:16" x14ac:dyDescent="0.25">
      <c r="A3" s="1"/>
      <c r="B3" s="1"/>
      <c r="C3" s="85"/>
      <c r="D3" s="69"/>
      <c r="E3" s="69"/>
      <c r="F3" s="69"/>
      <c r="G3" s="69"/>
      <c r="H3" s="69"/>
      <c r="I3" s="69"/>
      <c r="J3" s="69"/>
      <c r="K3" s="69"/>
      <c r="L3" s="69"/>
      <c r="M3" s="69"/>
      <c r="N3" s="86"/>
      <c r="O3" s="1"/>
      <c r="P3" s="1"/>
    </row>
    <row r="4" spans="1:16" x14ac:dyDescent="0.25">
      <c r="A4" s="1"/>
      <c r="B4" s="1"/>
      <c r="C4" s="85"/>
      <c r="D4" s="69"/>
      <c r="E4" s="69"/>
      <c r="F4" s="69"/>
      <c r="G4" s="69"/>
      <c r="H4" s="69"/>
      <c r="I4" s="69"/>
      <c r="J4" s="69"/>
      <c r="K4" s="69"/>
      <c r="L4" s="69"/>
      <c r="M4" s="69"/>
      <c r="N4" s="86"/>
      <c r="O4" s="1"/>
      <c r="P4" s="1"/>
    </row>
    <row r="5" spans="1:16" x14ac:dyDescent="0.25">
      <c r="A5" s="1"/>
      <c r="B5" s="1"/>
      <c r="C5" s="85"/>
      <c r="D5" s="69"/>
      <c r="E5" s="69"/>
      <c r="F5" s="69"/>
      <c r="G5" s="69"/>
      <c r="H5" s="69"/>
      <c r="I5" s="69"/>
      <c r="J5" s="69"/>
      <c r="K5" s="69"/>
      <c r="L5" s="69"/>
      <c r="M5" s="69"/>
      <c r="N5" s="86"/>
      <c r="O5" s="1"/>
      <c r="P5" s="1"/>
    </row>
    <row r="6" spans="1:16" x14ac:dyDescent="0.25">
      <c r="A6" s="1"/>
      <c r="B6" s="1"/>
      <c r="C6" s="85"/>
      <c r="D6" s="69"/>
      <c r="E6" s="69"/>
      <c r="F6" s="69"/>
      <c r="G6" s="69"/>
      <c r="H6" s="69"/>
      <c r="I6" s="69"/>
      <c r="J6" s="69"/>
      <c r="K6" s="69"/>
      <c r="L6" s="69"/>
      <c r="M6" s="69"/>
      <c r="N6" s="86"/>
      <c r="O6" s="1"/>
      <c r="P6" s="1"/>
    </row>
    <row r="7" spans="1:16" x14ac:dyDescent="0.25">
      <c r="A7" s="1"/>
      <c r="B7" s="1"/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65" t="s">
        <v>0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1"/>
    </row>
    <row r="10" spans="1:16" ht="18.75" x14ac:dyDescent="0.25">
      <c r="A10" s="1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174" t="s">
        <v>2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68" t="s">
        <v>14</v>
      </c>
      <c r="N12" s="169"/>
      <c r="O12" s="170"/>
      <c r="P12" s="1"/>
    </row>
    <row r="13" spans="1:16" x14ac:dyDescent="0.25">
      <c r="A13" s="1"/>
      <c r="B13" s="176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1"/>
      <c r="N13" s="172"/>
      <c r="O13" s="173"/>
      <c r="P13" s="1"/>
    </row>
    <row r="14" spans="1:16" ht="42" customHeight="1" x14ac:dyDescent="0.25">
      <c r="A14" s="1"/>
      <c r="B14" s="145" t="s">
        <v>7</v>
      </c>
      <c r="C14" s="145"/>
      <c r="D14" s="159" t="str">
        <f>IF(ISBLANK(Synthèse!D2),"",Synthèse!D2)</f>
        <v>Travaux Telecom</v>
      </c>
      <c r="E14" s="160"/>
      <c r="F14" s="160"/>
      <c r="G14" s="160"/>
      <c r="H14" s="160"/>
      <c r="I14" s="160"/>
      <c r="J14" s="160"/>
      <c r="K14" s="160"/>
      <c r="L14" s="161"/>
      <c r="M14" s="151"/>
      <c r="N14" s="151"/>
      <c r="O14" s="151"/>
      <c r="P14" s="1"/>
    </row>
    <row r="15" spans="1:16" ht="34.5" customHeight="1" x14ac:dyDescent="0.25">
      <c r="A15" s="1"/>
      <c r="B15" s="145" t="s">
        <v>8</v>
      </c>
      <c r="C15" s="145"/>
      <c r="D15" s="156" t="str">
        <f>IF(ISBLANK(Synthèse!E2),"Inconnue",Synthèse!E2)</f>
        <v>Passage ouvrage</v>
      </c>
      <c r="E15" s="157"/>
      <c r="F15" s="157"/>
      <c r="G15" s="157"/>
      <c r="H15" s="157"/>
      <c r="I15" s="157"/>
      <c r="J15" s="157"/>
      <c r="K15" s="157"/>
      <c r="L15" s="158"/>
      <c r="M15" s="151"/>
      <c r="N15" s="151"/>
      <c r="O15" s="151"/>
      <c r="P15" s="1"/>
    </row>
    <row r="16" spans="1:16" ht="35.1" customHeight="1" x14ac:dyDescent="0.25">
      <c r="A16" s="1"/>
      <c r="B16" s="145" t="s">
        <v>9</v>
      </c>
      <c r="C16" s="145"/>
      <c r="D16" s="159" t="str">
        <f>IF(ISBLANK(Synthèse!F2),"",Synthèse!F2)</f>
        <v xml:space="preserve">1x720FO + 1x144FO + 1x2FO </v>
      </c>
      <c r="E16" s="160"/>
      <c r="F16" s="160"/>
      <c r="G16" s="160"/>
      <c r="H16" s="160"/>
      <c r="I16" s="160"/>
      <c r="J16" s="160"/>
      <c r="K16" s="160"/>
      <c r="L16" s="161"/>
      <c r="M16" s="151"/>
      <c r="N16" s="151"/>
      <c r="O16" s="151"/>
      <c r="P16" s="1"/>
    </row>
    <row r="17" spans="1:20" ht="45" customHeight="1" x14ac:dyDescent="0.25">
      <c r="A17" s="1"/>
      <c r="B17" s="145" t="s">
        <v>10</v>
      </c>
      <c r="C17" s="145"/>
      <c r="D17" s="162">
        <f>IF(ISBLANK(Synthèse!H2),"Inconnu",Synthèse!H2)</f>
        <v>2017</v>
      </c>
      <c r="E17" s="163"/>
      <c r="F17" s="163"/>
      <c r="G17" s="163"/>
      <c r="H17" s="163"/>
      <c r="I17" s="163"/>
      <c r="J17" s="163"/>
      <c r="K17" s="163"/>
      <c r="L17" s="164"/>
      <c r="M17" s="151"/>
      <c r="N17" s="151"/>
      <c r="O17" s="151"/>
      <c r="P17" s="1"/>
    </row>
    <row r="18" spans="1:20" ht="45" customHeight="1" x14ac:dyDescent="0.25">
      <c r="A18" s="1"/>
      <c r="B18" s="145" t="s">
        <v>11</v>
      </c>
      <c r="C18" s="145"/>
      <c r="D18" s="153" t="str">
        <f>IF(ISBLANK(Synthèse!I2),"",Synthèse!I2)</f>
        <v>Ete 2018</v>
      </c>
      <c r="E18" s="154"/>
      <c r="F18" s="154"/>
      <c r="G18" s="154"/>
      <c r="H18" s="154"/>
      <c r="I18" s="154"/>
      <c r="J18" s="154"/>
      <c r="K18" s="154"/>
      <c r="L18" s="155"/>
      <c r="M18" s="151"/>
      <c r="N18" s="151"/>
      <c r="O18" s="151"/>
      <c r="P18" s="1"/>
    </row>
    <row r="19" spans="1:20" ht="45" customHeight="1" thickBot="1" x14ac:dyDescent="0.3">
      <c r="A19" s="1"/>
      <c r="B19" s="145" t="s">
        <v>12</v>
      </c>
      <c r="C19" s="145"/>
      <c r="D19" s="153" t="str">
        <f>IF(ISBLANK(Synthèse!J2),"",Synthèse!J2)</f>
        <v>Conseil départemental de la Drôme</v>
      </c>
      <c r="E19" s="154"/>
      <c r="F19" s="154"/>
      <c r="G19" s="154"/>
      <c r="H19" s="154"/>
      <c r="I19" s="154"/>
      <c r="J19" s="154"/>
      <c r="K19" s="154"/>
      <c r="L19" s="155"/>
      <c r="M19" s="151"/>
      <c r="N19" s="151"/>
      <c r="O19" s="151"/>
      <c r="P19" s="1"/>
    </row>
    <row r="20" spans="1:20" ht="45" customHeight="1" x14ac:dyDescent="0.25">
      <c r="A20" s="1"/>
      <c r="B20" s="145" t="s">
        <v>13</v>
      </c>
      <c r="C20" s="145"/>
      <c r="D20" s="153">
        <f>IF(ISBLANK(Synthèse!K2),"",Synthèse!K2)</f>
        <v>85</v>
      </c>
      <c r="E20" s="154"/>
      <c r="F20" s="154"/>
      <c r="G20" s="154"/>
      <c r="H20" s="154"/>
      <c r="I20" s="154"/>
      <c r="J20" s="154"/>
      <c r="K20" s="154"/>
      <c r="L20" s="155"/>
      <c r="M20" s="151"/>
      <c r="N20" s="151"/>
      <c r="O20" s="151"/>
      <c r="P20" s="1"/>
      <c r="S20" s="105" t="s">
        <v>32</v>
      </c>
      <c r="T20" s="106"/>
    </row>
    <row r="21" spans="1:20" ht="35.1" customHeight="1" x14ac:dyDescent="0.25">
      <c r="A21" s="1"/>
      <c r="B21" s="152"/>
      <c r="C21" s="152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1"/>
      <c r="S21" s="107"/>
      <c r="T21" s="108"/>
    </row>
    <row r="22" spans="1:2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107"/>
      <c r="T22" s="108"/>
    </row>
    <row r="23" spans="1:20" ht="15.75" thickBot="1" x14ac:dyDescent="0.3">
      <c r="A23" s="1"/>
      <c r="B23" s="133" t="s">
        <v>1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5"/>
      <c r="M23" s="203" t="s">
        <v>23</v>
      </c>
      <c r="N23" s="204"/>
      <c r="O23" s="205"/>
      <c r="P23" s="1"/>
      <c r="S23" s="109"/>
      <c r="T23" s="110"/>
    </row>
    <row r="24" spans="1:20" x14ac:dyDescent="0.25">
      <c r="A24" s="1"/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8"/>
      <c r="M24" s="206"/>
      <c r="N24" s="207"/>
      <c r="O24" s="208"/>
      <c r="P24" s="1"/>
    </row>
    <row r="25" spans="1:20" ht="50.25" customHeight="1" x14ac:dyDescent="0.25">
      <c r="A25" s="1"/>
      <c r="B25" s="145" t="s">
        <v>25</v>
      </c>
      <c r="C25" s="145"/>
      <c r="D25" s="121">
        <f>IF(ISBLANK(Synthèse!M2),"",Synthèse!M2)</f>
        <v>0</v>
      </c>
      <c r="E25" s="122"/>
      <c r="F25" s="122"/>
      <c r="G25" s="122"/>
      <c r="H25" s="122"/>
      <c r="I25" s="122"/>
      <c r="J25" s="122"/>
      <c r="K25" s="122"/>
      <c r="L25" s="123"/>
      <c r="M25" s="132"/>
      <c r="N25" s="132"/>
      <c r="O25" s="132"/>
      <c r="P25" s="1"/>
    </row>
    <row r="26" spans="1:20" ht="45" customHeight="1" x14ac:dyDescent="0.25">
      <c r="A26" s="1"/>
      <c r="B26" s="127" t="s">
        <v>26</v>
      </c>
      <c r="C26" s="127"/>
      <c r="D26" s="121">
        <f>IF(ISBLANK(Synthèse!N2),"",Synthèse!N2)</f>
        <v>4</v>
      </c>
      <c r="E26" s="122"/>
      <c r="F26" s="122"/>
      <c r="G26" s="122"/>
      <c r="H26" s="122"/>
      <c r="I26" s="122"/>
      <c r="J26" s="122"/>
      <c r="K26" s="122"/>
      <c r="L26" s="123"/>
      <c r="M26" s="132"/>
      <c r="N26" s="132"/>
      <c r="O26" s="132"/>
      <c r="P26" s="1"/>
    </row>
    <row r="27" spans="1:20" ht="47.25" customHeight="1" x14ac:dyDescent="0.25">
      <c r="A27" s="1"/>
      <c r="B27" s="127" t="s">
        <v>27</v>
      </c>
      <c r="C27" s="127"/>
      <c r="D27" s="121">
        <f>IF(GC!C2="GC à créer",GC!E2,IF(GC!C3="GC à créer",GC!E3))</f>
        <v>47</v>
      </c>
      <c r="E27" s="122"/>
      <c r="F27" s="122"/>
      <c r="G27" s="122"/>
      <c r="H27" s="122"/>
      <c r="I27" s="122"/>
      <c r="J27" s="122"/>
      <c r="K27" s="122"/>
      <c r="L27" s="123"/>
      <c r="M27" s="132"/>
      <c r="N27" s="132"/>
      <c r="O27" s="132"/>
      <c r="P27" s="1"/>
    </row>
    <row r="28" spans="1:20" ht="47.25" customHeight="1" x14ac:dyDescent="0.25">
      <c r="A28" s="1"/>
      <c r="B28" s="127" t="s">
        <v>28</v>
      </c>
      <c r="C28" s="127"/>
      <c r="D28" s="121">
        <f>IF(GC!C2&lt;&gt;"GC à créer",GC!E2,IF(GC!C3&lt;&gt;"GC à créer",GC!E3))</f>
        <v>200</v>
      </c>
      <c r="E28" s="122"/>
      <c r="F28" s="122"/>
      <c r="G28" s="122"/>
      <c r="H28" s="122"/>
      <c r="I28" s="122"/>
      <c r="J28" s="122"/>
      <c r="K28" s="122"/>
      <c r="L28" s="123"/>
      <c r="M28" s="132"/>
      <c r="N28" s="132"/>
      <c r="O28" s="132"/>
      <c r="P28" s="1"/>
    </row>
    <row r="29" spans="1:20" x14ac:dyDescent="0.25">
      <c r="A29" s="1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1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147" t="s">
        <v>3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39" t="s">
        <v>24</v>
      </c>
      <c r="N31" s="140"/>
      <c r="O31" s="141"/>
      <c r="P31" s="1"/>
    </row>
    <row r="32" spans="1:20" x14ac:dyDescent="0.25">
      <c r="A32" s="1"/>
      <c r="B32" s="149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42"/>
      <c r="N32" s="143"/>
      <c r="O32" s="144"/>
      <c r="P32" s="1"/>
    </row>
    <row r="33" spans="1:16" x14ac:dyDescent="0.25">
      <c r="A33" s="1"/>
      <c r="B33" s="145" t="s">
        <v>29</v>
      </c>
      <c r="C33" s="145"/>
      <c r="D33" s="124">
        <f>SUM(D34:L35)</f>
        <v>8525</v>
      </c>
      <c r="E33" s="125"/>
      <c r="F33" s="125"/>
      <c r="G33" s="125"/>
      <c r="H33" s="125"/>
      <c r="I33" s="125"/>
      <c r="J33" s="125"/>
      <c r="K33" s="125"/>
      <c r="L33" s="126"/>
      <c r="M33" s="146"/>
      <c r="N33" s="146"/>
      <c r="O33" s="146"/>
      <c r="P33" s="1"/>
    </row>
    <row r="34" spans="1:16" x14ac:dyDescent="0.25">
      <c r="A34" s="1"/>
      <c r="B34" s="127" t="s">
        <v>30</v>
      </c>
      <c r="C34" s="127"/>
      <c r="D34" s="128">
        <f>IF(GC!C2="GC à créer",GC!F2,IF(GC!C3="GC à créer",GC!F3))</f>
        <v>3525</v>
      </c>
      <c r="E34" s="129"/>
      <c r="F34" s="129"/>
      <c r="G34" s="129"/>
      <c r="H34" s="129"/>
      <c r="I34" s="129"/>
      <c r="J34" s="129"/>
      <c r="K34" s="129"/>
      <c r="L34" s="130"/>
      <c r="M34" s="131"/>
      <c r="N34" s="131"/>
      <c r="O34" s="131"/>
      <c r="P34" s="1"/>
    </row>
    <row r="35" spans="1:16" x14ac:dyDescent="0.25">
      <c r="A35" s="1"/>
      <c r="B35" s="127" t="s">
        <v>80</v>
      </c>
      <c r="C35" s="127"/>
      <c r="D35" s="128">
        <f>IF(GC!C2&lt;&gt;"GC à créer",GC!G2,IF(GC!C3&lt;&gt;"GC à créer",GC!G3))</f>
        <v>5000</v>
      </c>
      <c r="E35" s="129"/>
      <c r="F35" s="129"/>
      <c r="G35" s="129"/>
      <c r="H35" s="129"/>
      <c r="I35" s="129"/>
      <c r="J35" s="129"/>
      <c r="K35" s="129"/>
      <c r="L35" s="130"/>
      <c r="M35" s="131"/>
      <c r="N35" s="131"/>
      <c r="O35" s="131"/>
      <c r="P35" s="1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 x14ac:dyDescent="0.25">
      <c r="A38" s="1"/>
      <c r="B38" s="111" t="s">
        <v>31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5"/>
      <c r="N38" s="116"/>
      <c r="O38" s="117"/>
      <c r="P38" s="1"/>
    </row>
    <row r="39" spans="1:16" x14ac:dyDescent="0.25">
      <c r="A39" s="1"/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8"/>
      <c r="N39" s="119"/>
      <c r="O39" s="120"/>
      <c r="P39" s="1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</row>
    <row r="42" spans="1:16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</row>
    <row r="43" spans="1:16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</row>
    <row r="44" spans="1:16" x14ac:dyDescent="0.25">
      <c r="A44" s="1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"/>
    </row>
    <row r="45" spans="1:16" x14ac:dyDescent="0.25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</row>
    <row r="47" spans="1:16" x14ac:dyDescent="0.25">
      <c r="A47" s="1"/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</row>
    <row r="48" spans="1:16" x14ac:dyDescent="0.25">
      <c r="A48" s="1"/>
      <c r="B48" s="1"/>
      <c r="C48" s="1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</row>
    <row r="49" spans="1:16" x14ac:dyDescent="0.25">
      <c r="A49" s="1"/>
      <c r="B49" s="1"/>
      <c r="C49" s="1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</row>
    <row r="50" spans="1:16" x14ac:dyDescent="0.25">
      <c r="A50" s="1"/>
      <c r="B50" s="1"/>
      <c r="C50" s="7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</row>
    <row r="51" spans="1:16" x14ac:dyDescent="0.25">
      <c r="A51" s="1"/>
      <c r="B51" s="1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1"/>
      <c r="N51" s="11"/>
      <c r="O51" s="11"/>
      <c r="P51" s="1"/>
    </row>
    <row r="52" spans="1:16" x14ac:dyDescent="0.25">
      <c r="A52" s="1"/>
      <c r="B52" s="8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1"/>
      <c r="N52" s="11"/>
      <c r="O52" s="11"/>
      <c r="P52" s="1"/>
    </row>
    <row r="53" spans="1:16" x14ac:dyDescent="0.25">
      <c r="A53" s="1"/>
      <c r="B53" s="8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2"/>
      <c r="N53" s="12"/>
      <c r="O53" s="12"/>
      <c r="P53" s="1"/>
    </row>
    <row r="54" spans="1:16" x14ac:dyDescent="0.25">
      <c r="A54" s="1"/>
      <c r="B54" s="8"/>
      <c r="C54" s="7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4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4"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  <mergeCell ref="M15:O15"/>
    <mergeCell ref="D15:L15"/>
    <mergeCell ref="D16:L16"/>
    <mergeCell ref="D17:L17"/>
    <mergeCell ref="D14:L14"/>
    <mergeCell ref="D25:L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34:O34"/>
    <mergeCell ref="M23:O24"/>
    <mergeCell ref="B23:L24"/>
    <mergeCell ref="M31:O32"/>
    <mergeCell ref="B33:C33"/>
    <mergeCell ref="M33:O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M25:O25"/>
    <mergeCell ref="S20:T23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35:O35"/>
    <mergeCell ref="M28:O28"/>
    <mergeCell ref="B26:C26"/>
    <mergeCell ref="M26:O26"/>
    <mergeCell ref="B27:C27"/>
    <mergeCell ref="B34:C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4"/>
  <sheetViews>
    <sheetView tabSelected="1" topLeftCell="A16" workbookViewId="0">
      <selection activeCell="F34" sqref="F34"/>
    </sheetView>
  </sheetViews>
  <sheetFormatPr baseColWidth="10" defaultRowHeight="15" x14ac:dyDescent="0.25"/>
  <cols>
    <col min="2" max="2" width="34.5703125" bestFit="1" customWidth="1"/>
    <col min="3" max="3" width="18.28515625" bestFit="1" customWidth="1"/>
    <col min="4" max="4" width="15" customWidth="1"/>
    <col min="5" max="5" width="1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188" t="s">
        <v>2</v>
      </c>
      <c r="C2" s="189"/>
      <c r="D2" s="189"/>
      <c r="E2" s="189"/>
      <c r="F2" s="189"/>
      <c r="G2" s="189"/>
      <c r="H2" s="189"/>
      <c r="I2" s="190"/>
    </row>
    <row r="3" spans="2:11" ht="15.75" thickBot="1" x14ac:dyDescent="0.3">
      <c r="B3" s="180" t="s">
        <v>7</v>
      </c>
      <c r="C3" s="58" t="s">
        <v>123</v>
      </c>
      <c r="D3" s="56" t="s">
        <v>50</v>
      </c>
      <c r="E3" s="56" t="s">
        <v>81</v>
      </c>
      <c r="F3" s="56" t="s">
        <v>124</v>
      </c>
      <c r="G3" s="56" t="s">
        <v>82</v>
      </c>
      <c r="H3" s="56" t="s">
        <v>83</v>
      </c>
      <c r="I3" s="57" t="s">
        <v>125</v>
      </c>
      <c r="J3" s="47"/>
    </row>
    <row r="4" spans="2:11" ht="16.5" thickTop="1" thickBot="1" x14ac:dyDescent="0.3">
      <c r="B4" s="179"/>
      <c r="C4" s="38">
        <v>0</v>
      </c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40">
        <v>6</v>
      </c>
      <c r="J4" s="60">
        <f>IF(Synthèse!D2="Travaux gaz",C4,IF(Synthèse!D2="Assainissement",D4,IF(Synthèse!D2="Eau potable",E4,IF(Synthèse!D2="Refection de voirie",F4,IF(Synthèse!D2="Enfouissement HTA",G4,IF(Synthèse!D2="Enfouissement BT",H4,IF(Synthèse!D2="Travaux Telecom",I4)))))))</f>
        <v>6</v>
      </c>
      <c r="K4" s="46"/>
    </row>
    <row r="5" spans="2:11" ht="15.75" thickBot="1" x14ac:dyDescent="0.3">
      <c r="B5" s="180" t="s">
        <v>85</v>
      </c>
      <c r="C5" s="56" t="s">
        <v>117</v>
      </c>
      <c r="D5" s="56" t="s">
        <v>68</v>
      </c>
      <c r="E5" s="56" t="s">
        <v>118</v>
      </c>
      <c r="F5" s="56" t="s">
        <v>119</v>
      </c>
      <c r="G5" s="56" t="s">
        <v>120</v>
      </c>
      <c r="H5" s="57" t="s">
        <v>122</v>
      </c>
      <c r="I5" s="57" t="s">
        <v>121</v>
      </c>
      <c r="J5" s="47"/>
    </row>
    <row r="6" spans="2:11" ht="16.5" thickTop="1" thickBot="1" x14ac:dyDescent="0.3">
      <c r="B6" s="181"/>
      <c r="C6" s="41">
        <v>0</v>
      </c>
      <c r="D6" s="41">
        <v>2</v>
      </c>
      <c r="E6" s="41">
        <v>3</v>
      </c>
      <c r="F6" s="41">
        <v>4</v>
      </c>
      <c r="G6" s="41">
        <v>5</v>
      </c>
      <c r="H6" s="42">
        <v>6</v>
      </c>
      <c r="I6" s="42">
        <v>10</v>
      </c>
      <c r="J6" s="60">
        <f>IF(Synthèse!E2="ADN",C6,IF(Synthèse!E2="HTA",D6,IF(Synthèse!E2="Aerien BT",E6,IF(Synthèse!E2="Aerien FT",F6,IF(Synthèse!E2="Conduite FT",G6,IF(Synthèse!E2="GC a creer",H6,IF(Synthèse!E2="Passage ouvrage",I6)))))))</f>
        <v>10</v>
      </c>
      <c r="K6" s="48"/>
    </row>
    <row r="7" spans="2:11" ht="16.5" thickTop="1" thickBot="1" x14ac:dyDescent="0.3">
      <c r="B7" s="178" t="s">
        <v>84</v>
      </c>
      <c r="C7" s="54" t="s">
        <v>114</v>
      </c>
      <c r="D7" s="54" t="s">
        <v>115</v>
      </c>
      <c r="E7" s="54" t="s">
        <v>112</v>
      </c>
      <c r="F7" s="54" t="s">
        <v>113</v>
      </c>
      <c r="G7" s="54" t="s">
        <v>110</v>
      </c>
      <c r="H7" s="54" t="s">
        <v>111</v>
      </c>
      <c r="I7" s="55" t="s">
        <v>126</v>
      </c>
      <c r="J7" s="47"/>
    </row>
    <row r="8" spans="2:11" ht="16.5" thickTop="1" thickBot="1" x14ac:dyDescent="0.3">
      <c r="B8" s="179"/>
      <c r="C8" s="38">
        <v>0</v>
      </c>
      <c r="D8" s="39">
        <v>1</v>
      </c>
      <c r="E8" s="39">
        <v>2</v>
      </c>
      <c r="F8" s="39">
        <v>3</v>
      </c>
      <c r="G8" s="39">
        <v>4</v>
      </c>
      <c r="H8" s="39">
        <v>5</v>
      </c>
      <c r="I8" s="40">
        <v>6</v>
      </c>
      <c r="J8" s="61">
        <f>IF(Synthèse!G2="X Cables &lt; 6",C8,IF(Synthèse!G2="X Cables &gt; 24",D8,IF(Synthèse!G2="1 Cable &gt; 144",E8,IF(Synthèse!G2="X Cables &gt; 144",F8,IF(Synthèse!G2="1 Cable &gt; 432",G8,IF(Synthèse!G2="X Cables &gt; 432",H8,IF(Synthèse!G2="X Cables &gt;720",I8)))))))</f>
        <v>6</v>
      </c>
      <c r="K8" s="46"/>
    </row>
    <row r="9" spans="2:11" ht="15.75" thickBot="1" x14ac:dyDescent="0.3">
      <c r="B9" s="180" t="s">
        <v>86</v>
      </c>
      <c r="C9" s="58">
        <v>2016</v>
      </c>
      <c r="D9" s="56">
        <v>2017</v>
      </c>
      <c r="E9" s="56">
        <v>2018</v>
      </c>
      <c r="F9" s="56">
        <v>2019</v>
      </c>
      <c r="G9" s="56">
        <v>2020</v>
      </c>
      <c r="H9" s="56">
        <v>2021</v>
      </c>
      <c r="I9" s="57" t="s">
        <v>128</v>
      </c>
      <c r="J9" s="47"/>
    </row>
    <row r="10" spans="2:11" ht="16.5" thickTop="1" thickBot="1" x14ac:dyDescent="0.3">
      <c r="B10" s="181"/>
      <c r="C10" s="43">
        <v>0</v>
      </c>
      <c r="D10" s="44">
        <v>6</v>
      </c>
      <c r="E10" s="44">
        <v>5</v>
      </c>
      <c r="F10" s="44">
        <v>4</v>
      </c>
      <c r="G10" s="44">
        <v>3</v>
      </c>
      <c r="H10" s="44">
        <v>2</v>
      </c>
      <c r="I10" s="45">
        <v>1</v>
      </c>
      <c r="J10" s="61">
        <f>IF(Synthèse!H2=2016,C10,IF(Synthèse!H2=2017,D10,IF(Synthèse!H2=2018,E10,IF(Synthèse!D2=2019,F10,IF(Synthèse!H2=2020,G10,IF(Synthèse!H2=2021,H10,IF(Synthèse!H2&gt;2022,I10,IF(ISBLANK(Synthèse!H2),I10))))))))</f>
        <v>6</v>
      </c>
      <c r="K10" s="46"/>
    </row>
    <row r="11" spans="2:11" ht="16.5" thickTop="1" thickBot="1" x14ac:dyDescent="0.3">
      <c r="B11" s="178" t="s">
        <v>87</v>
      </c>
      <c r="C11" s="53" t="s">
        <v>129</v>
      </c>
      <c r="D11" s="54" t="s">
        <v>130</v>
      </c>
      <c r="E11" s="54" t="s">
        <v>131</v>
      </c>
      <c r="F11" s="54" t="s">
        <v>132</v>
      </c>
      <c r="G11" s="54" t="s">
        <v>133</v>
      </c>
      <c r="H11" s="54" t="s">
        <v>134</v>
      </c>
      <c r="I11" s="55" t="s">
        <v>135</v>
      </c>
      <c r="J11" s="50"/>
    </row>
    <row r="12" spans="2:11" ht="16.5" thickTop="1" thickBot="1" x14ac:dyDescent="0.3">
      <c r="B12" s="179"/>
      <c r="C12" s="38">
        <v>0</v>
      </c>
      <c r="D12" s="39">
        <v>6</v>
      </c>
      <c r="E12" s="39">
        <v>5</v>
      </c>
      <c r="F12" s="39">
        <v>4</v>
      </c>
      <c r="G12" s="39">
        <v>3</v>
      </c>
      <c r="H12" s="39">
        <v>2</v>
      </c>
      <c r="I12" s="40">
        <v>1</v>
      </c>
      <c r="J12" s="62">
        <f>IF(Synthèse!I2="Automne 2017",C12,IF(Synthèse!I2="Hiver 2018",D12,IF(Synthèse!I2="Printemps 2018",E12,IF(Synthèse!I2="Ete 2018",F12,IF(Synthèse!I2="Automne 2018",G12,IF(Synthèse!I2="Hiver 2019",H12,IF(Synthèse!I2="Printemps 2019",I12)))))))</f>
        <v>4</v>
      </c>
      <c r="K12" s="46"/>
    </row>
    <row r="13" spans="2:11" ht="16.5" thickTop="1" thickBot="1" x14ac:dyDescent="0.3">
      <c r="B13" s="180" t="s">
        <v>12</v>
      </c>
      <c r="C13" s="56" t="s">
        <v>116</v>
      </c>
      <c r="D13" s="56" t="s">
        <v>89</v>
      </c>
      <c r="E13" s="56" t="s">
        <v>89</v>
      </c>
      <c r="F13" s="57" t="s">
        <v>88</v>
      </c>
      <c r="G13" s="56" t="s">
        <v>89</v>
      </c>
      <c r="H13" s="56" t="s">
        <v>89</v>
      </c>
      <c r="I13" s="57" t="s">
        <v>88</v>
      </c>
      <c r="J13" s="49"/>
    </row>
    <row r="14" spans="2:11" ht="16.5" thickTop="1" thickBot="1" x14ac:dyDescent="0.3">
      <c r="B14" s="181"/>
      <c r="C14" s="36">
        <v>1</v>
      </c>
      <c r="D14" s="36">
        <v>5</v>
      </c>
      <c r="E14" s="36">
        <v>5</v>
      </c>
      <c r="F14" s="36">
        <v>6</v>
      </c>
      <c r="G14" s="36">
        <v>5</v>
      </c>
      <c r="H14" s="36">
        <v>5</v>
      </c>
      <c r="I14" s="37">
        <v>6</v>
      </c>
      <c r="J14" s="63">
        <f>IF(Synthèse!D2="Travaux gaz",C14,IF(Synthèse!D2="Assainissement",D14,IF(Synthèse!D2="Eau potable",E14,IF(Synthèse!D2="Refection de voirie",F14,IF(Synthèse!D2="Enfouissement HTA",G14,IF(Synthèse!D2="Enfouissement BT",H14,IF(Synthèse!D2="Travaux Telecom",I14)))))))</f>
        <v>6</v>
      </c>
      <c r="K14" s="48"/>
    </row>
    <row r="15" spans="2:11" ht="16.5" thickTop="1" thickBot="1" x14ac:dyDescent="0.3">
      <c r="B15" s="178" t="s">
        <v>90</v>
      </c>
      <c r="C15" s="53" t="s">
        <v>109</v>
      </c>
      <c r="D15" s="54" t="s">
        <v>91</v>
      </c>
      <c r="E15" s="54" t="s">
        <v>92</v>
      </c>
      <c r="F15" s="54" t="s">
        <v>93</v>
      </c>
      <c r="G15" s="54" t="s">
        <v>94</v>
      </c>
      <c r="H15" s="54" t="s">
        <v>95</v>
      </c>
      <c r="I15" s="55" t="s">
        <v>96</v>
      </c>
      <c r="J15" s="49"/>
    </row>
    <row r="16" spans="2:11" ht="16.5" thickTop="1" thickBot="1" x14ac:dyDescent="0.3">
      <c r="B16" s="179"/>
      <c r="C16" s="38">
        <v>0</v>
      </c>
      <c r="D16" s="39">
        <v>1</v>
      </c>
      <c r="E16" s="39">
        <v>2</v>
      </c>
      <c r="F16" s="39">
        <v>3</v>
      </c>
      <c r="G16" s="39">
        <v>4</v>
      </c>
      <c r="H16" s="39">
        <v>5</v>
      </c>
      <c r="I16" s="40">
        <v>6</v>
      </c>
      <c r="J16" s="62">
        <f>IF(Synthèse!K2&lt;10,C16,IF(AND(Synthèse!K2&gt;10,Synthèse!K2&lt;50),D16,IF(AND(Synthèse!K2&gt;50,Synthèse!K2&lt;100),E16,IF(AND(Synthèse!K2&gt;100,Synthèse!K2&lt;500),F16,IF(AND(Synthèse!K2&gt;500,Synthèse!K2&lt;1000),G16,IF(AND(Synthèse!K2&gt;1000,Synthèse!K2&lt;2000),H16,IF(Synthèse!K2&gt;2000,I16)))))))</f>
        <v>2</v>
      </c>
      <c r="K16" s="46"/>
    </row>
    <row r="17" spans="2:11" ht="16.5" thickTop="1" thickBot="1" x14ac:dyDescent="0.3">
      <c r="J17" s="51"/>
    </row>
    <row r="18" spans="2:11" ht="16.5" thickTop="1" thickBot="1" x14ac:dyDescent="0.3">
      <c r="J18" s="59">
        <f>SUM(J4,J6,J8,J10,J12,J14,J16)</f>
        <v>40</v>
      </c>
    </row>
    <row r="19" spans="2:11" ht="15.75" thickTop="1" x14ac:dyDescent="0.25">
      <c r="J19" s="52"/>
    </row>
    <row r="21" spans="2:11" ht="15.75" thickBot="1" x14ac:dyDescent="0.3"/>
    <row r="22" spans="2:11" ht="15.75" thickBot="1" x14ac:dyDescent="0.3">
      <c r="B22" s="200" t="s">
        <v>1</v>
      </c>
      <c r="C22" s="201"/>
      <c r="D22" s="201"/>
      <c r="E22" s="201"/>
      <c r="F22" s="201"/>
      <c r="G22" s="201"/>
      <c r="H22" s="201"/>
      <c r="I22" s="202"/>
    </row>
    <row r="23" spans="2:11" ht="15.75" thickBot="1" x14ac:dyDescent="0.3">
      <c r="B23" s="191" t="s">
        <v>25</v>
      </c>
      <c r="C23" s="195"/>
      <c r="D23" s="196"/>
      <c r="E23" s="196"/>
      <c r="F23" s="196"/>
      <c r="G23" s="196"/>
      <c r="H23" s="196"/>
      <c r="I23" s="197"/>
      <c r="J23" s="221"/>
    </row>
    <row r="24" spans="2:11" ht="16.5" thickTop="1" thickBot="1" x14ac:dyDescent="0.3">
      <c r="B24" s="192"/>
      <c r="C24" s="38"/>
      <c r="D24" s="39"/>
      <c r="E24" s="39"/>
      <c r="F24" s="39"/>
      <c r="G24" s="39"/>
      <c r="H24" s="39"/>
      <c r="I24" s="40"/>
      <c r="J24" s="220"/>
      <c r="K24" s="222"/>
    </row>
    <row r="25" spans="2:11" ht="16.5" thickTop="1" thickBot="1" x14ac:dyDescent="0.3">
      <c r="B25" s="191" t="s">
        <v>26</v>
      </c>
      <c r="C25" s="196"/>
      <c r="D25" s="196"/>
      <c r="E25" s="196"/>
      <c r="F25" s="196"/>
      <c r="G25" s="196"/>
      <c r="H25" s="197"/>
      <c r="I25" s="197"/>
      <c r="J25" s="223"/>
    </row>
    <row r="26" spans="2:11" ht="16.5" thickTop="1" thickBot="1" x14ac:dyDescent="0.3">
      <c r="B26" s="193"/>
      <c r="C26" s="41"/>
      <c r="D26" s="41"/>
      <c r="E26" s="41"/>
      <c r="F26" s="41"/>
      <c r="G26" s="41"/>
      <c r="H26" s="42"/>
      <c r="I26" s="42"/>
      <c r="J26" s="224"/>
    </row>
    <row r="27" spans="2:11" ht="16.5" thickTop="1" thickBot="1" x14ac:dyDescent="0.3">
      <c r="B27" s="194" t="s">
        <v>27</v>
      </c>
      <c r="C27" s="198"/>
      <c r="D27" s="198"/>
      <c r="E27" s="198"/>
      <c r="F27" s="198"/>
      <c r="G27" s="198"/>
      <c r="H27" s="198"/>
      <c r="I27" s="199"/>
      <c r="J27" s="223"/>
    </row>
    <row r="28" spans="2:11" ht="16.5" thickTop="1" thickBot="1" x14ac:dyDescent="0.3">
      <c r="B28" s="192"/>
      <c r="C28" s="38"/>
      <c r="D28" s="39"/>
      <c r="E28" s="39"/>
      <c r="F28" s="39"/>
      <c r="G28" s="39"/>
      <c r="H28" s="39"/>
      <c r="I28" s="40"/>
      <c r="J28" s="225"/>
    </row>
    <row r="29" spans="2:11" ht="15.75" thickBot="1" x14ac:dyDescent="0.3">
      <c r="B29" s="194" t="s">
        <v>28</v>
      </c>
      <c r="C29" s="198"/>
      <c r="D29" s="198"/>
      <c r="E29" s="198"/>
      <c r="F29" s="198"/>
      <c r="G29" s="198"/>
      <c r="H29" s="198"/>
      <c r="I29" s="199"/>
    </row>
    <row r="30" spans="2:11" ht="16.5" thickTop="1" thickBot="1" x14ac:dyDescent="0.3">
      <c r="B30" s="192"/>
      <c r="C30" s="38"/>
      <c r="D30" s="39"/>
      <c r="E30" s="39"/>
      <c r="F30" s="39"/>
      <c r="G30" s="39"/>
      <c r="H30" s="39"/>
      <c r="I30" s="40"/>
      <c r="J30" s="224"/>
    </row>
    <row r="31" spans="2:11" ht="15.75" thickTop="1" x14ac:dyDescent="0.25">
      <c r="F31" s="187"/>
      <c r="J31" s="226"/>
    </row>
    <row r="32" spans="2:11" x14ac:dyDescent="0.25">
      <c r="J32" s="232"/>
    </row>
    <row r="35" spans="2:11" ht="15.75" thickBot="1" x14ac:dyDescent="0.3"/>
    <row r="36" spans="2:11" ht="15.75" thickBot="1" x14ac:dyDescent="0.3">
      <c r="B36" s="213" t="s">
        <v>3</v>
      </c>
      <c r="C36" s="214"/>
      <c r="D36" s="214"/>
      <c r="E36" s="214"/>
      <c r="F36" s="214"/>
      <c r="G36" s="214"/>
      <c r="H36" s="214"/>
      <c r="I36" s="215"/>
    </row>
    <row r="37" spans="2:11" ht="15.75" thickBot="1" x14ac:dyDescent="0.3">
      <c r="B37" s="209" t="s">
        <v>29</v>
      </c>
      <c r="C37" s="216" t="s">
        <v>116</v>
      </c>
      <c r="D37" s="216" t="s">
        <v>89</v>
      </c>
      <c r="E37" s="216" t="s">
        <v>89</v>
      </c>
      <c r="F37" s="216" t="s">
        <v>88</v>
      </c>
      <c r="G37" s="216" t="s">
        <v>89</v>
      </c>
      <c r="H37" s="216" t="s">
        <v>89</v>
      </c>
      <c r="I37" s="216" t="s">
        <v>88</v>
      </c>
    </row>
    <row r="38" spans="2:11" ht="16.5" thickTop="1" thickBot="1" x14ac:dyDescent="0.3">
      <c r="B38" s="210"/>
      <c r="C38" s="38">
        <v>75</v>
      </c>
      <c r="D38" s="39">
        <v>35</v>
      </c>
      <c r="E38" s="39">
        <v>35</v>
      </c>
      <c r="F38" s="39">
        <v>25</v>
      </c>
      <c r="G38" s="39">
        <v>35</v>
      </c>
      <c r="H38" s="39">
        <v>35</v>
      </c>
      <c r="I38" s="40">
        <v>25</v>
      </c>
      <c r="J38" s="227"/>
      <c r="K38" s="228"/>
    </row>
    <row r="39" spans="2:11" ht="16.5" thickTop="1" thickBot="1" x14ac:dyDescent="0.3">
      <c r="B39" s="209" t="s">
        <v>30</v>
      </c>
      <c r="C39" s="216"/>
      <c r="D39" s="216"/>
      <c r="E39" s="216"/>
      <c r="F39" s="216"/>
      <c r="G39" s="216"/>
      <c r="H39" s="217"/>
      <c r="I39" s="217"/>
      <c r="J39" s="229"/>
    </row>
    <row r="40" spans="2:11" ht="16.5" thickTop="1" thickBot="1" x14ac:dyDescent="0.3">
      <c r="B40" s="211"/>
      <c r="C40" s="41"/>
      <c r="D40" s="41"/>
      <c r="E40" s="41"/>
      <c r="F40" s="41"/>
      <c r="G40" s="41"/>
      <c r="H40" s="42"/>
      <c r="I40" s="42"/>
      <c r="J40" s="230"/>
    </row>
    <row r="41" spans="2:11" ht="16.5" thickTop="1" thickBot="1" x14ac:dyDescent="0.3">
      <c r="B41" s="212" t="s">
        <v>80</v>
      </c>
      <c r="C41" s="218"/>
      <c r="D41" s="218"/>
      <c r="E41" s="218"/>
      <c r="F41" s="218"/>
      <c r="G41" s="218"/>
      <c r="H41" s="218"/>
      <c r="I41" s="219"/>
    </row>
    <row r="42" spans="2:11" ht="16.5" thickTop="1" thickBot="1" x14ac:dyDescent="0.3">
      <c r="B42" s="210"/>
      <c r="C42" s="38"/>
      <c r="D42" s="39"/>
      <c r="E42" s="39"/>
      <c r="F42" s="39"/>
      <c r="G42" s="39"/>
      <c r="H42" s="39"/>
      <c r="I42" s="40"/>
      <c r="J42" s="227"/>
      <c r="K42" s="228"/>
    </row>
    <row r="43" spans="2:11" ht="15.75" thickTop="1" x14ac:dyDescent="0.25">
      <c r="J43" s="231"/>
    </row>
    <row r="44" spans="2:11" x14ac:dyDescent="0.25">
      <c r="J44" s="233"/>
    </row>
  </sheetData>
  <mergeCells count="17">
    <mergeCell ref="B36:I36"/>
    <mergeCell ref="B37:B38"/>
    <mergeCell ref="B39:B40"/>
    <mergeCell ref="B41:B42"/>
    <mergeCell ref="B29:B30"/>
    <mergeCell ref="B2:I2"/>
    <mergeCell ref="B22:I22"/>
    <mergeCell ref="B23:B24"/>
    <mergeCell ref="B25:B26"/>
    <mergeCell ref="B27:B28"/>
    <mergeCell ref="B15:B16"/>
    <mergeCell ref="B3:B4"/>
    <mergeCell ref="B7:B8"/>
    <mergeCell ref="B5:B6"/>
    <mergeCell ref="B11:B12"/>
    <mergeCell ref="B9:B10"/>
    <mergeCell ref="B13:B14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7"/>
  <sheetViews>
    <sheetView topLeftCell="B1" workbookViewId="0">
      <selection activeCell="G21" sqref="G21"/>
    </sheetView>
  </sheetViews>
  <sheetFormatPr baseColWidth="10" defaultRowHeight="15" x14ac:dyDescent="0.25"/>
  <cols>
    <col min="1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34" customFormat="1" x14ac:dyDescent="0.25">
      <c r="B3" s="183" t="s">
        <v>97</v>
      </c>
      <c r="C3" s="184"/>
      <c r="D3" s="184"/>
      <c r="E3" s="184"/>
      <c r="F3" s="184"/>
      <c r="G3" s="184"/>
      <c r="H3" s="185"/>
    </row>
    <row r="4" spans="1:8" x14ac:dyDescent="0.25">
      <c r="A4" s="33" t="s">
        <v>98</v>
      </c>
      <c r="B4" s="182" t="s">
        <v>101</v>
      </c>
      <c r="C4" s="182"/>
      <c r="D4" s="182"/>
      <c r="E4" s="182" t="s">
        <v>102</v>
      </c>
      <c r="F4" s="182" t="s">
        <v>100</v>
      </c>
      <c r="G4" s="182"/>
      <c r="H4" s="182"/>
    </row>
    <row r="5" spans="1:8" x14ac:dyDescent="0.25">
      <c r="A5" s="33" t="s">
        <v>99</v>
      </c>
      <c r="B5" s="182"/>
      <c r="C5" s="182"/>
      <c r="D5" s="182"/>
      <c r="E5" s="182"/>
      <c r="F5" s="182"/>
      <c r="G5" s="182"/>
      <c r="H5" s="182"/>
    </row>
    <row r="6" spans="1:8" x14ac:dyDescent="0.25">
      <c r="B6" s="32" t="s">
        <v>103</v>
      </c>
      <c r="C6" s="32" t="s">
        <v>104</v>
      </c>
      <c r="D6" s="32" t="s">
        <v>105</v>
      </c>
      <c r="E6" s="31"/>
      <c r="F6" s="32" t="s">
        <v>108</v>
      </c>
      <c r="G6" s="32" t="s">
        <v>107</v>
      </c>
      <c r="H6" s="32" t="s">
        <v>106</v>
      </c>
    </row>
    <row r="7" spans="1:8" s="30" customFormat="1" x14ac:dyDescent="0.25">
      <c r="B7" s="32">
        <v>0</v>
      </c>
      <c r="C7" s="32">
        <v>5</v>
      </c>
      <c r="D7" s="32">
        <v>10</v>
      </c>
      <c r="E7" s="32">
        <v>25</v>
      </c>
      <c r="F7" s="32">
        <v>35</v>
      </c>
      <c r="G7" s="32">
        <v>40</v>
      </c>
      <c r="H7" s="32">
        <v>50</v>
      </c>
    </row>
  </sheetData>
  <mergeCells count="4">
    <mergeCell ref="E4:E5"/>
    <mergeCell ref="B4:D5"/>
    <mergeCell ref="F4:H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dcterms:created xsi:type="dcterms:W3CDTF">2017-10-27T08:52:42Z</dcterms:created>
  <dcterms:modified xsi:type="dcterms:W3CDTF">2017-10-30T12:39:02Z</dcterms:modified>
</cp:coreProperties>
</file>