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E3EEA6CA-7311-4428-8B2D-B0B7AA011D45}" xr6:coauthVersionLast="47" xr6:coauthVersionMax="47" xr10:uidLastSave="{00000000-0000-0000-0000-000000000000}"/>
  <bookViews>
    <workbookView xWindow="-120" yWindow="-120" windowWidth="19440" windowHeight="15000" activeTab="1" xr2:uid="{4DF19A24-7DBE-48D0-9743-59255DF14EEC}"/>
  </bookViews>
  <sheets>
    <sheet name="Cadastro" sheetId="1" r:id="rId1"/>
    <sheet name="Lançamento" sheetId="2" r:id="rId2"/>
    <sheet name="Relatório" sheetId="3" r:id="rId3"/>
    <sheet name="Resumo" sheetId="4" state="hidden" r:id="rId4"/>
  </sheets>
  <definedNames>
    <definedName name="_xlnm.Print_Area" localSheetId="2">Relatório!$A$4:$Q$34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2" l="1"/>
  <c r="I21" i="2"/>
  <c r="I22" i="2"/>
  <c r="I23" i="2"/>
  <c r="I24" i="2"/>
  <c r="I25" i="2"/>
  <c r="A4" i="2"/>
  <c r="A5" i="2"/>
  <c r="A6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80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64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48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32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16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00" i="2"/>
  <c r="I99" i="2"/>
  <c r="I98" i="2"/>
  <c r="I86" i="2"/>
  <c r="I87" i="2"/>
  <c r="I88" i="2"/>
  <c r="I89" i="2"/>
  <c r="I90" i="2"/>
  <c r="I91" i="2"/>
  <c r="I92" i="2"/>
  <c r="I93" i="2"/>
  <c r="I94" i="2"/>
  <c r="I95" i="2"/>
  <c r="I96" i="2"/>
  <c r="I97" i="2"/>
  <c r="I85" i="2"/>
  <c r="I73" i="2"/>
  <c r="I74" i="2"/>
  <c r="I75" i="2"/>
  <c r="I76" i="2"/>
  <c r="I77" i="2"/>
  <c r="I78" i="2"/>
  <c r="I79" i="2"/>
  <c r="I80" i="2"/>
  <c r="I81" i="2"/>
  <c r="I82" i="2"/>
  <c r="I83" i="2"/>
  <c r="I84" i="2"/>
  <c r="I72" i="2"/>
  <c r="I60" i="2"/>
  <c r="I61" i="2"/>
  <c r="I62" i="2"/>
  <c r="I63" i="2"/>
  <c r="I64" i="2"/>
  <c r="I65" i="2"/>
  <c r="I66" i="2"/>
  <c r="I67" i="2"/>
  <c r="I68" i="2"/>
  <c r="I69" i="2"/>
  <c r="I70" i="2"/>
  <c r="I71" i="2"/>
  <c r="I59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I47" i="2"/>
  <c r="I48" i="2"/>
  <c r="I49" i="2"/>
  <c r="I50" i="2"/>
  <c r="I51" i="2"/>
  <c r="I52" i="2"/>
  <c r="I53" i="2"/>
  <c r="I54" i="2"/>
  <c r="I55" i="2"/>
  <c r="I56" i="2"/>
  <c r="I57" i="2"/>
  <c r="I58" i="2"/>
  <c r="I46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I34" i="2"/>
  <c r="I35" i="2"/>
  <c r="I36" i="2"/>
  <c r="I37" i="2"/>
  <c r="I38" i="2"/>
  <c r="I39" i="2"/>
  <c r="I40" i="2"/>
  <c r="I41" i="2"/>
  <c r="I42" i="2"/>
  <c r="I43" i="2"/>
  <c r="I44" i="2"/>
  <c r="I45" i="2"/>
  <c r="I33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I26" i="2"/>
  <c r="I27" i="2"/>
  <c r="I28" i="2"/>
  <c r="I29" i="2"/>
  <c r="I30" i="2"/>
  <c r="I31" i="2"/>
  <c r="I32" i="2"/>
  <c r="A8" i="2"/>
  <c r="A9" i="2"/>
  <c r="A10" i="2"/>
  <c r="A11" i="2"/>
  <c r="A12" i="2"/>
  <c r="A13" i="2"/>
  <c r="A14" i="2"/>
  <c r="A15" i="2"/>
  <c r="A16" i="2"/>
  <c r="A17" i="2"/>
  <c r="A18" i="2"/>
  <c r="A19" i="2"/>
  <c r="A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C6" i="4" l="1"/>
  <c r="J1" i="2" a="1"/>
  <c r="J1" i="2" s="1"/>
  <c r="B10" i="4"/>
  <c r="B6" i="4"/>
  <c r="B2" i="4"/>
  <c r="C13" i="4"/>
  <c r="C9" i="4"/>
  <c r="C5" i="4"/>
  <c r="B13" i="4"/>
  <c r="B9" i="4"/>
  <c r="B5" i="4"/>
  <c r="C2" i="4"/>
  <c r="C12" i="4"/>
  <c r="C8" i="4"/>
  <c r="C4" i="4"/>
  <c r="B12" i="4"/>
  <c r="B8" i="4"/>
  <c r="B4" i="4"/>
  <c r="C11" i="4"/>
  <c r="C7" i="4"/>
  <c r="C3" i="4"/>
  <c r="B11" i="4"/>
  <c r="B7" i="4"/>
  <c r="B3" i="4"/>
  <c r="C10" i="4"/>
  <c r="D6" i="4" l="1"/>
  <c r="D13" i="4"/>
  <c r="D10" i="4"/>
  <c r="D8" i="4"/>
  <c r="D7" i="4"/>
  <c r="D5" i="4"/>
  <c r="D2" i="4"/>
  <c r="D3" i="4"/>
  <c r="D12" i="4"/>
  <c r="D11" i="4"/>
  <c r="D4" i="4"/>
  <c r="D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<sst xmlns="http://schemas.openxmlformats.org/spreadsheetml/2006/main" count="441" uniqueCount="58">
  <si>
    <t>Fluxo de caixa</t>
  </si>
  <si>
    <t>Data</t>
  </si>
  <si>
    <t>Classificação</t>
  </si>
  <si>
    <t>Plano de contas</t>
  </si>
  <si>
    <t>Descrição</t>
  </si>
  <si>
    <t>Valor</t>
  </si>
  <si>
    <t>Observação</t>
  </si>
  <si>
    <t>Acumulado</t>
  </si>
  <si>
    <t>Entrada</t>
  </si>
  <si>
    <t>Saída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</si>
  <si>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</si>
  <si>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</si>
  <si>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</si>
  <si>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</si>
  <si>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</si>
  <si>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</si>
  <si>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</si>
  <si>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</si>
  <si>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</si>
  <si>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</si>
  <si>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</si>
  <si>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</si>
  <si>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</si>
  <si>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</si>
  <si>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</si>
  <si>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Água</t>
  </si>
  <si>
    <t>Luz</t>
  </si>
  <si>
    <t>Aluguel</t>
  </si>
  <si>
    <t>Salários</t>
  </si>
  <si>
    <t>Fornecedor A</t>
  </si>
  <si>
    <t>Fornecedor B</t>
  </si>
  <si>
    <t>Fornecedor C</t>
  </si>
  <si>
    <t>Fornecedor D</t>
  </si>
  <si>
    <t>Data2</t>
  </si>
  <si>
    <t>Saldo Inicial</t>
  </si>
  <si>
    <t>Plano de contas 
Entrada</t>
  </si>
  <si>
    <t>Plano de contas 
Saída</t>
  </si>
  <si>
    <t>Saldo atual:</t>
  </si>
  <si>
    <t>MESES</t>
  </si>
  <si>
    <t>ENTRADAS</t>
  </si>
  <si>
    <t>SAÍDAS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</si>
  <si>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</si>
  <si>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</si>
  <si>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</si>
  <si>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</si>
  <si>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</si>
  <si>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</si>
  <si>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</si>
  <si>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</si>
  <si>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</si>
  <si>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</si>
  <si>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</si>
  <si>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</si>
  <si>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</si>
  <si>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Cliente 16</t>
  </si>
  <si>
    <t>Cliente 17</t>
  </si>
  <si>
    <t>Cliente 18</t>
  </si>
  <si>
    <t>Cliente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</si>
</sst>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0"/>
      <name val="Yu Gothic UI Light"/>
      <family val="2"/>
    </font>
    <font>
      <sz val="11"/>
      <color theme="0"/>
      <name val="Arial"/>
      <family val="2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b/>
      <sz val="14"/>
      <color theme="0"/>
      <name val="Yu Gothic UI Light"/>
      <family val="2"/>
    </font>
    <font>
      <b/>
      <sz val="16"/>
      <color theme="0"/>
      <name val="Yu Gothic UI Light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4" fillId="3" borderId="0" xfId="0" applyFont="1" applyFill="1" applyAlignment="1">
      <alignment horizontal="center"/>
    </xf>
    <xf numFmtId="0" fontId="2" fillId="3" borderId="0" xfId="0" applyFont="1" applyFill="1"/>
    <xf numFmtId="44" fontId="0" fillId="0" borderId="0" xfId="1" applyFont="1"/>
    <xf numFmtId="0" fontId="7" fillId="3" borderId="3" xfId="0" applyFont="1" applyFill="1" applyBorder="1" applyAlignment="1">
      <alignment horizontal="center" vertical="center" wrapText="1"/>
    </xf>
    <xf numFmtId="44" fontId="9" fillId="3" borderId="0" xfId="1" applyFont="1" applyFill="1"/>
    <xf numFmtId="0" fontId="10" fillId="3" borderId="0" xfId="0" applyFont="1" applyFill="1" applyAlignment="1">
      <alignment horizontal="center"/>
    </xf>
    <xf numFmtId="0" fontId="0" fillId="0" borderId="0" xfId="0" applyBorder="1"/>
    <xf numFmtId="44" fontId="0" fillId="6" borderId="6" xfId="1" applyFont="1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44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44" fontId="11" fillId="7" borderId="6" xfId="1" applyFont="1" applyFill="1" applyBorder="1" applyAlignment="1">
      <alignment horizontal="center"/>
    </xf>
    <xf numFmtId="0" fontId="7" fillId="3" borderId="2" xfId="0" applyFont="1" applyFill="1" applyBorder="1" applyAlignment="1" applyProtection="1">
      <alignment horizontal="center" vertical="center"/>
      <protection locked="0"/>
    </xf>
    <xf numFmtId="44" fontId="8" fillId="5" borderId="1" xfId="1" applyFont="1" applyFill="1" applyBorder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0" fillId="5" borderId="4" xfId="0" applyFill="1" applyBorder="1" applyProtection="1">
      <protection locked="0"/>
    </xf>
    <xf numFmtId="0" fontId="0" fillId="5" borderId="5" xfId="0" applyFill="1" applyBorder="1" applyProtection="1">
      <protection locked="0"/>
    </xf>
    <xf numFmtId="0" fontId="7" fillId="3" borderId="3" xfId="0" applyFont="1" applyFill="1" applyBorder="1" applyAlignment="1" applyProtection="1">
      <alignment horizontal="center" vertical="center" wrapText="1"/>
      <protection locked="0"/>
    </xf>
    <xf numFmtId="0" fontId="3" fillId="4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0" xfId="0" applyNumberFormat="1" applyProtection="1">
      <protection locked="0"/>
    </xf>
  </cellXfs>
  <cellStyles count="2">
    <cellStyle name="Moeda" xfId="1" builtinId="4"/>
    <cellStyle name="Normal" xfId="0" builtinId="0"/>
  </cellStyles>
  <dxfs count="47">
    <dxf>
      <numFmt numFmtId="34" formatCode="_-&quot;R$&quot;\ * #,##0.00_-;\-&quot;R$&quot;\ * #,##0.00_-;_-&quot;R$&quot;\ * &quot;-&quot;??_-;_-@_-"/>
      <protection locked="0" hidden="0"/>
    </dxf>
    <dxf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medium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</border>
      <protection locked="0" hidden="0"/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font>
        <b val="0"/>
        <i val="0"/>
        <color theme="0"/>
      </font>
      <fill>
        <patternFill>
          <bgColor theme="9" tint="-0.499984740745262"/>
        </patternFill>
      </fill>
    </dxf>
    <dxf>
      <font>
        <b val="0"/>
        <i val="0"/>
        <color theme="0"/>
      </font>
      <fill>
        <patternFill>
          <bgColor rgb="FFC00000"/>
        </patternFill>
      </fill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+mn-cs"/>
              </a:defRPr>
            </a:pPr>
            <a:r>
              <a:rPr lang="pt-BR" b="1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</a:rPr>
              <a:t>Entradas vs. Saídas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094339705041024E-2"/>
          <c:y val="0.20467592592592593"/>
          <c:w val="0.90748524986789292"/>
          <c:h val="0.56942840478273549"/>
        </c:manualLayout>
      </c:layout>
      <c:lineChart>
        <c:grouping val="standard"/>
        <c:varyColors val="0"/>
        <c:ser>
          <c:idx val="0"/>
          <c:order val="0"/>
          <c:tx>
            <c:strRef>
              <c:f>Resumo!$B$1</c:f>
              <c:strCache>
                <c:ptCount val="1"/>
                <c:pt idx="0">
                  <c:v> ENTRADAS </c:v>
                </c:pt>
              </c:strCache>
            </c:strRef>
          </c:tx>
          <c:spPr>
            <a:ln w="28575" cap="rnd">
              <a:solidFill>
                <a:srgbClr val="00FF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Resumo!$A$2:$A$13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Resumo!$B$2:$B$13</c:f>
              <c:numCache>
                <c:formatCode>_("R$"* #,##0.00_);_("R$"* \(#,##0.00\);_("R$"* "-"??_);_(@_)</c:formatCode>
                <c:ptCount val="12"/>
                <c:pt idx="0">
                  <c:v>13318</c:v>
                </c:pt>
                <c:pt idx="1">
                  <c:v>18400</c:v>
                </c:pt>
                <c:pt idx="2">
                  <c:v>20300</c:v>
                </c:pt>
                <c:pt idx="3">
                  <c:v>108300</c:v>
                </c:pt>
                <c:pt idx="4">
                  <c:v>44950</c:v>
                </c:pt>
                <c:pt idx="5">
                  <c:v>5250</c:v>
                </c:pt>
                <c:pt idx="6">
                  <c:v>15350</c:v>
                </c:pt>
                <c:pt idx="7">
                  <c:v>18218</c:v>
                </c:pt>
                <c:pt idx="8">
                  <c:v>27850</c:v>
                </c:pt>
                <c:pt idx="9">
                  <c:v>20818</c:v>
                </c:pt>
                <c:pt idx="10">
                  <c:v>13318</c:v>
                </c:pt>
                <c:pt idx="11">
                  <c:v>17568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E-4B32-AE45-7DD45E2578B7}"/>
            </c:ext>
          </c:extLst>
        </c:ser>
        <c:ser>
          <c:idx val="1"/>
          <c:order val="1"/>
          <c:tx>
            <c:strRef>
              <c:f>Resumo!$C$1</c:f>
              <c:strCache>
                <c:ptCount val="1"/>
                <c:pt idx="0">
                  <c:v> SAÍDAS 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strRef>
              <c:f>Resumo!$A$2:$A$13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Resumo!$C$2:$C$13</c:f>
              <c:numCache>
                <c:formatCode>_("R$"* #,##0.00_);_("R$"* \(#,##0.00\);_("R$"* "-"??_);_(@_)</c:formatCode>
                <c:ptCount val="12"/>
                <c:pt idx="0">
                  <c:v>4720</c:v>
                </c:pt>
                <c:pt idx="1">
                  <c:v>4800</c:v>
                </c:pt>
                <c:pt idx="2">
                  <c:v>10280</c:v>
                </c:pt>
                <c:pt idx="3">
                  <c:v>16260</c:v>
                </c:pt>
                <c:pt idx="4">
                  <c:v>17310</c:v>
                </c:pt>
                <c:pt idx="5">
                  <c:v>4045</c:v>
                </c:pt>
                <c:pt idx="6">
                  <c:v>4720</c:v>
                </c:pt>
                <c:pt idx="7">
                  <c:v>8940</c:v>
                </c:pt>
                <c:pt idx="8">
                  <c:v>4770</c:v>
                </c:pt>
                <c:pt idx="9">
                  <c:v>11070</c:v>
                </c:pt>
                <c:pt idx="10">
                  <c:v>4720</c:v>
                </c:pt>
                <c:pt idx="11">
                  <c:v>6520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4E-4B32-AE45-7DD45E257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3822879"/>
        <c:axId val="1183824799"/>
      </c:lineChart>
      <c:catAx>
        <c:axId val="118382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+mn-cs"/>
              </a:defRPr>
            </a:pPr>
            <a:endParaRPr lang="pt-BR"/>
          </a:p>
        </c:txPr>
        <c:crossAx val="1183824799"/>
        <c:crosses val="autoZero"/>
        <c:auto val="1"/>
        <c:lblAlgn val="ctr"/>
        <c:lblOffset val="100"/>
        <c:noMultiLvlLbl val="0"/>
      </c:catAx>
      <c:valAx>
        <c:axId val="1183824799"/>
        <c:scaling>
          <c:orientation val="minMax"/>
        </c:scaling>
        <c:delete val="0"/>
        <c:axPos val="l"/>
        <c:majorGridlines>
          <c:spPr>
            <a:ln w="22225" cap="flat" cmpd="sng" algn="ctr">
              <a:solidFill>
                <a:schemeClr val="bg1">
                  <a:lumMod val="85000"/>
                  <a:alpha val="4000"/>
                </a:schemeClr>
              </a:solidFill>
              <a:prstDash val="sysDot"/>
              <a:miter lim="800000"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+mn-cs"/>
              </a:defRPr>
            </a:pPr>
            <a:endParaRPr lang="pt-BR"/>
          </a:p>
        </c:txPr>
        <c:crossAx val="118382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Relat&#243;rio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Relat&#243;r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astro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chart" Target="../charts/chart1.xml"/><Relationship Id="rId4" Type="http://schemas.openxmlformats.org/officeDocument/2006/relationships/hyperlink" Target="#Lan&#231;ament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47625</xdr:rowOff>
    </xdr:to>
    <xdr:pic>
      <xdr:nvPicPr>
        <xdr:cNvPr id="3" name="Gráfico 2" descr="Registrar estrutura de tópicos">
          <a:extLst>
            <a:ext uri="{FF2B5EF4-FFF2-40B4-BE49-F238E27FC236}">
              <a16:creationId xmlns:a16="http://schemas.microsoft.com/office/drawing/2014/main" id="{54B6BD63-BF5B-EA96-664F-7762F396E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3</xdr:col>
      <xdr:colOff>47625</xdr:colOff>
      <xdr:row>0</xdr:row>
      <xdr:rowOff>38100</xdr:rowOff>
    </xdr:from>
    <xdr:to>
      <xdr:col>3</xdr:col>
      <xdr:colOff>1352550</xdr:colOff>
      <xdr:row>0</xdr:row>
      <xdr:rowOff>466725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7D2332AA-E00C-5EFF-9126-49B98B5816BD}"/>
            </a:ext>
          </a:extLst>
        </xdr:cNvPr>
        <xdr:cNvSpPr/>
      </xdr:nvSpPr>
      <xdr:spPr>
        <a:xfrm>
          <a:off x="3619500" y="38100"/>
          <a:ext cx="1304925" cy="428625"/>
        </a:xfrm>
        <a:prstGeom prst="roundRect">
          <a:avLst/>
        </a:prstGeom>
        <a:solidFill>
          <a:srgbClr val="FFFF0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 b="1">
              <a:solidFill>
                <a:srgbClr val="FF0000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+mn-cs"/>
            </a:rPr>
            <a:t>Cadastro</a:t>
          </a:r>
        </a:p>
      </xdr:txBody>
    </xdr:sp>
    <xdr:clientData/>
  </xdr:twoCellAnchor>
  <xdr:twoCellAnchor editAs="absolute">
    <xdr:from>
      <xdr:col>3</xdr:col>
      <xdr:colOff>1604962</xdr:colOff>
      <xdr:row>0</xdr:row>
      <xdr:rowOff>38100</xdr:rowOff>
    </xdr:from>
    <xdr:to>
      <xdr:col>5</xdr:col>
      <xdr:colOff>52387</xdr:colOff>
      <xdr:row>0</xdr:row>
      <xdr:rowOff>466725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867927-E157-8747-77B7-A910940407D0}"/>
            </a:ext>
          </a:extLst>
        </xdr:cNvPr>
        <xdr:cNvSpPr/>
      </xdr:nvSpPr>
      <xdr:spPr>
        <a:xfrm>
          <a:off x="5176837" y="38100"/>
          <a:ext cx="1304925" cy="428625"/>
        </a:xfrm>
        <a:prstGeom prst="roundRect">
          <a:avLst/>
        </a:prstGeom>
        <a:solidFill>
          <a:srgbClr val="00206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Yu Gothic UI Light" panose="020B0300000000000000" pitchFamily="34" charset="-128"/>
              <a:ea typeface="Yu Gothic UI Light" panose="020B0300000000000000" pitchFamily="34" charset="-128"/>
            </a:rPr>
            <a:t>Lançamento</a:t>
          </a:r>
        </a:p>
      </xdr:txBody>
    </xdr:sp>
    <xdr:clientData/>
  </xdr:twoCellAnchor>
  <xdr:twoCellAnchor editAs="absolute">
    <xdr:from>
      <xdr:col>5</xdr:col>
      <xdr:colOff>304800</xdr:colOff>
      <xdr:row>0</xdr:row>
      <xdr:rowOff>38100</xdr:rowOff>
    </xdr:from>
    <xdr:to>
      <xdr:col>5</xdr:col>
      <xdr:colOff>1609725</xdr:colOff>
      <xdr:row>0</xdr:row>
      <xdr:rowOff>466725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95F3835-4F82-EEC5-F548-918A48EA2F21}"/>
            </a:ext>
          </a:extLst>
        </xdr:cNvPr>
        <xdr:cNvSpPr/>
      </xdr:nvSpPr>
      <xdr:spPr>
        <a:xfrm>
          <a:off x="6734175" y="38100"/>
          <a:ext cx="1304925" cy="428625"/>
        </a:xfrm>
        <a:prstGeom prst="roundRect">
          <a:avLst/>
        </a:prstGeom>
        <a:solidFill>
          <a:srgbClr val="00206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Yu Gothic UI Light" panose="020B0300000000000000" pitchFamily="34" charset="-128"/>
              <a:ea typeface="Yu Gothic UI Light" panose="020B0300000000000000" pitchFamily="34" charset="-128"/>
            </a:rPr>
            <a:t>Relatório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47625</xdr:rowOff>
    </xdr:to>
    <xdr:pic>
      <xdr:nvPicPr>
        <xdr:cNvPr id="2" name="Gráfico 1" descr="Registrar estrutura de tópicos">
          <a:extLst>
            <a:ext uri="{FF2B5EF4-FFF2-40B4-BE49-F238E27FC236}">
              <a16:creationId xmlns:a16="http://schemas.microsoft.com/office/drawing/2014/main" id="{E847802B-1C64-4770-811A-B046E03FF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2</xdr:col>
      <xdr:colOff>657225</xdr:colOff>
      <xdr:row>0</xdr:row>
      <xdr:rowOff>38100</xdr:rowOff>
    </xdr:from>
    <xdr:to>
      <xdr:col>3</xdr:col>
      <xdr:colOff>866775</xdr:colOff>
      <xdr:row>0</xdr:row>
      <xdr:rowOff>466725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D09870-97D5-41C5-A6DF-DD5C138F444B}"/>
            </a:ext>
          </a:extLst>
        </xdr:cNvPr>
        <xdr:cNvSpPr/>
      </xdr:nvSpPr>
      <xdr:spPr>
        <a:xfrm>
          <a:off x="3619500" y="38100"/>
          <a:ext cx="1304925" cy="428625"/>
        </a:xfrm>
        <a:prstGeom prst="roundRect">
          <a:avLst/>
        </a:prstGeom>
        <a:solidFill>
          <a:srgbClr val="00206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Yu Gothic UI Light" panose="020B0300000000000000" pitchFamily="34" charset="-128"/>
              <a:ea typeface="Yu Gothic UI Light" panose="020B0300000000000000" pitchFamily="34" charset="-128"/>
            </a:rPr>
            <a:t>Cadastro</a:t>
          </a:r>
        </a:p>
      </xdr:txBody>
    </xdr:sp>
    <xdr:clientData/>
  </xdr:twoCellAnchor>
  <xdr:twoCellAnchor editAs="absolute">
    <xdr:from>
      <xdr:col>3</xdr:col>
      <xdr:colOff>1119187</xdr:colOff>
      <xdr:row>0</xdr:row>
      <xdr:rowOff>38100</xdr:rowOff>
    </xdr:from>
    <xdr:to>
      <xdr:col>5</xdr:col>
      <xdr:colOff>233362</xdr:colOff>
      <xdr:row>0</xdr:row>
      <xdr:rowOff>466725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D01E7BF8-117F-435D-8347-922F8AC16B0E}"/>
            </a:ext>
          </a:extLst>
        </xdr:cNvPr>
        <xdr:cNvSpPr/>
      </xdr:nvSpPr>
      <xdr:spPr>
        <a:xfrm>
          <a:off x="5176837" y="38100"/>
          <a:ext cx="1304925" cy="428625"/>
        </a:xfrm>
        <a:prstGeom prst="roundRect">
          <a:avLst/>
        </a:prstGeom>
        <a:solidFill>
          <a:srgbClr val="FFFF0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Yu Gothic UI Light" panose="020B0300000000000000" pitchFamily="34" charset="-128"/>
              <a:ea typeface="Yu Gothic UI Light" panose="020B0300000000000000" pitchFamily="34" charset="-128"/>
            </a:rPr>
            <a:t>Lançamento</a:t>
          </a:r>
        </a:p>
      </xdr:txBody>
    </xdr:sp>
    <xdr:clientData/>
  </xdr:twoCellAnchor>
  <xdr:twoCellAnchor editAs="absolute">
    <xdr:from>
      <xdr:col>5</xdr:col>
      <xdr:colOff>485775</xdr:colOff>
      <xdr:row>0</xdr:row>
      <xdr:rowOff>38100</xdr:rowOff>
    </xdr:from>
    <xdr:to>
      <xdr:col>7</xdr:col>
      <xdr:colOff>161925</xdr:colOff>
      <xdr:row>0</xdr:row>
      <xdr:rowOff>466725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D4AEE85-69B9-43AC-9215-3EF30DFF0BA1}"/>
            </a:ext>
          </a:extLst>
        </xdr:cNvPr>
        <xdr:cNvSpPr/>
      </xdr:nvSpPr>
      <xdr:spPr>
        <a:xfrm>
          <a:off x="6734175" y="38100"/>
          <a:ext cx="1304925" cy="428625"/>
        </a:xfrm>
        <a:prstGeom prst="roundRect">
          <a:avLst/>
        </a:prstGeom>
        <a:solidFill>
          <a:srgbClr val="00206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Yu Gothic UI Light" panose="020B0300000000000000" pitchFamily="34" charset="-128"/>
              <a:ea typeface="Yu Gothic UI Light" panose="020B0300000000000000" pitchFamily="34" charset="-128"/>
            </a:rPr>
            <a:t>Relatório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1</xdr:row>
      <xdr:rowOff>47625</xdr:rowOff>
    </xdr:to>
    <xdr:pic>
      <xdr:nvPicPr>
        <xdr:cNvPr id="2" name="Gráfico 1" descr="Registrar estrutura de tópicos">
          <a:extLst>
            <a:ext uri="{FF2B5EF4-FFF2-40B4-BE49-F238E27FC236}">
              <a16:creationId xmlns:a16="http://schemas.microsoft.com/office/drawing/2014/main" id="{64C20C22-BCDE-45D4-A534-DFDC59F5E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3</xdr:col>
      <xdr:colOff>47625</xdr:colOff>
      <xdr:row>0</xdr:row>
      <xdr:rowOff>38100</xdr:rowOff>
    </xdr:from>
    <xdr:to>
      <xdr:col>5</xdr:col>
      <xdr:colOff>133350</xdr:colOff>
      <xdr:row>0</xdr:row>
      <xdr:rowOff>466725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C95491-330E-4A3E-972C-607C2DBDE1A8}"/>
            </a:ext>
          </a:extLst>
        </xdr:cNvPr>
        <xdr:cNvSpPr/>
      </xdr:nvSpPr>
      <xdr:spPr>
        <a:xfrm>
          <a:off x="3619500" y="38100"/>
          <a:ext cx="1304925" cy="428625"/>
        </a:xfrm>
        <a:prstGeom prst="roundRect">
          <a:avLst/>
        </a:prstGeom>
        <a:solidFill>
          <a:srgbClr val="00206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Yu Gothic UI Light" panose="020B0300000000000000" pitchFamily="34" charset="-128"/>
              <a:ea typeface="Yu Gothic UI Light" panose="020B0300000000000000" pitchFamily="34" charset="-128"/>
            </a:rPr>
            <a:t>Cadastro</a:t>
          </a:r>
        </a:p>
      </xdr:txBody>
    </xdr:sp>
    <xdr:clientData/>
  </xdr:twoCellAnchor>
  <xdr:twoCellAnchor editAs="absolute">
    <xdr:from>
      <xdr:col>5</xdr:col>
      <xdr:colOff>385762</xdr:colOff>
      <xdr:row>0</xdr:row>
      <xdr:rowOff>38100</xdr:rowOff>
    </xdr:from>
    <xdr:to>
      <xdr:col>7</xdr:col>
      <xdr:colOff>471487</xdr:colOff>
      <xdr:row>0</xdr:row>
      <xdr:rowOff>466725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02A2D4-13E8-443E-A427-FC0B87BCB350}"/>
            </a:ext>
          </a:extLst>
        </xdr:cNvPr>
        <xdr:cNvSpPr/>
      </xdr:nvSpPr>
      <xdr:spPr>
        <a:xfrm>
          <a:off x="5176837" y="38100"/>
          <a:ext cx="1304925" cy="428625"/>
        </a:xfrm>
        <a:prstGeom prst="roundRect">
          <a:avLst/>
        </a:prstGeom>
        <a:solidFill>
          <a:srgbClr val="00206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Yu Gothic UI Light" panose="020B0300000000000000" pitchFamily="34" charset="-128"/>
              <a:ea typeface="Yu Gothic UI Light" panose="020B0300000000000000" pitchFamily="34" charset="-128"/>
            </a:rPr>
            <a:t>Lançamento</a:t>
          </a:r>
        </a:p>
      </xdr:txBody>
    </xdr:sp>
    <xdr:clientData/>
  </xdr:twoCellAnchor>
  <xdr:twoCellAnchor editAs="absolute">
    <xdr:from>
      <xdr:col>8</xdr:col>
      <xdr:colOff>114300</xdr:colOff>
      <xdr:row>0</xdr:row>
      <xdr:rowOff>38100</xdr:rowOff>
    </xdr:from>
    <xdr:to>
      <xdr:col>10</xdr:col>
      <xdr:colOff>200025</xdr:colOff>
      <xdr:row>0</xdr:row>
      <xdr:rowOff>466725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BB9AC54F-76B0-4836-AB70-FCF0B0E5B11D}"/>
            </a:ext>
          </a:extLst>
        </xdr:cNvPr>
        <xdr:cNvSpPr/>
      </xdr:nvSpPr>
      <xdr:spPr>
        <a:xfrm>
          <a:off x="6734175" y="38100"/>
          <a:ext cx="1304925" cy="428625"/>
        </a:xfrm>
        <a:prstGeom prst="roundRect">
          <a:avLst/>
        </a:prstGeom>
        <a:solidFill>
          <a:srgbClr val="FFFF00"/>
        </a:solidFill>
        <a:ln>
          <a:solidFill>
            <a:srgbClr val="C00000"/>
          </a:solidFill>
        </a:ln>
        <a:effectLst>
          <a:outerShdw blurRad="50800" dist="38100" dir="2700000" algn="tl" rotWithShape="0">
            <a:prstClr val="black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FF0000"/>
              </a:solidFill>
              <a:latin typeface="Yu Gothic UI Light" panose="020B0300000000000000" pitchFamily="34" charset="-128"/>
              <a:ea typeface="Yu Gothic UI Light" panose="020B0300000000000000" pitchFamily="34" charset="-128"/>
            </a:rPr>
            <a:t>Relatório</a:t>
          </a:r>
        </a:p>
      </xdr:txBody>
    </xdr:sp>
    <xdr:clientData/>
  </xdr:twoCellAnchor>
  <xdr:twoCellAnchor>
    <xdr:from>
      <xdr:col>0</xdr:col>
      <xdr:colOff>66675</xdr:colOff>
      <xdr:row>3</xdr:row>
      <xdr:rowOff>42863</xdr:rowOff>
    </xdr:from>
    <xdr:to>
      <xdr:col>1</xdr:col>
      <xdr:colOff>1162049</xdr:colOff>
      <xdr:row>8</xdr:row>
      <xdr:rowOff>23814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D83635DF-8CFD-8CA9-D4E8-DA97B22476DB}"/>
            </a:ext>
          </a:extLst>
        </xdr:cNvPr>
        <xdr:cNvGrpSpPr/>
      </xdr:nvGrpSpPr>
      <xdr:grpSpPr>
        <a:xfrm>
          <a:off x="66675" y="928688"/>
          <a:ext cx="1809749" cy="933451"/>
          <a:chOff x="66675" y="923925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2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E13A8762-E2CE-DD6C-3A62-06FEF38D0F05}"/>
              </a:ext>
            </a:extLst>
          </xdr:cNvPr>
          <xdr:cNvSpPr/>
        </xdr:nvSpPr>
        <xdr:spPr>
          <a:xfrm>
            <a:off x="66787" y="923925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A6C02AD3-71F3-4DEB-B1BB-2B6AA026F4BD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algn="ctr"/>
              <a:t> R$ 8.598,00 </a:t>
            </a:fld>
            <a:endParaRPr lang="pt-BR" sz="1600" b="1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</a:endParaRPr>
          </a:p>
        </xdr:txBody>
      </xdr:sp>
      <xdr:sp macro="" textlink="Resumo!A2">
        <xdr:nvSpPr>
          <xdr:cNvPr id="7" name="Retângulo: Cantos Superiores Arredondados 6">
            <a:extLst>
              <a:ext uri="{FF2B5EF4-FFF2-40B4-BE49-F238E27FC236}">
                <a16:creationId xmlns:a16="http://schemas.microsoft.com/office/drawing/2014/main" id="{424A122D-5C1E-4DBE-ADFA-5A4223DA6B4F}"/>
              </a:ext>
            </a:extLst>
          </xdr:cNvPr>
          <xdr:cNvSpPr/>
        </xdr:nvSpPr>
        <xdr:spPr>
          <a:xfrm>
            <a:off x="66675" y="923925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8ECA7BF6-2517-47B4-A271-8DEA58633A2A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t>Janeiro</a:t>
            </a:fld>
            <a:endParaRPr lang="pt-BR" sz="1600" b="1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</a:endParaRPr>
          </a:p>
        </xdr:txBody>
      </xdr:sp>
    </xdr:grpSp>
    <xdr:clientData/>
  </xdr:twoCellAnchor>
  <xdr:twoCellAnchor>
    <xdr:from>
      <xdr:col>1</xdr:col>
      <xdr:colOff>1281112</xdr:colOff>
      <xdr:row>3</xdr:row>
      <xdr:rowOff>42863</xdr:rowOff>
    </xdr:from>
    <xdr:to>
      <xdr:col>3</xdr:col>
      <xdr:colOff>233361</xdr:colOff>
      <xdr:row>8</xdr:row>
      <xdr:rowOff>23814</xdr:rowOff>
    </xdr:to>
    <xdr:grpSp>
      <xdr:nvGrpSpPr>
        <xdr:cNvPr id="88" name="Agrupar 87">
          <a:extLst>
            <a:ext uri="{FF2B5EF4-FFF2-40B4-BE49-F238E27FC236}">
              <a16:creationId xmlns:a16="http://schemas.microsoft.com/office/drawing/2014/main" id="{152A890C-31A2-40F0-2C97-8010EA4B3249}"/>
            </a:ext>
          </a:extLst>
        </xdr:cNvPr>
        <xdr:cNvGrpSpPr/>
      </xdr:nvGrpSpPr>
      <xdr:grpSpPr>
        <a:xfrm>
          <a:off x="1995487" y="928688"/>
          <a:ext cx="1809749" cy="933451"/>
          <a:chOff x="2000250" y="933450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3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A285B377-42CC-8284-6C7D-C47AEE10D32E}"/>
              </a:ext>
            </a:extLst>
          </xdr:cNvPr>
          <xdr:cNvSpPr/>
        </xdr:nvSpPr>
        <xdr:spPr>
          <a:xfrm>
            <a:off x="2000362" y="933450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818B5F9A-6975-4E56-BF40-9CC0ABA50A0E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R$ 13.600,00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3">
        <xdr:nvSpPr>
          <xdr:cNvPr id="17" name="Retângulo: Cantos Superiores Arredondados 16">
            <a:extLst>
              <a:ext uri="{FF2B5EF4-FFF2-40B4-BE49-F238E27FC236}">
                <a16:creationId xmlns:a16="http://schemas.microsoft.com/office/drawing/2014/main" id="{FE6EB017-578F-5E05-F213-736DD940C552}"/>
              </a:ext>
            </a:extLst>
          </xdr:cNvPr>
          <xdr:cNvSpPr/>
        </xdr:nvSpPr>
        <xdr:spPr>
          <a:xfrm>
            <a:off x="2000250" y="933450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B82F2903-186B-49BA-8D93-FC9BE5E96E17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Fevereiro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3</xdr:col>
      <xdr:colOff>352425</xdr:colOff>
      <xdr:row>3</xdr:row>
      <xdr:rowOff>47625</xdr:rowOff>
    </xdr:from>
    <xdr:to>
      <xdr:col>6</xdr:col>
      <xdr:colOff>333374</xdr:colOff>
      <xdr:row>8</xdr:row>
      <xdr:rowOff>28576</xdr:rowOff>
    </xdr:to>
    <xdr:grpSp>
      <xdr:nvGrpSpPr>
        <xdr:cNvPr id="89" name="Agrupar 88">
          <a:extLst>
            <a:ext uri="{FF2B5EF4-FFF2-40B4-BE49-F238E27FC236}">
              <a16:creationId xmlns:a16="http://schemas.microsoft.com/office/drawing/2014/main" id="{BF22A0D5-1B0E-DA9C-C312-1091D8813971}"/>
            </a:ext>
          </a:extLst>
        </xdr:cNvPr>
        <xdr:cNvGrpSpPr/>
      </xdr:nvGrpSpPr>
      <xdr:grpSpPr>
        <a:xfrm>
          <a:off x="3924300" y="933450"/>
          <a:ext cx="1809749" cy="933451"/>
          <a:chOff x="3924300" y="923925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4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18243AAD-1DBF-360E-13ED-90A06A1A90F3}"/>
              </a:ext>
            </a:extLst>
          </xdr:cNvPr>
          <xdr:cNvSpPr/>
        </xdr:nvSpPr>
        <xdr:spPr>
          <a:xfrm>
            <a:off x="3924412" y="923925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1A555B25-4B38-48F6-84E4-4137DC2F571B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R$ 10.020,00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4">
        <xdr:nvSpPr>
          <xdr:cNvPr id="20" name="Retângulo: Cantos Superiores Arredondados 19">
            <a:extLst>
              <a:ext uri="{FF2B5EF4-FFF2-40B4-BE49-F238E27FC236}">
                <a16:creationId xmlns:a16="http://schemas.microsoft.com/office/drawing/2014/main" id="{FF98FD25-DAE6-42EA-D3D2-DAE8FC700722}"/>
              </a:ext>
            </a:extLst>
          </xdr:cNvPr>
          <xdr:cNvSpPr/>
        </xdr:nvSpPr>
        <xdr:spPr>
          <a:xfrm>
            <a:off x="3924300" y="923925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DBBCF49-1786-4B68-A68C-52F210AE4DBD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Março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6</xdr:col>
      <xdr:colOff>438150</xdr:colOff>
      <xdr:row>3</xdr:row>
      <xdr:rowOff>47625</xdr:rowOff>
    </xdr:from>
    <xdr:to>
      <xdr:col>9</xdr:col>
      <xdr:colOff>419099</xdr:colOff>
      <xdr:row>8</xdr:row>
      <xdr:rowOff>28576</xdr:rowOff>
    </xdr:to>
    <xdr:grpSp>
      <xdr:nvGrpSpPr>
        <xdr:cNvPr id="90" name="Agrupar 89">
          <a:extLst>
            <a:ext uri="{FF2B5EF4-FFF2-40B4-BE49-F238E27FC236}">
              <a16:creationId xmlns:a16="http://schemas.microsoft.com/office/drawing/2014/main" id="{46042BDE-D088-B477-22A9-F650A8BCFE34}"/>
            </a:ext>
          </a:extLst>
        </xdr:cNvPr>
        <xdr:cNvGrpSpPr/>
      </xdr:nvGrpSpPr>
      <xdr:grpSpPr>
        <a:xfrm>
          <a:off x="5838825" y="933450"/>
          <a:ext cx="1809749" cy="933451"/>
          <a:chOff x="5838825" y="942975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5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DF3E64E4-8CFC-0D77-F09F-85E213DD18FA}"/>
              </a:ext>
            </a:extLst>
          </xdr:cNvPr>
          <xdr:cNvSpPr/>
        </xdr:nvSpPr>
        <xdr:spPr>
          <a:xfrm>
            <a:off x="5838937" y="942975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C3F7F83B-6433-42C2-B0FC-EB1EF5B5C5F5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R$ 92.040,00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5">
        <xdr:nvSpPr>
          <xdr:cNvPr id="23" name="Retângulo: Cantos Superiores Arredondados 22">
            <a:extLst>
              <a:ext uri="{FF2B5EF4-FFF2-40B4-BE49-F238E27FC236}">
                <a16:creationId xmlns:a16="http://schemas.microsoft.com/office/drawing/2014/main" id="{0755DB97-4D51-479A-FA4F-46BCE4D47958}"/>
              </a:ext>
            </a:extLst>
          </xdr:cNvPr>
          <xdr:cNvSpPr/>
        </xdr:nvSpPr>
        <xdr:spPr>
          <a:xfrm>
            <a:off x="5838825" y="942975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450FCA58-944F-413D-8583-12567F755309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Abril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9</xdr:col>
      <xdr:colOff>571500</xdr:colOff>
      <xdr:row>3</xdr:row>
      <xdr:rowOff>85725</xdr:rowOff>
    </xdr:from>
    <xdr:to>
      <xdr:col>12</xdr:col>
      <xdr:colOff>552449</xdr:colOff>
      <xdr:row>8</xdr:row>
      <xdr:rowOff>66676</xdr:rowOff>
    </xdr:to>
    <xdr:grpSp>
      <xdr:nvGrpSpPr>
        <xdr:cNvPr id="91" name="Agrupar 90">
          <a:extLst>
            <a:ext uri="{FF2B5EF4-FFF2-40B4-BE49-F238E27FC236}">
              <a16:creationId xmlns:a16="http://schemas.microsoft.com/office/drawing/2014/main" id="{13D230CF-87EE-CADF-9346-6B39FE25D11D}"/>
            </a:ext>
          </a:extLst>
        </xdr:cNvPr>
        <xdr:cNvGrpSpPr/>
      </xdr:nvGrpSpPr>
      <xdr:grpSpPr>
        <a:xfrm>
          <a:off x="7800975" y="971550"/>
          <a:ext cx="1809749" cy="933451"/>
          <a:chOff x="7810500" y="971550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6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C6D1C6D5-7151-B4EF-77DC-31B80E81D677}"/>
              </a:ext>
            </a:extLst>
          </xdr:cNvPr>
          <xdr:cNvSpPr/>
        </xdr:nvSpPr>
        <xdr:spPr>
          <a:xfrm>
            <a:off x="7810612" y="971550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8D4F9E3B-E932-47C6-A080-111FED7043D8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R$ 27.640,00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6">
        <xdr:nvSpPr>
          <xdr:cNvPr id="26" name="Retângulo: Cantos Superiores Arredondados 25">
            <a:extLst>
              <a:ext uri="{FF2B5EF4-FFF2-40B4-BE49-F238E27FC236}">
                <a16:creationId xmlns:a16="http://schemas.microsoft.com/office/drawing/2014/main" id="{DFA308A6-0C11-5254-FA73-5A83E00CF11D}"/>
              </a:ext>
            </a:extLst>
          </xdr:cNvPr>
          <xdr:cNvSpPr/>
        </xdr:nvSpPr>
        <xdr:spPr>
          <a:xfrm>
            <a:off x="7810500" y="971550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3FC38DE-B808-4EBB-9FD3-23AF322FC42B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Maio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13</xdr:col>
      <xdr:colOff>95250</xdr:colOff>
      <xdr:row>3</xdr:row>
      <xdr:rowOff>85725</xdr:rowOff>
    </xdr:from>
    <xdr:to>
      <xdr:col>16</xdr:col>
      <xdr:colOff>76199</xdr:colOff>
      <xdr:row>8</xdr:row>
      <xdr:rowOff>66676</xdr:rowOff>
    </xdr:to>
    <xdr:grpSp>
      <xdr:nvGrpSpPr>
        <xdr:cNvPr id="92" name="Agrupar 91">
          <a:extLst>
            <a:ext uri="{FF2B5EF4-FFF2-40B4-BE49-F238E27FC236}">
              <a16:creationId xmlns:a16="http://schemas.microsoft.com/office/drawing/2014/main" id="{5BA25931-5F31-FE59-728C-F741B618E3DD}"/>
            </a:ext>
          </a:extLst>
        </xdr:cNvPr>
        <xdr:cNvGrpSpPr/>
      </xdr:nvGrpSpPr>
      <xdr:grpSpPr>
        <a:xfrm>
          <a:off x="9763125" y="971550"/>
          <a:ext cx="1809749" cy="933451"/>
          <a:chOff x="9763125" y="971550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7">
        <xdr:nvSpPr>
          <xdr:cNvPr id="28" name="Retângulo: Cantos Arredondados 27">
            <a:extLst>
              <a:ext uri="{FF2B5EF4-FFF2-40B4-BE49-F238E27FC236}">
                <a16:creationId xmlns:a16="http://schemas.microsoft.com/office/drawing/2014/main" id="{C8E7ECB2-E862-A49F-05A4-C242C44C2E91}"/>
              </a:ext>
            </a:extLst>
          </xdr:cNvPr>
          <xdr:cNvSpPr/>
        </xdr:nvSpPr>
        <xdr:spPr>
          <a:xfrm>
            <a:off x="9763237" y="971550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E0E19C44-C6D7-4E2B-962A-90EDD56A1DB3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R$ 1.205,00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7">
        <xdr:nvSpPr>
          <xdr:cNvPr id="29" name="Retângulo: Cantos Superiores Arredondados 28">
            <a:extLst>
              <a:ext uri="{FF2B5EF4-FFF2-40B4-BE49-F238E27FC236}">
                <a16:creationId xmlns:a16="http://schemas.microsoft.com/office/drawing/2014/main" id="{690AD8F9-7911-DFE0-79BE-CE60C33E1187}"/>
              </a:ext>
            </a:extLst>
          </xdr:cNvPr>
          <xdr:cNvSpPr/>
        </xdr:nvSpPr>
        <xdr:spPr>
          <a:xfrm>
            <a:off x="9763125" y="971550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7354317D-668E-4D27-8882-205B9D4401B4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Junho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0</xdr:col>
      <xdr:colOff>66675</xdr:colOff>
      <xdr:row>8</xdr:row>
      <xdr:rowOff>161925</xdr:rowOff>
    </xdr:from>
    <xdr:to>
      <xdr:col>1</xdr:col>
      <xdr:colOff>1162049</xdr:colOff>
      <xdr:row>13</xdr:row>
      <xdr:rowOff>142876</xdr:rowOff>
    </xdr:to>
    <xdr:grpSp>
      <xdr:nvGrpSpPr>
        <xdr:cNvPr id="93" name="Agrupar 92">
          <a:extLst>
            <a:ext uri="{FF2B5EF4-FFF2-40B4-BE49-F238E27FC236}">
              <a16:creationId xmlns:a16="http://schemas.microsoft.com/office/drawing/2014/main" id="{3CDFF524-C2A5-234E-865B-760BF9557977}"/>
            </a:ext>
          </a:extLst>
        </xdr:cNvPr>
        <xdr:cNvGrpSpPr/>
      </xdr:nvGrpSpPr>
      <xdr:grpSpPr>
        <a:xfrm>
          <a:off x="66675" y="2000250"/>
          <a:ext cx="1809749" cy="933451"/>
          <a:chOff x="66675" y="1981200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8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487536F1-2384-9871-EE3E-0E2E2CCECBC3}"/>
              </a:ext>
            </a:extLst>
          </xdr:cNvPr>
          <xdr:cNvSpPr/>
        </xdr:nvSpPr>
        <xdr:spPr>
          <a:xfrm>
            <a:off x="66787" y="1981200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A9ED0786-5BC6-4A33-A8A5-909611CBF09A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R$ 10.630,00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8">
        <xdr:nvSpPr>
          <xdr:cNvPr id="32" name="Retângulo: Cantos Superiores Arredondados 31">
            <a:extLst>
              <a:ext uri="{FF2B5EF4-FFF2-40B4-BE49-F238E27FC236}">
                <a16:creationId xmlns:a16="http://schemas.microsoft.com/office/drawing/2014/main" id="{2DD564C1-9310-C01C-2EB3-E5BF8C50A92B}"/>
              </a:ext>
            </a:extLst>
          </xdr:cNvPr>
          <xdr:cNvSpPr/>
        </xdr:nvSpPr>
        <xdr:spPr>
          <a:xfrm>
            <a:off x="66675" y="1981200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AC3B4C6C-FC92-42E9-A4D9-9531A4EF6D86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Julho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1</xdr:col>
      <xdr:colOff>1289685</xdr:colOff>
      <xdr:row>8</xdr:row>
      <xdr:rowOff>161925</xdr:rowOff>
    </xdr:from>
    <xdr:to>
      <xdr:col>3</xdr:col>
      <xdr:colOff>241934</xdr:colOff>
      <xdr:row>13</xdr:row>
      <xdr:rowOff>142876</xdr:rowOff>
    </xdr:to>
    <xdr:grpSp>
      <xdr:nvGrpSpPr>
        <xdr:cNvPr id="94" name="Agrupar 93">
          <a:extLst>
            <a:ext uri="{FF2B5EF4-FFF2-40B4-BE49-F238E27FC236}">
              <a16:creationId xmlns:a16="http://schemas.microsoft.com/office/drawing/2014/main" id="{F11B974B-489A-A6F4-FB8D-C6788FCD4827}"/>
            </a:ext>
          </a:extLst>
        </xdr:cNvPr>
        <xdr:cNvGrpSpPr/>
      </xdr:nvGrpSpPr>
      <xdr:grpSpPr>
        <a:xfrm>
          <a:off x="2004060" y="2000250"/>
          <a:ext cx="1809749" cy="933451"/>
          <a:chOff x="1990725" y="2019300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9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76079EFD-D74E-6695-7B43-DFA1ECDE02FC}"/>
              </a:ext>
            </a:extLst>
          </xdr:cNvPr>
          <xdr:cNvSpPr/>
        </xdr:nvSpPr>
        <xdr:spPr>
          <a:xfrm>
            <a:off x="1990837" y="2019300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F0AEF677-E520-4F05-93C9-4631AFAB7E71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R$ 9.278,00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9">
        <xdr:nvSpPr>
          <xdr:cNvPr id="35" name="Retângulo: Cantos Superiores Arredondados 34">
            <a:extLst>
              <a:ext uri="{FF2B5EF4-FFF2-40B4-BE49-F238E27FC236}">
                <a16:creationId xmlns:a16="http://schemas.microsoft.com/office/drawing/2014/main" id="{DB40292A-175C-F1D9-332A-5E063EB9C535}"/>
              </a:ext>
            </a:extLst>
          </xdr:cNvPr>
          <xdr:cNvSpPr/>
        </xdr:nvSpPr>
        <xdr:spPr>
          <a:xfrm>
            <a:off x="1990725" y="2019300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FE6DD3F5-D178-4D93-9176-47525F754DCE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Agosto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3</xdr:col>
      <xdr:colOff>369570</xdr:colOff>
      <xdr:row>9</xdr:row>
      <xdr:rowOff>38100</xdr:rowOff>
    </xdr:from>
    <xdr:to>
      <xdr:col>6</xdr:col>
      <xdr:colOff>350519</xdr:colOff>
      <xdr:row>14</xdr:row>
      <xdr:rowOff>19051</xdr:rowOff>
    </xdr:to>
    <xdr:grpSp>
      <xdr:nvGrpSpPr>
        <xdr:cNvPr id="95" name="Agrupar 94">
          <a:extLst>
            <a:ext uri="{FF2B5EF4-FFF2-40B4-BE49-F238E27FC236}">
              <a16:creationId xmlns:a16="http://schemas.microsoft.com/office/drawing/2014/main" id="{0CDA5BB3-DD70-F93F-BC90-D8977B0F6568}"/>
            </a:ext>
          </a:extLst>
        </xdr:cNvPr>
        <xdr:cNvGrpSpPr/>
      </xdr:nvGrpSpPr>
      <xdr:grpSpPr>
        <a:xfrm>
          <a:off x="3941445" y="2066925"/>
          <a:ext cx="1809749" cy="933451"/>
          <a:chOff x="3933825" y="2066925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10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4DA97408-2386-EB6B-3762-7837BBB2BE61}"/>
              </a:ext>
            </a:extLst>
          </xdr:cNvPr>
          <xdr:cNvSpPr/>
        </xdr:nvSpPr>
        <xdr:spPr>
          <a:xfrm>
            <a:off x="3933937" y="2066925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C12B97D9-3990-4258-9E65-D80D5788E656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R$ 23.080,00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10">
        <xdr:nvSpPr>
          <xdr:cNvPr id="38" name="Retângulo: Cantos Superiores Arredondados 37">
            <a:extLst>
              <a:ext uri="{FF2B5EF4-FFF2-40B4-BE49-F238E27FC236}">
                <a16:creationId xmlns:a16="http://schemas.microsoft.com/office/drawing/2014/main" id="{EDBEFA24-6568-27A7-1347-E4DF5FF09876}"/>
              </a:ext>
            </a:extLst>
          </xdr:cNvPr>
          <xdr:cNvSpPr/>
        </xdr:nvSpPr>
        <xdr:spPr>
          <a:xfrm>
            <a:off x="3933825" y="2066925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A34C53AE-E322-4F60-8EA0-979DC68CCF4D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Setembro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6</xdr:col>
      <xdr:colOff>478155</xdr:colOff>
      <xdr:row>9</xdr:row>
      <xdr:rowOff>38100</xdr:rowOff>
    </xdr:from>
    <xdr:to>
      <xdr:col>9</xdr:col>
      <xdr:colOff>459104</xdr:colOff>
      <xdr:row>14</xdr:row>
      <xdr:rowOff>19051</xdr:rowOff>
    </xdr:to>
    <xdr:grpSp>
      <xdr:nvGrpSpPr>
        <xdr:cNvPr id="96" name="Agrupar 95">
          <a:extLst>
            <a:ext uri="{FF2B5EF4-FFF2-40B4-BE49-F238E27FC236}">
              <a16:creationId xmlns:a16="http://schemas.microsoft.com/office/drawing/2014/main" id="{77009EEF-3FDD-0DD7-C609-4631193C4D8C}"/>
            </a:ext>
          </a:extLst>
        </xdr:cNvPr>
        <xdr:cNvGrpSpPr/>
      </xdr:nvGrpSpPr>
      <xdr:grpSpPr>
        <a:xfrm>
          <a:off x="5878830" y="2066925"/>
          <a:ext cx="1809749" cy="933451"/>
          <a:chOff x="5829300" y="2066925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11">
        <xdr:nvSpPr>
          <xdr:cNvPr id="40" name="Retângulo: Cantos Arredondados 39">
            <a:extLst>
              <a:ext uri="{FF2B5EF4-FFF2-40B4-BE49-F238E27FC236}">
                <a16:creationId xmlns:a16="http://schemas.microsoft.com/office/drawing/2014/main" id="{90521539-EA74-5711-4E2C-AE7B97605EFA}"/>
              </a:ext>
            </a:extLst>
          </xdr:cNvPr>
          <xdr:cNvSpPr/>
        </xdr:nvSpPr>
        <xdr:spPr>
          <a:xfrm>
            <a:off x="5829412" y="2066925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26A6769A-321F-4CB5-9E16-88E7EE336DCA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R$ 9.748,00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11">
        <xdr:nvSpPr>
          <xdr:cNvPr id="41" name="Retângulo: Cantos Superiores Arredondados 40">
            <a:extLst>
              <a:ext uri="{FF2B5EF4-FFF2-40B4-BE49-F238E27FC236}">
                <a16:creationId xmlns:a16="http://schemas.microsoft.com/office/drawing/2014/main" id="{2DCB6B7C-FE7A-EEEB-0B6D-9B5A8DBC1E59}"/>
              </a:ext>
            </a:extLst>
          </xdr:cNvPr>
          <xdr:cNvSpPr/>
        </xdr:nvSpPr>
        <xdr:spPr>
          <a:xfrm>
            <a:off x="5829300" y="2066925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621EBD1F-E4B2-497E-94B8-3D6FFE5E4525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Outubro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9</xdr:col>
      <xdr:colOff>586740</xdr:colOff>
      <xdr:row>9</xdr:row>
      <xdr:rowOff>80963</xdr:rowOff>
    </xdr:from>
    <xdr:to>
      <xdr:col>12</xdr:col>
      <xdr:colOff>567689</xdr:colOff>
      <xdr:row>14</xdr:row>
      <xdr:rowOff>61914</xdr:rowOff>
    </xdr:to>
    <xdr:grpSp>
      <xdr:nvGrpSpPr>
        <xdr:cNvPr id="97" name="Agrupar 96">
          <a:extLst>
            <a:ext uri="{FF2B5EF4-FFF2-40B4-BE49-F238E27FC236}">
              <a16:creationId xmlns:a16="http://schemas.microsoft.com/office/drawing/2014/main" id="{1CEC1D3D-EBFC-2763-2E4F-43D2218AD0F3}"/>
            </a:ext>
          </a:extLst>
        </xdr:cNvPr>
        <xdr:cNvGrpSpPr/>
      </xdr:nvGrpSpPr>
      <xdr:grpSpPr>
        <a:xfrm>
          <a:off x="7816215" y="2109788"/>
          <a:ext cx="1809749" cy="933451"/>
          <a:chOff x="7772400" y="2105025"/>
          <a:chExt cx="1809749" cy="933451"/>
        </a:xfrm>
      </xdr:grpSpPr>
      <xdr:sp macro="" textlink="Resumo!D12">
        <xdr:nvSpPr>
          <xdr:cNvPr id="43" name="Retângulo: Cantos Arredondados 42">
            <a:extLst>
              <a:ext uri="{FF2B5EF4-FFF2-40B4-BE49-F238E27FC236}">
                <a16:creationId xmlns:a16="http://schemas.microsoft.com/office/drawing/2014/main" id="{270D29FC-6F69-BB23-1B8E-6C5F34F2CB3A}"/>
              </a:ext>
            </a:extLst>
          </xdr:cNvPr>
          <xdr:cNvSpPr/>
        </xdr:nvSpPr>
        <xdr:spPr>
          <a:xfrm>
            <a:off x="7772512" y="2105025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8F5F1123-F2C9-4AD5-854C-45776EA0136B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R$ 8.598,00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12">
        <xdr:nvSpPr>
          <xdr:cNvPr id="44" name="Retângulo: Cantos Superiores Arredondados 43">
            <a:extLst>
              <a:ext uri="{FF2B5EF4-FFF2-40B4-BE49-F238E27FC236}">
                <a16:creationId xmlns:a16="http://schemas.microsoft.com/office/drawing/2014/main" id="{351E264A-3E64-614A-4993-E7D49677B4AD}"/>
              </a:ext>
            </a:extLst>
          </xdr:cNvPr>
          <xdr:cNvSpPr/>
        </xdr:nvSpPr>
        <xdr:spPr>
          <a:xfrm>
            <a:off x="7772400" y="2105025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BC852FAF-FF13-451F-9EC5-252F0DF2369F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Novembro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13</xdr:col>
      <xdr:colOff>85725</xdr:colOff>
      <xdr:row>9</xdr:row>
      <xdr:rowOff>90488</xdr:rowOff>
    </xdr:from>
    <xdr:to>
      <xdr:col>16</xdr:col>
      <xdr:colOff>66674</xdr:colOff>
      <xdr:row>14</xdr:row>
      <xdr:rowOff>71439</xdr:rowOff>
    </xdr:to>
    <xdr:grpSp>
      <xdr:nvGrpSpPr>
        <xdr:cNvPr id="98" name="Agrupar 97">
          <a:extLst>
            <a:ext uri="{FF2B5EF4-FFF2-40B4-BE49-F238E27FC236}">
              <a16:creationId xmlns:a16="http://schemas.microsoft.com/office/drawing/2014/main" id="{493A0F1B-EF1E-90B8-3B36-D382D9D9EBAC}"/>
            </a:ext>
          </a:extLst>
        </xdr:cNvPr>
        <xdr:cNvGrpSpPr/>
      </xdr:nvGrpSpPr>
      <xdr:grpSpPr>
        <a:xfrm>
          <a:off x="9753600" y="2119313"/>
          <a:ext cx="1809749" cy="933451"/>
          <a:chOff x="9753600" y="2133600"/>
          <a:chExt cx="1809749" cy="933451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Resumo!D13">
        <xdr:nvSpPr>
          <xdr:cNvPr id="58" name="Retângulo: Cantos Arredondados 57">
            <a:extLst>
              <a:ext uri="{FF2B5EF4-FFF2-40B4-BE49-F238E27FC236}">
                <a16:creationId xmlns:a16="http://schemas.microsoft.com/office/drawing/2014/main" id="{B0BFBD66-5594-6F32-F890-4C74E2EA01BC}"/>
              </a:ext>
            </a:extLst>
          </xdr:cNvPr>
          <xdr:cNvSpPr/>
        </xdr:nvSpPr>
        <xdr:spPr>
          <a:xfrm>
            <a:off x="9753712" y="2133600"/>
            <a:ext cx="1800000" cy="933451"/>
          </a:xfrm>
          <a:prstGeom prst="roundRect">
            <a:avLst/>
          </a:prstGeom>
          <a:solidFill>
            <a:srgbClr val="002060"/>
          </a:solidFill>
          <a:ln>
            <a:noFill/>
          </a:ln>
          <a:effectLst>
            <a:outerShdw blurRad="50800" dist="38100" dir="2700000" algn="tl" rotWithShape="0">
              <a:prstClr val="black"/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marL="0" indent="0" algn="ctr"/>
            <a:fld id="{85BF69AF-0683-4939-A541-8752619572CB}" type="TxLink">
              <a:rPr lang="en-US" sz="1600" b="1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 R$ 11.048,00 </a:t>
            </a:fld>
            <a:endParaRPr lang="pt-BR" sz="1600" b="1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  <xdr:sp macro="" textlink="Resumo!A13">
        <xdr:nvSpPr>
          <xdr:cNvPr id="59" name="Retângulo: Cantos Superiores Arredondados 58">
            <a:extLst>
              <a:ext uri="{FF2B5EF4-FFF2-40B4-BE49-F238E27FC236}">
                <a16:creationId xmlns:a16="http://schemas.microsoft.com/office/drawing/2014/main" id="{BCC051F8-28BF-BF27-E4E7-C4FE3CE0495D}"/>
              </a:ext>
            </a:extLst>
          </xdr:cNvPr>
          <xdr:cNvSpPr/>
        </xdr:nvSpPr>
        <xdr:spPr>
          <a:xfrm>
            <a:off x="9753600" y="2133600"/>
            <a:ext cx="1809749" cy="400050"/>
          </a:xfrm>
          <a:prstGeom prst="round2SameRect">
            <a:avLst>
              <a:gd name="adj1" fmla="val 38095"/>
              <a:gd name="adj2" fmla="val 9524"/>
            </a:avLst>
          </a:prstGeom>
          <a:solidFill>
            <a:schemeClr val="accent5">
              <a:lumMod val="50000"/>
            </a:schemeClr>
          </a:solidFill>
          <a:ln>
            <a:noFill/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0502A945-B37A-4BBA-A138-27BBEDCD3E06}" type="TxLink">
              <a:rPr lang="en-US" sz="1600" b="0" i="0" u="none" strike="noStrike">
                <a:solidFill>
                  <a:schemeClr val="bg1"/>
                </a:solidFill>
                <a:latin typeface="Yu Gothic UI Light" panose="020B0300000000000000" pitchFamily="34" charset="-128"/>
                <a:ea typeface="Yu Gothic UI Light" panose="020B0300000000000000" pitchFamily="34" charset="-128"/>
                <a:cs typeface="Calibri"/>
              </a:rPr>
              <a:pPr marL="0" indent="0" algn="ctr"/>
              <a:t>Dezembro</a:t>
            </a:fld>
            <a:endParaRPr lang="pt-BR" sz="1600" b="0" i="0" u="none" strike="noStrike">
              <a:solidFill>
                <a:schemeClr val="bg1"/>
              </a:solidFill>
              <a:latin typeface="Yu Gothic UI Light" panose="020B0300000000000000" pitchFamily="34" charset="-128"/>
              <a:ea typeface="Yu Gothic UI Light" panose="020B0300000000000000" pitchFamily="34" charset="-128"/>
              <a:cs typeface="Calibri"/>
            </a:endParaRPr>
          </a:p>
        </xdr:txBody>
      </xdr:sp>
    </xdr:grpSp>
    <xdr:clientData/>
  </xdr:twoCellAnchor>
  <xdr:twoCellAnchor>
    <xdr:from>
      <xdr:col>0</xdr:col>
      <xdr:colOff>114300</xdr:colOff>
      <xdr:row>15</xdr:row>
      <xdr:rowOff>114300</xdr:rowOff>
    </xdr:from>
    <xdr:to>
      <xdr:col>16</xdr:col>
      <xdr:colOff>133350</xdr:colOff>
      <xdr:row>33</xdr:row>
      <xdr:rowOff>133350</xdr:rowOff>
    </xdr:to>
    <xdr:grpSp>
      <xdr:nvGrpSpPr>
        <xdr:cNvPr id="101" name="Agrupar 100">
          <a:extLst>
            <a:ext uri="{FF2B5EF4-FFF2-40B4-BE49-F238E27FC236}">
              <a16:creationId xmlns:a16="http://schemas.microsoft.com/office/drawing/2014/main" id="{780F8492-0EC0-620D-9818-7E2EEB9BA1A8}"/>
            </a:ext>
          </a:extLst>
        </xdr:cNvPr>
        <xdr:cNvGrpSpPr/>
      </xdr:nvGrpSpPr>
      <xdr:grpSpPr>
        <a:xfrm>
          <a:off x="114300" y="3286125"/>
          <a:ext cx="11515725" cy="3448050"/>
          <a:chOff x="85725" y="3162300"/>
          <a:chExt cx="11515725" cy="3448050"/>
        </a:xfrm>
      </xdr:grpSpPr>
      <xdr:sp macro="" textlink="">
        <xdr:nvSpPr>
          <xdr:cNvPr id="100" name="Retângulo: Cantos Arredondados 99">
            <a:extLst>
              <a:ext uri="{FF2B5EF4-FFF2-40B4-BE49-F238E27FC236}">
                <a16:creationId xmlns:a16="http://schemas.microsoft.com/office/drawing/2014/main" id="{1F4AF5C7-9DA0-754B-12A6-8FAFEC4D60B8}"/>
              </a:ext>
            </a:extLst>
          </xdr:cNvPr>
          <xdr:cNvSpPr/>
        </xdr:nvSpPr>
        <xdr:spPr>
          <a:xfrm>
            <a:off x="85725" y="3162300"/>
            <a:ext cx="11515725" cy="3448050"/>
          </a:xfrm>
          <a:prstGeom prst="roundRect">
            <a:avLst/>
          </a:prstGeom>
          <a:gradFill>
            <a:gsLst>
              <a:gs pos="0">
                <a:schemeClr val="tx1"/>
              </a:gs>
              <a:gs pos="100000">
                <a:srgbClr val="002060"/>
              </a:gs>
            </a:gsLst>
            <a:lin ang="2700000" scaled="0"/>
          </a:gradFill>
          <a:ln>
            <a:solidFill>
              <a:srgbClr val="00206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aphicFrame macro="">
        <xdr:nvGraphicFramePr>
          <xdr:cNvPr id="99" name="Gráfico 98">
            <a:extLst>
              <a:ext uri="{FF2B5EF4-FFF2-40B4-BE49-F238E27FC236}">
                <a16:creationId xmlns:a16="http://schemas.microsoft.com/office/drawing/2014/main" id="{F3CABF75-AB86-469D-BD47-86D497E37304}"/>
              </a:ext>
            </a:extLst>
          </xdr:cNvPr>
          <xdr:cNvGraphicFramePr>
            <a:graphicFrameLocks/>
          </xdr:cNvGraphicFramePr>
        </xdr:nvGraphicFramePr>
        <xdr:xfrm>
          <a:off x="209550" y="3495675"/>
          <a:ext cx="112776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4D71E2-D8B3-44BA-9801-7C53E747CE66}" name="Tabela3" displayName="Tabela3" ref="D3:D5" totalsRowShown="0" headerRowDxfId="15" dataDxfId="45" headerRowBorderDxfId="46" tableBorderDxfId="44">
  <autoFilter ref="D3:D5" xr:uid="{524D71E2-D8B3-44BA-9801-7C53E747CE66}">
    <filterColumn colId="0" hiddenButton="1"/>
  </autoFilter>
  <tableColumns count="1">
    <tableColumn id="1" xr3:uid="{C78F28B8-9B4D-45D3-9243-A55F92A85270}" name="Classificação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2F89C1-4143-4446-A298-80D244E6F379}" name="Saída" displayName="Saída" ref="H3:H11" totalsRowShown="0" headerRowDxfId="42" dataDxfId="11" headerRowBorderDxfId="41" tableBorderDxfId="40" totalsRowBorderDxfId="39">
  <autoFilter ref="H3:H11" xr:uid="{A82F89C1-4143-4446-A298-80D244E6F379}"/>
  <tableColumns count="1">
    <tableColumn id="1" xr3:uid="{5CE39204-D21F-45B7-91C9-F34A3920F782}" name="Plano de contas _x000a_Saída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F84270-9FD1-4185-B4C7-ECA8C99AF566}" name="Entrada" displayName="Entrada" ref="F3:F18" totalsRowShown="0" headerRowDxfId="13" dataDxfId="12" headerRowBorderDxfId="38" tableBorderDxfId="37" totalsRowBorderDxfId="36">
  <autoFilter ref="F3:F18" xr:uid="{E2F84270-9FD1-4185-B4C7-ECA8C99AF566}">
    <filterColumn colId="0" hiddenButton="1"/>
  </autoFilter>
  <tableColumns count="1">
    <tableColumn id="1" xr3:uid="{08E827F4-B8DA-472C-8D34-6E741345B2E9}" name="Plano de contas _x000a_Entrada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E6FB5-5BDE-466C-B144-69DDC4141475}" name="Tabela2" displayName="Tabela2" ref="B3:I195" totalsRowShown="0" headerRowDxfId="9" dataDxfId="8">
  <autoFilter ref="B3:I195" xr:uid="{4BBE6FB5-5BDE-466C-B144-69DDC41414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A2B4062-A6C1-4EFE-A1FF-04A76D981498}" name="Data" dataDxfId="7"/>
    <tableColumn id="2" xr3:uid="{AA6DD508-6C4A-4A8D-A40E-7D772AC1B6CE}" name="Classificação" dataDxfId="6"/>
    <tableColumn id="3" xr3:uid="{08915767-C4D2-4F2F-8066-BD02C4D2B3BA}" name="Plano de contas" dataDxfId="5"/>
    <tableColumn id="4" xr3:uid="{D3C2AA14-1658-45C6-BF0D-6F4D0FE0DDD2}" name="Descrição" dataDxfId="4"/>
    <tableColumn id="5" xr3:uid="{AFCA6047-32EE-421D-A47C-6FB40639E2EB}" name="Valor" dataDxfId="3" dataCellStyle="Moeda"/>
    <tableColumn id="6" xr3:uid="{A8775829-5D14-4EC6-B810-7D0AD65840B3}" name="Data2" dataDxfId="2"/>
    <tableColumn id="7" xr3:uid="{47B4F0CF-2669-4CBB-9ECC-FF78843C95E5}" name="Observação" dataDxfId="1"/>
    <tableColumn id="8" xr3:uid="{603CDABB-3D66-4C9B-A0FB-302745F4889E}" name="Acumulado" dataDxfId="0">
      <calculatedColumnFormula>Cadastro!B4+IF(C4="Saída",Tabela2[[#This Row],[Valor]]*-1,Tabela2[[#This Row],[Valor]]*1)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A823-9F0E-4477-A2C2-87847A73F5A4}">
  <dimension ref="B1:H18"/>
  <sheetViews>
    <sheetView showGridLines="0" workbookViewId="0">
      <pane ySplit="3" topLeftCell="A4" activePane="bottomLeft" state="frozen"/>
      <selection pane="bottomLeft" activeCell="H6" sqref="H6"/>
    </sheetView>
  </sheetViews>
  <sheetFormatPr defaultColWidth="0" defaultRowHeight="15" x14ac:dyDescent="0.25"/>
  <cols>
    <col min="1" max="1" width="10.7109375" customWidth="1"/>
    <col min="2" max="2" width="33.7109375" bestFit="1" customWidth="1"/>
    <col min="3" max="3" width="9.140625" customWidth="1"/>
    <col min="4" max="4" width="33.7109375" customWidth="1"/>
    <col min="5" max="5" width="9.140625" customWidth="1"/>
    <col min="6" max="6" width="33.7109375" style="22" customWidth="1"/>
    <col min="7" max="7" width="6.7109375" customWidth="1"/>
    <col min="8" max="8" width="32.85546875" style="22" customWidth="1"/>
    <col min="9" max="16384" width="9.140625" hidden="1"/>
  </cols>
  <sheetData>
    <row r="1" spans="2:8" s="1" customFormat="1" ht="39.950000000000003" customHeight="1" x14ac:dyDescent="0.7">
      <c r="B1" s="2" t="s">
        <v>0</v>
      </c>
    </row>
    <row r="2" spans="2:8" ht="15.75" thickBot="1" x14ac:dyDescent="0.3">
      <c r="F2"/>
      <c r="H2"/>
    </row>
    <row r="3" spans="2:8" ht="60.75" customHeight="1" thickBot="1" x14ac:dyDescent="0.3">
      <c r="B3" s="15" t="s">
        <v>34</v>
      </c>
      <c r="D3" s="17" t="s">
        <v>2</v>
      </c>
      <c r="F3" s="20" t="s">
        <v>35</v>
      </c>
      <c r="H3" s="5" t="s">
        <v>36</v>
      </c>
    </row>
    <row r="4" spans="2:8" ht="15.75" thickBot="1" x14ac:dyDescent="0.3">
      <c r="B4" s="16">
        <v>1000</v>
      </c>
      <c r="D4" s="18" t="s">
        <v>8</v>
      </c>
      <c r="F4" s="21" t="s">
        <v>10</v>
      </c>
      <c r="H4" s="23" t="s">
        <v>26</v>
      </c>
    </row>
    <row r="5" spans="2:8" ht="15.75" thickBot="1" x14ac:dyDescent="0.3">
      <c r="D5" s="19" t="s">
        <v>9</v>
      </c>
      <c r="F5" s="21" t="s">
        <v>11</v>
      </c>
      <c r="H5" s="23" t="s">
        <v>25</v>
      </c>
    </row>
    <row r="6" spans="2:8" x14ac:dyDescent="0.25">
      <c r="F6" s="21" t="s">
        <v>12</v>
      </c>
      <c r="H6" s="23" t="s">
        <v>27</v>
      </c>
    </row>
    <row r="7" spans="2:8" x14ac:dyDescent="0.25">
      <c r="F7" s="21" t="s">
        <v>13</v>
      </c>
      <c r="H7" s="23" t="s">
        <v>28</v>
      </c>
    </row>
    <row r="8" spans="2:8" x14ac:dyDescent="0.25">
      <c r="F8" s="21" t="s">
        <v>14</v>
      </c>
      <c r="H8" s="23" t="s">
        <v>29</v>
      </c>
    </row>
    <row r="9" spans="2:8" x14ac:dyDescent="0.25">
      <c r="F9" s="21" t="s">
        <v>15</v>
      </c>
      <c r="H9" s="23" t="s">
        <v>30</v>
      </c>
    </row>
    <row r="10" spans="2:8" x14ac:dyDescent="0.25">
      <c r="F10" s="21" t="s">
        <v>16</v>
      </c>
      <c r="H10" s="23" t="s">
        <v>31</v>
      </c>
    </row>
    <row r="11" spans="2:8" x14ac:dyDescent="0.25">
      <c r="F11" s="21" t="s">
        <v>17</v>
      </c>
      <c r="H11" s="23" t="s">
        <v>32</v>
      </c>
    </row>
    <row r="12" spans="2:8" x14ac:dyDescent="0.25">
      <c r="F12" s="21" t="s">
        <v>18</v>
      </c>
    </row>
    <row r="13" spans="2:8" x14ac:dyDescent="0.25">
      <c r="F13" s="21" t="s">
        <v>19</v>
      </c>
    </row>
    <row r="14" spans="2:8" x14ac:dyDescent="0.25">
      <c r="F14" s="21" t="s">
        <v>20</v>
      </c>
    </row>
    <row r="15" spans="2:8" x14ac:dyDescent="0.25">
      <c r="F15" s="21" t="s">
        <v>21</v>
      </c>
    </row>
    <row r="16" spans="2:8" x14ac:dyDescent="0.25">
      <c r="F16" s="21" t="s">
        <v>22</v>
      </c>
    </row>
    <row r="17" spans="6:6" x14ac:dyDescent="0.25">
      <c r="F17" s="21" t="s">
        <v>23</v>
      </c>
    </row>
    <row r="18" spans="6:6" x14ac:dyDescent="0.25">
      <c r="F18" s="21" t="s">
        <v>24</v>
      </c>
    </row>
  </sheetData>
  <sheetProtection algorithmName="SHA-512" hashValue="W3je63Yp+pzyt+h4/V1+UJL8V0Wdhz/NZVjWWu9Vd/W5cipfyYf5y3CbUI4cV5JU641Lca+8bk1r5LvcMuOsCA==" saltValue="nyBfvU2LOkBnb7B2dfPaHw==" spinCount="100000" sheet="1" objects="1" scenarios="1" selectLockedCells="1"/>
  <phoneticPr fontId="6" type="noConversion"/>
  <conditionalFormatting sqref="F4">
    <cfRule type="expression" dxfId="35" priority="3">
      <formula>$C4="Saída"</formula>
    </cfRule>
    <cfRule type="expression" dxfId="34" priority="4">
      <formula>$C4="Entrada"</formula>
    </cfRule>
  </conditionalFormatting>
  <conditionalFormatting sqref="H4 F5">
    <cfRule type="expression" dxfId="33" priority="7">
      <formula>$C5="Saída"</formula>
    </cfRule>
    <cfRule type="expression" dxfId="32" priority="8">
      <formula>$C5="Entrada"</formula>
    </cfRule>
  </conditionalFormatting>
  <conditionalFormatting sqref="H5 F6">
    <cfRule type="expression" dxfId="31" priority="11">
      <formula>$C7="Saída"</formula>
    </cfRule>
    <cfRule type="expression" dxfId="30" priority="12">
      <formula>$C7="Entrada"</formula>
    </cfRule>
  </conditionalFormatting>
  <conditionalFormatting sqref="H6 F7">
    <cfRule type="expression" dxfId="29" priority="15">
      <formula>$C9="Saída"</formula>
    </cfRule>
    <cfRule type="expression" dxfId="28" priority="16">
      <formula>$C9="Entrada"</formula>
    </cfRule>
  </conditionalFormatting>
  <conditionalFormatting sqref="H7 F8">
    <cfRule type="expression" dxfId="27" priority="19">
      <formula>$C11="Saída"</formula>
    </cfRule>
    <cfRule type="expression" dxfId="26" priority="20">
      <formula>$C11="Entrada"</formula>
    </cfRule>
  </conditionalFormatting>
  <conditionalFormatting sqref="H8 F9">
    <cfRule type="expression" dxfId="25" priority="23">
      <formula>$C13="Saída"</formula>
    </cfRule>
    <cfRule type="expression" dxfId="24" priority="24">
      <formula>$C13="Entrada"</formula>
    </cfRule>
  </conditionalFormatting>
  <conditionalFormatting sqref="H9 F10">
    <cfRule type="expression" dxfId="23" priority="27">
      <formula>$C15="Saída"</formula>
    </cfRule>
    <cfRule type="expression" dxfId="22" priority="28">
      <formula>$C15="Entrada"</formula>
    </cfRule>
  </conditionalFormatting>
  <conditionalFormatting sqref="H10 F11:F18">
    <cfRule type="expression" dxfId="21" priority="31">
      <formula>$C17="Saída"</formula>
    </cfRule>
    <cfRule type="expression" dxfId="20" priority="32">
      <formula>$C17="Entrada"</formula>
    </cfRule>
  </conditionalFormatting>
  <conditionalFormatting sqref="H11">
    <cfRule type="expression" dxfId="19" priority="47">
      <formula>$C19="Saída"</formula>
    </cfRule>
    <cfRule type="expression" dxfId="18" priority="48">
      <formula>$C19="Entrada"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BAD3-D27E-40DF-9579-EAE020237539}">
  <dimension ref="A1:J3400"/>
  <sheetViews>
    <sheetView showGridLines="0" tabSelected="1" zoomScaleNormal="100" workbookViewId="0">
      <pane ySplit="3" topLeftCell="A144" activePane="bottomLeft" state="frozen"/>
      <selection pane="bottomLeft" activeCell="I147" sqref="I147"/>
    </sheetView>
  </sheetViews>
  <sheetFormatPr defaultRowHeight="15" zeroHeight="1" x14ac:dyDescent="0.25"/>
  <cols>
    <col min="1" max="1" width="10.7109375" customWidth="1"/>
    <col min="2" max="2" width="33.7109375" customWidth="1"/>
    <col min="3" max="3" width="16.42578125" customWidth="1"/>
    <col min="4" max="4" width="19.28515625" customWidth="1"/>
    <col min="5" max="5" width="13.5703125" customWidth="1"/>
    <col min="6" max="6" width="13.28515625" bestFit="1" customWidth="1"/>
    <col min="7" max="7" width="11.140625" customWidth="1"/>
    <col min="8" max="8" width="15.42578125" customWidth="1"/>
    <col min="9" max="9" width="18" customWidth="1"/>
    <col min="10" max="10" width="16.7109375" bestFit="1" customWidth="1"/>
    <col min="11" max="16384" width="0" hidden="1" customWidth="1"/>
  </cols>
  <sheetData>
    <row r="1" spans="1:10" s="1" customFormat="1" ht="39.950000000000003" customHeight="1" x14ac:dyDescent="0.7">
      <c r="B1" s="2" t="s">
        <v>0</v>
      </c>
      <c r="I1" s="7" t="s">
        <v>37</v>
      </c>
      <c r="J1" s="6" cm="1">
        <f t="array" ref="J1">LOOKUP(2,1/(Tabela2[Acumulado]&lt;&gt;""),Tabela2[Acumulado])</f>
        <v>-800</v>
      </c>
    </row>
    <row r="2" spans="1:10" x14ac:dyDescent="0.25"/>
    <row r="3" spans="1:10" x14ac:dyDescent="0.25">
      <c r="A3" s="22"/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33</v>
      </c>
      <c r="H3" s="24" t="s">
        <v>6</v>
      </c>
      <c r="I3" s="24" t="s">
        <v>7</v>
      </c>
    </row>
    <row r="4" spans="1:10" x14ac:dyDescent="0.25">
      <c r="A4" s="25" t="str">
        <f>TEXT(Tabela2[[#This Row],[Data]],"mmmm")</f>
        <v>janeiro</v>
      </c>
      <c r="B4" s="26">
        <v>44927</v>
      </c>
      <c r="C4" s="22" t="s">
        <v>8</v>
      </c>
      <c r="D4" s="22" t="s">
        <v>10</v>
      </c>
      <c r="E4" s="22"/>
      <c r="F4" s="27">
        <v>468</v>
      </c>
      <c r="G4" s="26">
        <v>44927</v>
      </c>
      <c r="H4" s="22"/>
      <c r="I4" s="28">
        <f>Cadastro!B4+IF(C4="Saída",Tabela2[[#This Row],[Valor]]*-1,Tabela2[[#This Row],[Valor]]*1)</f>
        <v>1468</v>
      </c>
    </row>
    <row r="5" spans="1:10" x14ac:dyDescent="0.25">
      <c r="A5" s="25" t="str">
        <f>TEXT(Tabela2[[#This Row],[Data]],"mmmm")</f>
        <v>janeiro</v>
      </c>
      <c r="B5" s="26">
        <v>44928</v>
      </c>
      <c r="C5" s="22" t="s">
        <v>9</v>
      </c>
      <c r="D5" s="22" t="s">
        <v>26</v>
      </c>
      <c r="E5" s="22"/>
      <c r="F5" s="27">
        <v>100</v>
      </c>
      <c r="G5" s="26">
        <v>44928</v>
      </c>
      <c r="H5" s="22"/>
      <c r="I5" s="28">
        <f>Cadastro!B5+IF(C5="Saída",Tabela2[[#This Row],[Valor]]*-1,Tabela2[[#This Row],[Valor]]*1)</f>
        <v>-100</v>
      </c>
    </row>
    <row r="6" spans="1:10" x14ac:dyDescent="0.25">
      <c r="A6" s="25" t="str">
        <f>TEXT(Tabela2[[#This Row],[Data]],"mmmm")</f>
        <v>janeiro</v>
      </c>
      <c r="B6" s="26">
        <v>44929</v>
      </c>
      <c r="C6" s="22" t="s">
        <v>8</v>
      </c>
      <c r="D6" s="22" t="s">
        <v>11</v>
      </c>
      <c r="E6" s="22"/>
      <c r="F6" s="27">
        <v>300</v>
      </c>
      <c r="G6" s="26">
        <v>44929</v>
      </c>
      <c r="H6" s="22"/>
      <c r="I6" s="28">
        <f>Cadastro!B6+IF(C6="Saída",Tabela2[[#This Row],[Valor]]*-1,Tabela2[[#This Row],[Valor]]*1)</f>
        <v>300</v>
      </c>
    </row>
    <row r="7" spans="1:10" x14ac:dyDescent="0.25">
      <c r="A7" s="25" t="str">
        <f>TEXT(Tabela2[[#This Row],[Data]],"mmmm")</f>
        <v>janeiro</v>
      </c>
      <c r="B7" s="26">
        <v>44930</v>
      </c>
      <c r="C7" s="22" t="s">
        <v>9</v>
      </c>
      <c r="D7" s="22" t="s">
        <v>25</v>
      </c>
      <c r="E7" s="22"/>
      <c r="F7" s="27">
        <v>90</v>
      </c>
      <c r="G7" s="26">
        <v>44930</v>
      </c>
      <c r="H7" s="22"/>
      <c r="I7" s="28">
        <f>Cadastro!B7+IF(C7="Saída",Tabela2[[#This Row],[Valor]]*-1,Tabela2[[#This Row],[Valor]]*1)</f>
        <v>-90</v>
      </c>
    </row>
    <row r="8" spans="1:10" x14ac:dyDescent="0.25">
      <c r="A8" s="25" t="str">
        <f>TEXT(Tabela2[[#This Row],[Data]],"mmmm")</f>
        <v>janeiro</v>
      </c>
      <c r="B8" s="26">
        <v>44931</v>
      </c>
      <c r="C8" s="22" t="s">
        <v>8</v>
      </c>
      <c r="D8" s="22" t="s">
        <v>12</v>
      </c>
      <c r="E8" s="22"/>
      <c r="F8" s="27">
        <v>250</v>
      </c>
      <c r="G8" s="26">
        <v>44931</v>
      </c>
      <c r="H8" s="22"/>
      <c r="I8" s="28">
        <f>Cadastro!B8+IF(C8="Saída",Tabela2[[#This Row],[Valor]]*-1,Tabela2[[#This Row],[Valor]]*1)</f>
        <v>250</v>
      </c>
    </row>
    <row r="9" spans="1:10" x14ac:dyDescent="0.25">
      <c r="A9" s="25" t="str">
        <f>TEXT(Tabela2[[#This Row],[Data]],"mmmm")</f>
        <v>janeiro</v>
      </c>
      <c r="B9" s="26">
        <v>44932</v>
      </c>
      <c r="C9" s="22" t="s">
        <v>9</v>
      </c>
      <c r="D9" s="22" t="s">
        <v>27</v>
      </c>
      <c r="E9" s="22"/>
      <c r="F9" s="27">
        <v>600</v>
      </c>
      <c r="G9" s="26">
        <v>44932</v>
      </c>
      <c r="H9" s="22"/>
      <c r="I9" s="28">
        <f>Cadastro!B9+IF(C9="Saída",Tabela2[[#This Row],[Valor]]*-1,Tabela2[[#This Row],[Valor]]*1)</f>
        <v>-600</v>
      </c>
    </row>
    <row r="10" spans="1:10" x14ac:dyDescent="0.25">
      <c r="A10" s="25" t="str">
        <f>TEXT(Tabela2[[#This Row],[Data]],"mmmm")</f>
        <v>janeiro</v>
      </c>
      <c r="B10" s="26">
        <v>44933</v>
      </c>
      <c r="C10" s="22" t="s">
        <v>8</v>
      </c>
      <c r="D10" s="22" t="s">
        <v>13</v>
      </c>
      <c r="E10" s="22"/>
      <c r="F10" s="27">
        <v>700</v>
      </c>
      <c r="G10" s="26">
        <v>44933</v>
      </c>
      <c r="H10" s="22"/>
      <c r="I10" s="28">
        <f>Cadastro!B10+IF(C10="Saída",Tabela2[[#This Row],[Valor]]*-1,Tabela2[[#This Row],[Valor]]*1)</f>
        <v>700</v>
      </c>
    </row>
    <row r="11" spans="1:10" x14ac:dyDescent="0.25">
      <c r="A11" s="25" t="str">
        <f>TEXT(Tabela2[[#This Row],[Data]],"mmmm")</f>
        <v>janeiro</v>
      </c>
      <c r="B11" s="26">
        <v>44934</v>
      </c>
      <c r="C11" s="22" t="s">
        <v>9</v>
      </c>
      <c r="D11" s="22" t="s">
        <v>28</v>
      </c>
      <c r="E11" s="22"/>
      <c r="F11" s="27">
        <v>1000</v>
      </c>
      <c r="G11" s="26">
        <v>44934</v>
      </c>
      <c r="H11" s="22"/>
      <c r="I11" s="28">
        <f>Cadastro!B11+IF(C11="Saída",Tabela2[[#This Row],[Valor]]*-1,Tabela2[[#This Row],[Valor]]*1)</f>
        <v>-1000</v>
      </c>
    </row>
    <row r="12" spans="1:10" x14ac:dyDescent="0.25">
      <c r="A12" s="25" t="str">
        <f>TEXT(Tabela2[[#This Row],[Data]],"mmmm")</f>
        <v>janeiro</v>
      </c>
      <c r="B12" s="26">
        <v>44935</v>
      </c>
      <c r="C12" s="22" t="s">
        <v>8</v>
      </c>
      <c r="D12" s="22" t="s">
        <v>14</v>
      </c>
      <c r="E12" s="22"/>
      <c r="F12" s="27">
        <v>1500</v>
      </c>
      <c r="G12" s="26">
        <v>44935</v>
      </c>
      <c r="H12" s="22"/>
      <c r="I12" s="28">
        <f>Cadastro!B12+IF(C12="Saída",Tabela2[[#This Row],[Valor]]*-1,Tabela2[[#This Row],[Valor]]*1)</f>
        <v>1500</v>
      </c>
    </row>
    <row r="13" spans="1:10" x14ac:dyDescent="0.25">
      <c r="A13" s="25" t="str">
        <f>TEXT(Tabela2[[#This Row],[Data]],"mmmm")</f>
        <v>janeiro</v>
      </c>
      <c r="B13" s="26">
        <v>44936</v>
      </c>
      <c r="C13" s="22" t="s">
        <v>9</v>
      </c>
      <c r="D13" s="22" t="s">
        <v>29</v>
      </c>
      <c r="E13" s="22"/>
      <c r="F13" s="27">
        <v>650</v>
      </c>
      <c r="G13" s="26">
        <v>44936</v>
      </c>
      <c r="H13" s="22"/>
      <c r="I13" s="28">
        <f>Cadastro!B13+IF(C13="Saída",Tabela2[[#This Row],[Valor]]*-1,Tabela2[[#This Row],[Valor]]*1)</f>
        <v>-650</v>
      </c>
    </row>
    <row r="14" spans="1:10" x14ac:dyDescent="0.25">
      <c r="A14" s="25" t="str">
        <f>TEXT(Tabela2[[#This Row],[Data]],"mmmm")</f>
        <v>janeiro</v>
      </c>
      <c r="B14" s="26">
        <v>44937</v>
      </c>
      <c r="C14" s="22" t="s">
        <v>8</v>
      </c>
      <c r="D14" s="22" t="s">
        <v>15</v>
      </c>
      <c r="E14" s="22"/>
      <c r="F14" s="27">
        <v>4000</v>
      </c>
      <c r="G14" s="26">
        <v>44937</v>
      </c>
      <c r="H14" s="22"/>
      <c r="I14" s="28">
        <f>Cadastro!B14+IF(C14="Saída",Tabela2[[#This Row],[Valor]]*-1,Tabela2[[#This Row],[Valor]]*1)</f>
        <v>4000</v>
      </c>
    </row>
    <row r="15" spans="1:10" x14ac:dyDescent="0.25">
      <c r="A15" s="25" t="str">
        <f>TEXT(Tabela2[[#This Row],[Data]],"mmmm")</f>
        <v>janeiro</v>
      </c>
      <c r="B15" s="26">
        <v>44938</v>
      </c>
      <c r="C15" s="22" t="s">
        <v>9</v>
      </c>
      <c r="D15" s="22" t="s">
        <v>30</v>
      </c>
      <c r="E15" s="22"/>
      <c r="F15" s="27">
        <v>780</v>
      </c>
      <c r="G15" s="26">
        <v>44938</v>
      </c>
      <c r="H15" s="22"/>
      <c r="I15" s="28">
        <f>Cadastro!B15+IF(C15="Saída",Tabela2[[#This Row],[Valor]]*-1,Tabela2[[#This Row],[Valor]]*1)</f>
        <v>-780</v>
      </c>
    </row>
    <row r="16" spans="1:10" x14ac:dyDescent="0.25">
      <c r="A16" s="25" t="str">
        <f>TEXT(Tabela2[[#This Row],[Data]],"mmmm")</f>
        <v>janeiro</v>
      </c>
      <c r="B16" s="26">
        <v>44939</v>
      </c>
      <c r="C16" s="22" t="s">
        <v>8</v>
      </c>
      <c r="D16" s="22" t="s">
        <v>16</v>
      </c>
      <c r="E16" s="22"/>
      <c r="F16" s="27">
        <v>2500</v>
      </c>
      <c r="G16" s="26">
        <v>44939</v>
      </c>
      <c r="H16" s="22"/>
      <c r="I16" s="28">
        <f>Cadastro!B16+IF(C16="Saída",Tabela2[[#This Row],[Valor]]*-1,Tabela2[[#This Row],[Valor]]*1)</f>
        <v>2500</v>
      </c>
    </row>
    <row r="17" spans="1:9" x14ac:dyDescent="0.25">
      <c r="A17" s="25" t="str">
        <f>TEXT(Tabela2[[#This Row],[Data]],"mmmm")</f>
        <v>janeiro</v>
      </c>
      <c r="B17" s="26">
        <v>44940</v>
      </c>
      <c r="C17" s="22" t="s">
        <v>9</v>
      </c>
      <c r="D17" s="22" t="s">
        <v>31</v>
      </c>
      <c r="E17" s="22"/>
      <c r="F17" s="27">
        <v>1000</v>
      </c>
      <c r="G17" s="26">
        <v>44940</v>
      </c>
      <c r="H17" s="22"/>
      <c r="I17" s="28">
        <f>Cadastro!B17+IF(C17="Saída",Tabela2[[#This Row],[Valor]]*-1,Tabela2[[#This Row],[Valor]]*1)</f>
        <v>-1000</v>
      </c>
    </row>
    <row r="18" spans="1:9" x14ac:dyDescent="0.25">
      <c r="A18" s="25" t="str">
        <f>TEXT(Tabela2[[#This Row],[Data]],"mmmm")</f>
        <v>janeiro</v>
      </c>
      <c r="B18" s="26">
        <v>44941</v>
      </c>
      <c r="C18" s="22" t="s">
        <v>8</v>
      </c>
      <c r="D18" s="22" t="s">
        <v>17</v>
      </c>
      <c r="E18" s="22"/>
      <c r="F18" s="27">
        <v>3600</v>
      </c>
      <c r="G18" s="26">
        <v>44941</v>
      </c>
      <c r="H18" s="22"/>
      <c r="I18" s="28">
        <f>Cadastro!B18+IF(C18="Saída",Tabela2[[#This Row],[Valor]]*-1,Tabela2[[#This Row],[Valor]]*1)</f>
        <v>3600</v>
      </c>
    </row>
    <row r="19" spans="1:9" x14ac:dyDescent="0.25">
      <c r="A19" s="25" t="str">
        <f>TEXT(Tabela2[[#This Row],[Data]],"mmmm")</f>
        <v>janeiro</v>
      </c>
      <c r="B19" s="26">
        <v>44942</v>
      </c>
      <c r="C19" s="22" t="s">
        <v>9</v>
      </c>
      <c r="D19" s="22" t="s">
        <v>32</v>
      </c>
      <c r="E19" s="22"/>
      <c r="F19" s="27">
        <v>500</v>
      </c>
      <c r="G19" s="26">
        <v>44942</v>
      </c>
      <c r="H19" s="22"/>
      <c r="I19" s="28">
        <f>Cadastro!B19+IF(C19="Saída",Tabela2[[#This Row],[Valor]]*-1,Tabela2[[#This Row],[Valor]]*1)</f>
        <v>-500</v>
      </c>
    </row>
    <row r="20" spans="1:9" x14ac:dyDescent="0.25">
      <c r="A20" s="25" t="str">
        <f>TEXT(Tabela2[[#This Row],[Data]],"mmmm")</f>
        <v>fevereiro</v>
      </c>
      <c r="B20" s="26">
        <v>44958</v>
      </c>
      <c r="C20" s="22" t="s">
        <v>8</v>
      </c>
      <c r="D20" s="22" t="s">
        <v>11</v>
      </c>
      <c r="E20" s="22"/>
      <c r="F20" s="27">
        <v>500</v>
      </c>
      <c r="G20" s="26">
        <v>44958</v>
      </c>
      <c r="H20" s="22"/>
      <c r="I20" s="28">
        <f>Cadastro!B20+IF(C20="Saída",Tabela2[[#This Row],[Valor]]*-1,Tabela2[[#This Row],[Valor]]*1)</f>
        <v>500</v>
      </c>
    </row>
    <row r="21" spans="1:9" x14ac:dyDescent="0.25">
      <c r="A21" s="25" t="str">
        <f>TEXT(Tabela2[[#This Row],[Data]],"mmmm")</f>
        <v>fevereiro</v>
      </c>
      <c r="B21" s="26">
        <v>44959</v>
      </c>
      <c r="C21" s="22" t="s">
        <v>9</v>
      </c>
      <c r="D21" s="22" t="s">
        <v>26</v>
      </c>
      <c r="E21" s="22"/>
      <c r="F21" s="27">
        <v>150</v>
      </c>
      <c r="G21" s="26">
        <v>44959</v>
      </c>
      <c r="H21" s="22"/>
      <c r="I21" s="28">
        <f>Cadastro!B21+IF(C21="Saída",Tabela2[[#This Row],[Valor]]*-1,Tabela2[[#This Row],[Valor]]*1)</f>
        <v>-150</v>
      </c>
    </row>
    <row r="22" spans="1:9" x14ac:dyDescent="0.25">
      <c r="A22" s="25" t="str">
        <f>TEXT(Tabela2[[#This Row],[Data]],"mmmm")</f>
        <v>fevereiro</v>
      </c>
      <c r="B22" s="26">
        <v>44960</v>
      </c>
      <c r="C22" s="22" t="s">
        <v>8</v>
      </c>
      <c r="D22" s="22" t="s">
        <v>12</v>
      </c>
      <c r="E22" s="22"/>
      <c r="F22" s="27">
        <v>400</v>
      </c>
      <c r="G22" s="26">
        <v>44960</v>
      </c>
      <c r="H22" s="22"/>
      <c r="I22" s="28">
        <f>Cadastro!B22+IF(C22="Saída",Tabela2[[#This Row],[Valor]]*-1,Tabela2[[#This Row],[Valor]]*1)</f>
        <v>400</v>
      </c>
    </row>
    <row r="23" spans="1:9" x14ac:dyDescent="0.25">
      <c r="A23" s="25" t="str">
        <f>TEXT(Tabela2[[#This Row],[Data]],"mmmm")</f>
        <v>fevereiro</v>
      </c>
      <c r="B23" s="26">
        <v>44961</v>
      </c>
      <c r="C23" s="22" t="s">
        <v>9</v>
      </c>
      <c r="D23" s="22" t="s">
        <v>25</v>
      </c>
      <c r="E23" s="22"/>
      <c r="F23" s="27">
        <v>100</v>
      </c>
      <c r="G23" s="26">
        <v>44961</v>
      </c>
      <c r="H23" s="22"/>
      <c r="I23" s="28">
        <f>Cadastro!B23+IF(C23="Saída",Tabela2[[#This Row],[Valor]]*-1,Tabela2[[#This Row],[Valor]]*1)</f>
        <v>-100</v>
      </c>
    </row>
    <row r="24" spans="1:9" x14ac:dyDescent="0.25">
      <c r="A24" s="25" t="str">
        <f>TEXT(Tabela2[[#This Row],[Data]],"mmmm")</f>
        <v>fevereiro</v>
      </c>
      <c r="B24" s="26">
        <v>44962</v>
      </c>
      <c r="C24" s="22" t="s">
        <v>8</v>
      </c>
      <c r="D24" s="22" t="s">
        <v>13</v>
      </c>
      <c r="E24" s="22"/>
      <c r="F24" s="27">
        <v>500</v>
      </c>
      <c r="G24" s="26">
        <v>44962</v>
      </c>
      <c r="H24" s="22"/>
      <c r="I24" s="28">
        <f>Cadastro!B24+IF(C24="Saída",Tabela2[[#This Row],[Valor]]*-1,Tabela2[[#This Row],[Valor]]*1)</f>
        <v>500</v>
      </c>
    </row>
    <row r="25" spans="1:9" x14ac:dyDescent="0.25">
      <c r="A25" s="25" t="str">
        <f>TEXT(Tabela2[[#This Row],[Data]],"mmmm")</f>
        <v>fevereiro</v>
      </c>
      <c r="B25" s="26">
        <v>44963</v>
      </c>
      <c r="C25" s="22" t="s">
        <v>9</v>
      </c>
      <c r="D25" s="22" t="s">
        <v>27</v>
      </c>
      <c r="E25" s="22"/>
      <c r="F25" s="27">
        <v>600</v>
      </c>
      <c r="G25" s="26">
        <v>44963</v>
      </c>
      <c r="H25" s="22"/>
      <c r="I25" s="28">
        <f>Cadastro!B25+IF(C25="Saída",Tabela2[[#This Row],[Valor]]*-1,Tabela2[[#This Row],[Valor]]*1)</f>
        <v>-600</v>
      </c>
    </row>
    <row r="26" spans="1:9" x14ac:dyDescent="0.25">
      <c r="A26" s="25" t="str">
        <f>TEXT(Tabela2[[#This Row],[Data]],"mmmm")</f>
        <v>fevereiro</v>
      </c>
      <c r="B26" s="26">
        <v>44964</v>
      </c>
      <c r="C26" s="22" t="s">
        <v>8</v>
      </c>
      <c r="D26" s="22" t="s">
        <v>14</v>
      </c>
      <c r="E26" s="22"/>
      <c r="F26" s="27">
        <v>1000</v>
      </c>
      <c r="G26" s="26">
        <v>44964</v>
      </c>
      <c r="H26" s="22"/>
      <c r="I26" s="28">
        <f>Cadastro!B26+IF(C26="Saída",Tabela2[[#This Row],[Valor]]*-1,Tabela2[[#This Row],[Valor]]*1)</f>
        <v>1000</v>
      </c>
    </row>
    <row r="27" spans="1:9" x14ac:dyDescent="0.25">
      <c r="A27" s="25" t="str">
        <f>TEXT(Tabela2[[#This Row],[Data]],"mmmm")</f>
        <v>fevereiro</v>
      </c>
      <c r="B27" s="26">
        <v>44965</v>
      </c>
      <c r="C27" s="22" t="s">
        <v>9</v>
      </c>
      <c r="D27" s="22" t="s">
        <v>28</v>
      </c>
      <c r="E27" s="22"/>
      <c r="F27" s="27">
        <v>1000</v>
      </c>
      <c r="G27" s="26">
        <v>44965</v>
      </c>
      <c r="H27" s="22"/>
      <c r="I27" s="28">
        <f>Cadastro!B27+IF(C27="Saída",Tabela2[[#This Row],[Valor]]*-1,Tabela2[[#This Row],[Valor]]*1)</f>
        <v>-1000</v>
      </c>
    </row>
    <row r="28" spans="1:9" x14ac:dyDescent="0.25">
      <c r="A28" s="25" t="str">
        <f>TEXT(Tabela2[[#This Row],[Data]],"mmmm")</f>
        <v>fevereiro</v>
      </c>
      <c r="B28" s="26">
        <v>44966</v>
      </c>
      <c r="C28" s="22" t="s">
        <v>8</v>
      </c>
      <c r="D28" s="22" t="s">
        <v>15</v>
      </c>
      <c r="E28" s="22"/>
      <c r="F28" s="27">
        <v>2500</v>
      </c>
      <c r="G28" s="26">
        <v>44966</v>
      </c>
      <c r="H28" s="22"/>
      <c r="I28" s="28">
        <f>Cadastro!B28+IF(C28="Saída",Tabela2[[#This Row],[Valor]]*-1,Tabela2[[#This Row],[Valor]]*1)</f>
        <v>2500</v>
      </c>
    </row>
    <row r="29" spans="1:9" x14ac:dyDescent="0.25">
      <c r="A29" s="25" t="str">
        <f>TEXT(Tabela2[[#This Row],[Data]],"mmmm")</f>
        <v>fevereiro</v>
      </c>
      <c r="B29" s="26">
        <v>44967</v>
      </c>
      <c r="C29" s="22" t="s">
        <v>9</v>
      </c>
      <c r="D29" s="22" t="s">
        <v>29</v>
      </c>
      <c r="E29" s="22"/>
      <c r="F29" s="27">
        <v>500</v>
      </c>
      <c r="G29" s="26">
        <v>44967</v>
      </c>
      <c r="H29" s="22"/>
      <c r="I29" s="28">
        <f>Cadastro!B29+IF(C29="Saída",Tabela2[[#This Row],[Valor]]*-1,Tabela2[[#This Row],[Valor]]*1)</f>
        <v>-500</v>
      </c>
    </row>
    <row r="30" spans="1:9" x14ac:dyDescent="0.25">
      <c r="A30" s="25" t="str">
        <f>TEXT(Tabela2[[#This Row],[Data]],"mmmm")</f>
        <v>fevereiro</v>
      </c>
      <c r="B30" s="26">
        <v>44968</v>
      </c>
      <c r="C30" s="22" t="s">
        <v>8</v>
      </c>
      <c r="D30" s="22" t="s">
        <v>16</v>
      </c>
      <c r="E30" s="22"/>
      <c r="F30" s="27">
        <v>4500</v>
      </c>
      <c r="G30" s="26">
        <v>44968</v>
      </c>
      <c r="H30" s="22"/>
      <c r="I30" s="28">
        <f>Cadastro!B30+IF(C30="Saída",Tabela2[[#This Row],[Valor]]*-1,Tabela2[[#This Row],[Valor]]*1)</f>
        <v>4500</v>
      </c>
    </row>
    <row r="31" spans="1:9" x14ac:dyDescent="0.25">
      <c r="A31" s="25" t="str">
        <f>TEXT(Tabela2[[#This Row],[Data]],"mmmm")</f>
        <v>fevereiro</v>
      </c>
      <c r="B31" s="26">
        <v>44969</v>
      </c>
      <c r="C31" s="22" t="s">
        <v>9</v>
      </c>
      <c r="D31" s="22" t="s">
        <v>30</v>
      </c>
      <c r="E31" s="22"/>
      <c r="F31" s="27">
        <v>800</v>
      </c>
      <c r="G31" s="26">
        <v>44969</v>
      </c>
      <c r="H31" s="22"/>
      <c r="I31" s="28">
        <f>Cadastro!B31+IF(C31="Saída",Tabela2[[#This Row],[Valor]]*-1,Tabela2[[#This Row],[Valor]]*1)</f>
        <v>-800</v>
      </c>
    </row>
    <row r="32" spans="1:9" x14ac:dyDescent="0.25">
      <c r="A32" s="25" t="str">
        <f>TEXT(Tabela2[[#This Row],[Data]],"mmmm")</f>
        <v>fevereiro</v>
      </c>
      <c r="B32" s="26">
        <v>44970</v>
      </c>
      <c r="C32" s="22" t="s">
        <v>8</v>
      </c>
      <c r="D32" s="22" t="s">
        <v>17</v>
      </c>
      <c r="E32" s="22"/>
      <c r="F32" s="27">
        <v>5000</v>
      </c>
      <c r="G32" s="26">
        <v>44970</v>
      </c>
      <c r="H32" s="22"/>
      <c r="I32" s="28">
        <f>Cadastro!B32+IF(C32="Saída",Tabela2[[#This Row],[Valor]]*-1,Tabela2[[#This Row],[Valor]]*1)</f>
        <v>5000</v>
      </c>
    </row>
    <row r="33" spans="1:9" x14ac:dyDescent="0.25">
      <c r="A33" s="25" t="str">
        <f>TEXT(Tabela2[[#This Row],[Data]],"mmmm")</f>
        <v>fevereiro</v>
      </c>
      <c r="B33" s="26">
        <v>44971</v>
      </c>
      <c r="C33" s="22" t="s">
        <v>9</v>
      </c>
      <c r="D33" s="22" t="s">
        <v>31</v>
      </c>
      <c r="E33" s="22"/>
      <c r="F33" s="27">
        <v>1100</v>
      </c>
      <c r="G33" s="26">
        <v>44971</v>
      </c>
      <c r="H33" s="22"/>
      <c r="I33" s="28">
        <f>Cadastro!B33+IF(C33="Saída",Tabela2[[#This Row],[Valor]]*-1,Tabela2[[#This Row],[Valor]]*1)</f>
        <v>-1100</v>
      </c>
    </row>
    <row r="34" spans="1:9" x14ac:dyDescent="0.25">
      <c r="A34" s="25" t="str">
        <f>TEXT(Tabela2[[#This Row],[Data]],"mmmm")</f>
        <v>fevereiro</v>
      </c>
      <c r="B34" s="26">
        <v>44972</v>
      </c>
      <c r="C34" s="22" t="s">
        <v>8</v>
      </c>
      <c r="D34" s="22" t="s">
        <v>18</v>
      </c>
      <c r="E34" s="22"/>
      <c r="F34" s="27">
        <v>4000</v>
      </c>
      <c r="G34" s="26">
        <v>44972</v>
      </c>
      <c r="H34" s="22"/>
      <c r="I34" s="28">
        <f>Cadastro!B34+IF(C34="Saída",Tabela2[[#This Row],[Valor]]*-1,Tabela2[[#This Row],[Valor]]*1)</f>
        <v>4000</v>
      </c>
    </row>
    <row r="35" spans="1:9" x14ac:dyDescent="0.25">
      <c r="A35" s="25" t="str">
        <f>TEXT(Tabela2[[#This Row],[Data]],"mmmm")</f>
        <v>fevereiro</v>
      </c>
      <c r="B35" s="26">
        <v>44973</v>
      </c>
      <c r="C35" s="22" t="s">
        <v>9</v>
      </c>
      <c r="D35" s="22" t="s">
        <v>32</v>
      </c>
      <c r="E35" s="22"/>
      <c r="F35" s="27">
        <v>550</v>
      </c>
      <c r="G35" s="26">
        <v>44973</v>
      </c>
      <c r="H35" s="22"/>
      <c r="I35" s="28">
        <f>Cadastro!B35+IF(C35="Saída",Tabela2[[#This Row],[Valor]]*-1,Tabela2[[#This Row],[Valor]]*1)</f>
        <v>-550</v>
      </c>
    </row>
    <row r="36" spans="1:9" x14ac:dyDescent="0.25">
      <c r="A36" s="25" t="str">
        <f>TEXT(Tabela2[[#This Row],[Data]],"mmmm")</f>
        <v>março</v>
      </c>
      <c r="B36" s="26">
        <v>44986</v>
      </c>
      <c r="C36" s="22" t="s">
        <v>8</v>
      </c>
      <c r="D36" s="22" t="s">
        <v>12</v>
      </c>
      <c r="E36" s="22"/>
      <c r="F36" s="27">
        <v>1000</v>
      </c>
      <c r="G36" s="26">
        <v>44986</v>
      </c>
      <c r="H36" s="22"/>
      <c r="I36" s="28">
        <f>Cadastro!B36+IF(C36="Saída",Tabela2[[#This Row],[Valor]]*-1,Tabela2[[#This Row],[Valor]]*1)</f>
        <v>1000</v>
      </c>
    </row>
    <row r="37" spans="1:9" x14ac:dyDescent="0.25">
      <c r="A37" s="25" t="str">
        <f>TEXT(Tabela2[[#This Row],[Data]],"mmmm")</f>
        <v>março</v>
      </c>
      <c r="B37" s="26">
        <v>44987</v>
      </c>
      <c r="C37" s="22" t="s">
        <v>9</v>
      </c>
      <c r="D37" s="22" t="s">
        <v>26</v>
      </c>
      <c r="E37" s="22"/>
      <c r="F37" s="27">
        <v>100</v>
      </c>
      <c r="G37" s="26">
        <v>44987</v>
      </c>
      <c r="H37" s="22"/>
      <c r="I37" s="28">
        <f>Cadastro!B37+IF(C37="Saída",Tabela2[[#This Row],[Valor]]*-1,Tabela2[[#This Row],[Valor]]*1)</f>
        <v>-100</v>
      </c>
    </row>
    <row r="38" spans="1:9" x14ac:dyDescent="0.25">
      <c r="A38" s="25" t="str">
        <f>TEXT(Tabela2[[#This Row],[Data]],"mmmm")</f>
        <v>março</v>
      </c>
      <c r="B38" s="26">
        <v>44988</v>
      </c>
      <c r="C38" s="22" t="s">
        <v>8</v>
      </c>
      <c r="D38" s="22" t="s">
        <v>13</v>
      </c>
      <c r="E38" s="22"/>
      <c r="F38" s="27">
        <v>600</v>
      </c>
      <c r="G38" s="26">
        <v>44988</v>
      </c>
      <c r="H38" s="22"/>
      <c r="I38" s="28">
        <f>Cadastro!B38+IF(C38="Saída",Tabela2[[#This Row],[Valor]]*-1,Tabela2[[#This Row],[Valor]]*1)</f>
        <v>600</v>
      </c>
    </row>
    <row r="39" spans="1:9" x14ac:dyDescent="0.25">
      <c r="A39" s="25" t="str">
        <f>TEXT(Tabela2[[#This Row],[Data]],"mmmm")</f>
        <v>março</v>
      </c>
      <c r="B39" s="26">
        <v>44989</v>
      </c>
      <c r="C39" s="22" t="s">
        <v>9</v>
      </c>
      <c r="D39" s="22" t="s">
        <v>25</v>
      </c>
      <c r="E39" s="22"/>
      <c r="F39" s="27">
        <v>80</v>
      </c>
      <c r="G39" s="26">
        <v>44989</v>
      </c>
      <c r="H39" s="22"/>
      <c r="I39" s="28">
        <f>Cadastro!B39+IF(C39="Saída",Tabela2[[#This Row],[Valor]]*-1,Tabela2[[#This Row],[Valor]]*1)</f>
        <v>-80</v>
      </c>
    </row>
    <row r="40" spans="1:9" x14ac:dyDescent="0.25">
      <c r="A40" s="25" t="str">
        <f>TEXT(Tabela2[[#This Row],[Data]],"mmmm")</f>
        <v>março</v>
      </c>
      <c r="B40" s="26">
        <v>44990</v>
      </c>
      <c r="C40" s="22" t="s">
        <v>8</v>
      </c>
      <c r="D40" s="22" t="s">
        <v>14</v>
      </c>
      <c r="E40" s="22"/>
      <c r="F40" s="27">
        <v>6000</v>
      </c>
      <c r="G40" s="26">
        <v>44990</v>
      </c>
      <c r="H40" s="22"/>
      <c r="I40" s="28">
        <f>Cadastro!B40+IF(C40="Saída",Tabela2[[#This Row],[Valor]]*-1,Tabela2[[#This Row],[Valor]]*1)</f>
        <v>6000</v>
      </c>
    </row>
    <row r="41" spans="1:9" x14ac:dyDescent="0.25">
      <c r="A41" s="25" t="str">
        <f>TEXT(Tabela2[[#This Row],[Data]],"mmmm")</f>
        <v>março</v>
      </c>
      <c r="B41" s="26">
        <v>44991</v>
      </c>
      <c r="C41" s="22" t="s">
        <v>9</v>
      </c>
      <c r="D41" s="22" t="s">
        <v>27</v>
      </c>
      <c r="E41" s="22"/>
      <c r="F41" s="27">
        <v>600</v>
      </c>
      <c r="G41" s="26">
        <v>44991</v>
      </c>
      <c r="H41" s="22"/>
      <c r="I41" s="28">
        <f>Cadastro!B41+IF(C41="Saída",Tabela2[[#This Row],[Valor]]*-1,Tabela2[[#This Row],[Valor]]*1)</f>
        <v>-600</v>
      </c>
    </row>
    <row r="42" spans="1:9" x14ac:dyDescent="0.25">
      <c r="A42" s="25" t="str">
        <f>TEXT(Tabela2[[#This Row],[Data]],"mmmm")</f>
        <v>março</v>
      </c>
      <c r="B42" s="26">
        <v>44992</v>
      </c>
      <c r="C42" s="22" t="s">
        <v>8</v>
      </c>
      <c r="D42" s="22" t="s">
        <v>15</v>
      </c>
      <c r="E42" s="22"/>
      <c r="F42" s="27">
        <v>1000</v>
      </c>
      <c r="G42" s="26">
        <v>44992</v>
      </c>
      <c r="H42" s="22"/>
      <c r="I42" s="28">
        <f>Cadastro!B42+IF(C42="Saída",Tabela2[[#This Row],[Valor]]*-1,Tabela2[[#This Row],[Valor]]*1)</f>
        <v>1000</v>
      </c>
    </row>
    <row r="43" spans="1:9" x14ac:dyDescent="0.25">
      <c r="A43" s="25" t="str">
        <f>TEXT(Tabela2[[#This Row],[Data]],"mmmm")</f>
        <v>março</v>
      </c>
      <c r="B43" s="26">
        <v>44993</v>
      </c>
      <c r="C43" s="22" t="s">
        <v>9</v>
      </c>
      <c r="D43" s="22" t="s">
        <v>28</v>
      </c>
      <c r="E43" s="22"/>
      <c r="F43" s="27">
        <v>1000</v>
      </c>
      <c r="G43" s="26">
        <v>44993</v>
      </c>
      <c r="H43" s="22"/>
      <c r="I43" s="28">
        <f>Cadastro!B43+IF(C43="Saída",Tabela2[[#This Row],[Valor]]*-1,Tabela2[[#This Row],[Valor]]*1)</f>
        <v>-1000</v>
      </c>
    </row>
    <row r="44" spans="1:9" x14ac:dyDescent="0.25">
      <c r="A44" s="25" t="str">
        <f>TEXT(Tabela2[[#This Row],[Data]],"mmmm")</f>
        <v>março</v>
      </c>
      <c r="B44" s="26">
        <v>44994</v>
      </c>
      <c r="C44" s="22" t="s">
        <v>8</v>
      </c>
      <c r="D44" s="22" t="s">
        <v>16</v>
      </c>
      <c r="E44" s="22"/>
      <c r="F44" s="27">
        <v>700</v>
      </c>
      <c r="G44" s="26">
        <v>44994</v>
      </c>
      <c r="H44" s="22"/>
      <c r="I44" s="28">
        <f>Cadastro!B44+IF(C44="Saída",Tabela2[[#This Row],[Valor]]*-1,Tabela2[[#This Row],[Valor]]*1)</f>
        <v>700</v>
      </c>
    </row>
    <row r="45" spans="1:9" x14ac:dyDescent="0.25">
      <c r="A45" s="25" t="str">
        <f>TEXT(Tabela2[[#This Row],[Data]],"mmmm")</f>
        <v>março</v>
      </c>
      <c r="B45" s="26">
        <v>44995</v>
      </c>
      <c r="C45" s="22" t="s">
        <v>9</v>
      </c>
      <c r="D45" s="22" t="s">
        <v>29</v>
      </c>
      <c r="E45" s="22"/>
      <c r="F45" s="27">
        <v>1000</v>
      </c>
      <c r="G45" s="26">
        <v>44995</v>
      </c>
      <c r="H45" s="22"/>
      <c r="I45" s="28">
        <f>Cadastro!B45+IF(C45="Saída",Tabela2[[#This Row],[Valor]]*-1,Tabela2[[#This Row],[Valor]]*1)</f>
        <v>-1000</v>
      </c>
    </row>
    <row r="46" spans="1:9" x14ac:dyDescent="0.25">
      <c r="A46" s="25" t="str">
        <f>TEXT(Tabela2[[#This Row],[Data]],"mmmm")</f>
        <v>março</v>
      </c>
      <c r="B46" s="26">
        <v>44996</v>
      </c>
      <c r="C46" s="22" t="s">
        <v>8</v>
      </c>
      <c r="D46" s="22" t="s">
        <v>17</v>
      </c>
      <c r="E46" s="22"/>
      <c r="F46" s="27">
        <v>2000</v>
      </c>
      <c r="G46" s="26">
        <v>44996</v>
      </c>
      <c r="H46" s="22"/>
      <c r="I46" s="28">
        <f>Cadastro!B46+IF(C46="Saída",Tabela2[[#This Row],[Valor]]*-1,Tabela2[[#This Row],[Valor]]*1)</f>
        <v>2000</v>
      </c>
    </row>
    <row r="47" spans="1:9" x14ac:dyDescent="0.25">
      <c r="A47" s="25" t="str">
        <f>TEXT(Tabela2[[#This Row],[Data]],"mmmm")</f>
        <v>março</v>
      </c>
      <c r="B47" s="26">
        <v>44997</v>
      </c>
      <c r="C47" s="22" t="s">
        <v>9</v>
      </c>
      <c r="D47" s="22" t="s">
        <v>30</v>
      </c>
      <c r="E47" s="22"/>
      <c r="F47" s="27">
        <v>2000</v>
      </c>
      <c r="G47" s="26">
        <v>44997</v>
      </c>
      <c r="H47" s="22"/>
      <c r="I47" s="28">
        <f>Cadastro!B47+IF(C47="Saída",Tabela2[[#This Row],[Valor]]*-1,Tabela2[[#This Row],[Valor]]*1)</f>
        <v>-2000</v>
      </c>
    </row>
    <row r="48" spans="1:9" x14ac:dyDescent="0.25">
      <c r="A48" s="25" t="str">
        <f>TEXT(Tabela2[[#This Row],[Data]],"mmmm")</f>
        <v>março</v>
      </c>
      <c r="B48" s="26">
        <v>44998</v>
      </c>
      <c r="C48" s="22" t="s">
        <v>8</v>
      </c>
      <c r="D48" s="22" t="s">
        <v>18</v>
      </c>
      <c r="E48" s="22"/>
      <c r="F48" s="27">
        <v>3000</v>
      </c>
      <c r="G48" s="26">
        <v>44998</v>
      </c>
      <c r="H48" s="22"/>
      <c r="I48" s="28">
        <f>Cadastro!B48+IF(C48="Saída",Tabela2[[#This Row],[Valor]]*-1,Tabela2[[#This Row],[Valor]]*1)</f>
        <v>3000</v>
      </c>
    </row>
    <row r="49" spans="1:9" x14ac:dyDescent="0.25">
      <c r="A49" s="25" t="str">
        <f>TEXT(Tabela2[[#This Row],[Data]],"mmmm")</f>
        <v>março</v>
      </c>
      <c r="B49" s="26">
        <v>44999</v>
      </c>
      <c r="C49" s="22" t="s">
        <v>9</v>
      </c>
      <c r="D49" s="22" t="s">
        <v>31</v>
      </c>
      <c r="E49" s="22"/>
      <c r="F49" s="27">
        <v>2500</v>
      </c>
      <c r="G49" s="26">
        <v>44999</v>
      </c>
      <c r="H49" s="22"/>
      <c r="I49" s="28">
        <f>Cadastro!B49+IF(C49="Saída",Tabela2[[#This Row],[Valor]]*-1,Tabela2[[#This Row],[Valor]]*1)</f>
        <v>-2500</v>
      </c>
    </row>
    <row r="50" spans="1:9" x14ac:dyDescent="0.25">
      <c r="A50" s="25" t="str">
        <f>TEXT(Tabela2[[#This Row],[Data]],"mmmm")</f>
        <v>março</v>
      </c>
      <c r="B50" s="26">
        <v>45000</v>
      </c>
      <c r="C50" s="22" t="s">
        <v>8</v>
      </c>
      <c r="D50" s="22" t="s">
        <v>19</v>
      </c>
      <c r="E50" s="22"/>
      <c r="F50" s="27">
        <v>6000</v>
      </c>
      <c r="G50" s="26">
        <v>45000</v>
      </c>
      <c r="H50" s="22"/>
      <c r="I50" s="28">
        <f>Cadastro!B50+IF(C50="Saída",Tabela2[[#This Row],[Valor]]*-1,Tabela2[[#This Row],[Valor]]*1)</f>
        <v>6000</v>
      </c>
    </row>
    <row r="51" spans="1:9" x14ac:dyDescent="0.25">
      <c r="A51" s="25" t="str">
        <f>TEXT(Tabela2[[#This Row],[Data]],"mmmm")</f>
        <v>março</v>
      </c>
      <c r="B51" s="26">
        <v>45001</v>
      </c>
      <c r="C51" s="22" t="s">
        <v>9</v>
      </c>
      <c r="D51" s="22" t="s">
        <v>32</v>
      </c>
      <c r="E51" s="22"/>
      <c r="F51" s="27">
        <v>3000</v>
      </c>
      <c r="G51" s="26">
        <v>45001</v>
      </c>
      <c r="H51" s="22"/>
      <c r="I51" s="28">
        <f>Cadastro!B51+IF(C51="Saída",Tabela2[[#This Row],[Valor]]*-1,Tabela2[[#This Row],[Valor]]*1)</f>
        <v>-3000</v>
      </c>
    </row>
    <row r="52" spans="1:9" x14ac:dyDescent="0.25">
      <c r="A52" s="25" t="str">
        <f>TEXT(Tabela2[[#This Row],[Data]],"mmmm")</f>
        <v>abril</v>
      </c>
      <c r="B52" s="26">
        <v>45017</v>
      </c>
      <c r="C52" s="22" t="s">
        <v>8</v>
      </c>
      <c r="D52" s="22" t="s">
        <v>13</v>
      </c>
      <c r="E52" s="22"/>
      <c r="F52" s="27">
        <v>1000</v>
      </c>
      <c r="G52" s="26">
        <v>45017</v>
      </c>
      <c r="H52" s="22"/>
      <c r="I52" s="28">
        <f>Cadastro!B52+IF(C52="Saída",Tabela2[[#This Row],[Valor]]*-1,Tabela2[[#This Row],[Valor]]*1)</f>
        <v>1000</v>
      </c>
    </row>
    <row r="53" spans="1:9" x14ac:dyDescent="0.25">
      <c r="A53" s="25" t="str">
        <f>TEXT(Tabela2[[#This Row],[Data]],"mmmm")</f>
        <v>abril</v>
      </c>
      <c r="B53" s="26">
        <v>45018</v>
      </c>
      <c r="C53" s="22" t="s">
        <v>9</v>
      </c>
      <c r="D53" s="22" t="s">
        <v>26</v>
      </c>
      <c r="E53" s="22"/>
      <c r="F53" s="27">
        <v>100</v>
      </c>
      <c r="G53" s="26">
        <v>45018</v>
      </c>
      <c r="H53" s="22"/>
      <c r="I53" s="28">
        <f>Cadastro!B53+IF(C53="Saída",Tabela2[[#This Row],[Valor]]*-1,Tabela2[[#This Row],[Valor]]*1)</f>
        <v>-100</v>
      </c>
    </row>
    <row r="54" spans="1:9" x14ac:dyDescent="0.25">
      <c r="A54" s="25" t="str">
        <f>TEXT(Tabela2[[#This Row],[Data]],"mmmm")</f>
        <v>abril</v>
      </c>
      <c r="B54" s="26">
        <v>45019</v>
      </c>
      <c r="C54" s="22" t="s">
        <v>8</v>
      </c>
      <c r="D54" s="22" t="s">
        <v>14</v>
      </c>
      <c r="E54" s="22"/>
      <c r="F54" s="27">
        <v>3500</v>
      </c>
      <c r="G54" s="26">
        <v>45019</v>
      </c>
      <c r="H54" s="22"/>
      <c r="I54" s="28">
        <f>Cadastro!B54+IF(C54="Saída",Tabela2[[#This Row],[Valor]]*-1,Tabela2[[#This Row],[Valor]]*1)</f>
        <v>3500</v>
      </c>
    </row>
    <row r="55" spans="1:9" x14ac:dyDescent="0.25">
      <c r="A55" s="25" t="str">
        <f>TEXT(Tabela2[[#This Row],[Data]],"mmmm")</f>
        <v>abril</v>
      </c>
      <c r="B55" s="26">
        <v>45020</v>
      </c>
      <c r="C55" s="22" t="s">
        <v>9</v>
      </c>
      <c r="D55" s="22" t="s">
        <v>25</v>
      </c>
      <c r="E55" s="22"/>
      <c r="F55" s="27">
        <v>160</v>
      </c>
      <c r="G55" s="26">
        <v>45020</v>
      </c>
      <c r="H55" s="22"/>
      <c r="I55" s="28">
        <f>Cadastro!B55+IF(C55="Saída",Tabela2[[#This Row],[Valor]]*-1,Tabela2[[#This Row],[Valor]]*1)</f>
        <v>-160</v>
      </c>
    </row>
    <row r="56" spans="1:9" x14ac:dyDescent="0.25">
      <c r="A56" s="25" t="str">
        <f>TEXT(Tabela2[[#This Row],[Data]],"mmmm")</f>
        <v>abril</v>
      </c>
      <c r="B56" s="26">
        <v>45021</v>
      </c>
      <c r="C56" s="22" t="s">
        <v>8</v>
      </c>
      <c r="D56" s="22" t="s">
        <v>15</v>
      </c>
      <c r="E56" s="22"/>
      <c r="F56" s="27">
        <v>1800</v>
      </c>
      <c r="G56" s="26">
        <v>45021</v>
      </c>
      <c r="H56" s="22"/>
      <c r="I56" s="28">
        <f>Cadastro!B56+IF(C56="Saída",Tabela2[[#This Row],[Valor]]*-1,Tabela2[[#This Row],[Valor]]*1)</f>
        <v>1800</v>
      </c>
    </row>
    <row r="57" spans="1:9" x14ac:dyDescent="0.25">
      <c r="A57" s="25" t="str">
        <f>TEXT(Tabela2[[#This Row],[Data]],"mmmm")</f>
        <v>abril</v>
      </c>
      <c r="B57" s="26">
        <v>45022</v>
      </c>
      <c r="C57" s="22" t="s">
        <v>9</v>
      </c>
      <c r="D57" s="22" t="s">
        <v>27</v>
      </c>
      <c r="E57" s="22"/>
      <c r="F57" s="27">
        <v>600</v>
      </c>
      <c r="G57" s="26">
        <v>45022</v>
      </c>
      <c r="H57" s="22"/>
      <c r="I57" s="28">
        <f>Cadastro!B57+IF(C57="Saída",Tabela2[[#This Row],[Valor]]*-1,Tabela2[[#This Row],[Valor]]*1)</f>
        <v>-600</v>
      </c>
    </row>
    <row r="58" spans="1:9" x14ac:dyDescent="0.25">
      <c r="A58" s="25" t="str">
        <f>TEXT(Tabela2[[#This Row],[Data]],"mmmm")</f>
        <v>abril</v>
      </c>
      <c r="B58" s="26">
        <v>45023</v>
      </c>
      <c r="C58" s="22" t="s">
        <v>8</v>
      </c>
      <c r="D58" s="22" t="s">
        <v>16</v>
      </c>
      <c r="E58" s="22"/>
      <c r="F58" s="27">
        <v>76000</v>
      </c>
      <c r="G58" s="26">
        <v>45023</v>
      </c>
      <c r="H58" s="22"/>
      <c r="I58" s="28">
        <f>Cadastro!B58+IF(C58="Saída",Tabela2[[#This Row],[Valor]]*-1,Tabela2[[#This Row],[Valor]]*1)</f>
        <v>76000</v>
      </c>
    </row>
    <row r="59" spans="1:9" x14ac:dyDescent="0.25">
      <c r="A59" s="25" t="str">
        <f>TEXT(Tabela2[[#This Row],[Data]],"mmmm")</f>
        <v>abril</v>
      </c>
      <c r="B59" s="26">
        <v>45024</v>
      </c>
      <c r="C59" s="22" t="s">
        <v>9</v>
      </c>
      <c r="D59" s="22" t="s">
        <v>28</v>
      </c>
      <c r="E59" s="22"/>
      <c r="F59" s="27">
        <v>1000</v>
      </c>
      <c r="G59" s="26">
        <v>45024</v>
      </c>
      <c r="H59" s="22"/>
      <c r="I59" s="28">
        <f>Cadastro!B59+IF(C59="Saída",Tabela2[[#This Row],[Valor]]*-1,Tabela2[[#This Row],[Valor]]*1)</f>
        <v>-1000</v>
      </c>
    </row>
    <row r="60" spans="1:9" x14ac:dyDescent="0.25">
      <c r="A60" s="25" t="str">
        <f>TEXT(Tabela2[[#This Row],[Data]],"mmmm")</f>
        <v>abril</v>
      </c>
      <c r="B60" s="26">
        <v>45025</v>
      </c>
      <c r="C60" s="22" t="s">
        <v>8</v>
      </c>
      <c r="D60" s="22" t="s">
        <v>17</v>
      </c>
      <c r="E60" s="22"/>
      <c r="F60" s="27">
        <v>6000</v>
      </c>
      <c r="G60" s="26">
        <v>45025</v>
      </c>
      <c r="H60" s="22"/>
      <c r="I60" s="28">
        <f>Cadastro!B60+IF(C60="Saída",Tabela2[[#This Row],[Valor]]*-1,Tabela2[[#This Row],[Valor]]*1)</f>
        <v>6000</v>
      </c>
    </row>
    <row r="61" spans="1:9" x14ac:dyDescent="0.25">
      <c r="A61" s="25" t="str">
        <f>TEXT(Tabela2[[#This Row],[Data]],"mmmm")</f>
        <v>abril</v>
      </c>
      <c r="B61" s="26">
        <v>45026</v>
      </c>
      <c r="C61" s="22" t="s">
        <v>9</v>
      </c>
      <c r="D61" s="22" t="s">
        <v>29</v>
      </c>
      <c r="E61" s="22"/>
      <c r="F61" s="27">
        <v>4000</v>
      </c>
      <c r="G61" s="26">
        <v>45026</v>
      </c>
      <c r="H61" s="22"/>
      <c r="I61" s="28">
        <f>Cadastro!B61+IF(C61="Saída",Tabela2[[#This Row],[Valor]]*-1,Tabela2[[#This Row],[Valor]]*1)</f>
        <v>-4000</v>
      </c>
    </row>
    <row r="62" spans="1:9" x14ac:dyDescent="0.25">
      <c r="A62" s="25" t="str">
        <f>TEXT(Tabela2[[#This Row],[Data]],"mmmm")</f>
        <v>abril</v>
      </c>
      <c r="B62" s="26">
        <v>45027</v>
      </c>
      <c r="C62" s="22" t="s">
        <v>8</v>
      </c>
      <c r="D62" s="22" t="s">
        <v>18</v>
      </c>
      <c r="E62" s="22"/>
      <c r="F62" s="27">
        <v>6500</v>
      </c>
      <c r="G62" s="26">
        <v>45027</v>
      </c>
      <c r="H62" s="22"/>
      <c r="I62" s="28">
        <f>Cadastro!B62+IF(C62="Saída",Tabela2[[#This Row],[Valor]]*-1,Tabela2[[#This Row],[Valor]]*1)</f>
        <v>6500</v>
      </c>
    </row>
    <row r="63" spans="1:9" x14ac:dyDescent="0.25">
      <c r="A63" s="25" t="str">
        <f>TEXT(Tabela2[[#This Row],[Data]],"mmmm")</f>
        <v>abril</v>
      </c>
      <c r="B63" s="26">
        <v>45028</v>
      </c>
      <c r="C63" s="22" t="s">
        <v>9</v>
      </c>
      <c r="D63" s="22" t="s">
        <v>30</v>
      </c>
      <c r="E63" s="22"/>
      <c r="F63" s="27">
        <v>3200</v>
      </c>
      <c r="G63" s="26">
        <v>45028</v>
      </c>
      <c r="H63" s="22"/>
      <c r="I63" s="28">
        <f>Cadastro!B63+IF(C63="Saída",Tabela2[[#This Row],[Valor]]*-1,Tabela2[[#This Row],[Valor]]*1)</f>
        <v>-3200</v>
      </c>
    </row>
    <row r="64" spans="1:9" x14ac:dyDescent="0.25">
      <c r="A64" s="25" t="str">
        <f>TEXT(Tabela2[[#This Row],[Data]],"mmmm")</f>
        <v>abril</v>
      </c>
      <c r="B64" s="26">
        <v>45029</v>
      </c>
      <c r="C64" s="22" t="s">
        <v>8</v>
      </c>
      <c r="D64" s="22" t="s">
        <v>19</v>
      </c>
      <c r="E64" s="22"/>
      <c r="F64" s="27">
        <v>10000</v>
      </c>
      <c r="G64" s="26">
        <v>45029</v>
      </c>
      <c r="H64" s="22"/>
      <c r="I64" s="28">
        <f>Cadastro!B64+IF(C64="Saída",Tabela2[[#This Row],[Valor]]*-1,Tabela2[[#This Row],[Valor]]*1)</f>
        <v>10000</v>
      </c>
    </row>
    <row r="65" spans="1:9" x14ac:dyDescent="0.25">
      <c r="A65" s="25" t="str">
        <f>TEXT(Tabela2[[#This Row],[Data]],"mmmm")</f>
        <v>abril</v>
      </c>
      <c r="B65" s="26">
        <v>45030</v>
      </c>
      <c r="C65" s="22" t="s">
        <v>9</v>
      </c>
      <c r="D65" s="22" t="s">
        <v>31</v>
      </c>
      <c r="E65" s="22"/>
      <c r="F65" s="27">
        <v>6200</v>
      </c>
      <c r="G65" s="26">
        <v>45030</v>
      </c>
      <c r="H65" s="22"/>
      <c r="I65" s="28">
        <f>Cadastro!B65+IF(C65="Saída",Tabela2[[#This Row],[Valor]]*-1,Tabela2[[#This Row],[Valor]]*1)</f>
        <v>-6200</v>
      </c>
    </row>
    <row r="66" spans="1:9" x14ac:dyDescent="0.25">
      <c r="A66" s="25" t="str">
        <f>TEXT(Tabela2[[#This Row],[Data]],"mmmm")</f>
        <v>abril</v>
      </c>
      <c r="B66" s="26">
        <v>45031</v>
      </c>
      <c r="C66" s="22" t="s">
        <v>8</v>
      </c>
      <c r="D66" s="22" t="s">
        <v>20</v>
      </c>
      <c r="E66" s="22"/>
      <c r="F66" s="27">
        <v>3500</v>
      </c>
      <c r="G66" s="26">
        <v>45031</v>
      </c>
      <c r="H66" s="22"/>
      <c r="I66" s="28">
        <f>Cadastro!B66+IF(C66="Saída",Tabela2[[#This Row],[Valor]]*-1,Tabela2[[#This Row],[Valor]]*1)</f>
        <v>3500</v>
      </c>
    </row>
    <row r="67" spans="1:9" x14ac:dyDescent="0.25">
      <c r="A67" s="25" t="str">
        <f>TEXT(Tabela2[[#This Row],[Data]],"mmmm")</f>
        <v>abril</v>
      </c>
      <c r="B67" s="26">
        <v>45032</v>
      </c>
      <c r="C67" s="22" t="s">
        <v>9</v>
      </c>
      <c r="D67" s="22" t="s">
        <v>32</v>
      </c>
      <c r="E67" s="22"/>
      <c r="F67" s="27">
        <v>1000</v>
      </c>
      <c r="G67" s="26">
        <v>45032</v>
      </c>
      <c r="H67" s="22"/>
      <c r="I67" s="28">
        <f>Cadastro!B67+IF(C67="Saída",Tabela2[[#This Row],[Valor]]*-1,Tabela2[[#This Row],[Valor]]*1)</f>
        <v>-1000</v>
      </c>
    </row>
    <row r="68" spans="1:9" x14ac:dyDescent="0.25">
      <c r="A68" s="25" t="str">
        <f>TEXT(Tabela2[[#This Row],[Data]],"mmmm")</f>
        <v>maio</v>
      </c>
      <c r="B68" s="26">
        <v>45047</v>
      </c>
      <c r="C68" s="22" t="s">
        <v>8</v>
      </c>
      <c r="D68" s="22" t="s">
        <v>14</v>
      </c>
      <c r="E68" s="22"/>
      <c r="F68" s="27">
        <v>3450</v>
      </c>
      <c r="G68" s="26">
        <v>45047</v>
      </c>
      <c r="H68" s="22"/>
      <c r="I68" s="28">
        <f>Cadastro!B68+IF(C68="Saída",Tabela2[[#This Row],[Valor]]*-1,Tabela2[[#This Row],[Valor]]*1)</f>
        <v>3450</v>
      </c>
    </row>
    <row r="69" spans="1:9" x14ac:dyDescent="0.25">
      <c r="A69" s="25" t="str">
        <f>TEXT(Tabela2[[#This Row],[Data]],"mmmm")</f>
        <v>maio</v>
      </c>
      <c r="B69" s="26">
        <v>45048</v>
      </c>
      <c r="C69" s="22" t="s">
        <v>9</v>
      </c>
      <c r="D69" s="22" t="s">
        <v>26</v>
      </c>
      <c r="E69" s="22"/>
      <c r="F69" s="27">
        <v>200</v>
      </c>
      <c r="G69" s="26">
        <v>45048</v>
      </c>
      <c r="H69" s="22"/>
      <c r="I69" s="28">
        <f>Cadastro!B69+IF(C69="Saída",Tabela2[[#This Row],[Valor]]*-1,Tabela2[[#This Row],[Valor]]*1)</f>
        <v>-200</v>
      </c>
    </row>
    <row r="70" spans="1:9" x14ac:dyDescent="0.25">
      <c r="A70" s="25" t="str">
        <f>TEXT(Tabela2[[#This Row],[Data]],"mmmm")</f>
        <v>maio</v>
      </c>
      <c r="B70" s="26">
        <v>45049</v>
      </c>
      <c r="C70" s="22" t="s">
        <v>8</v>
      </c>
      <c r="D70" s="22" t="s">
        <v>15</v>
      </c>
      <c r="E70" s="22"/>
      <c r="F70" s="27">
        <v>2100</v>
      </c>
      <c r="G70" s="26">
        <v>45049</v>
      </c>
      <c r="H70" s="22"/>
      <c r="I70" s="28">
        <f>Cadastro!B70+IF(C70="Saída",Tabela2[[#This Row],[Valor]]*-1,Tabela2[[#This Row],[Valor]]*1)</f>
        <v>2100</v>
      </c>
    </row>
    <row r="71" spans="1:9" x14ac:dyDescent="0.25">
      <c r="A71" s="25" t="str">
        <f>TEXT(Tabela2[[#This Row],[Data]],"mmmm")</f>
        <v>maio</v>
      </c>
      <c r="B71" s="26">
        <v>45050</v>
      </c>
      <c r="C71" s="22" t="s">
        <v>9</v>
      </c>
      <c r="D71" s="22" t="s">
        <v>25</v>
      </c>
      <c r="E71" s="22"/>
      <c r="F71" s="27">
        <v>160</v>
      </c>
      <c r="G71" s="26">
        <v>45050</v>
      </c>
      <c r="H71" s="22"/>
      <c r="I71" s="28">
        <f>Cadastro!B71+IF(C71="Saída",Tabela2[[#This Row],[Valor]]*-1,Tabela2[[#This Row],[Valor]]*1)</f>
        <v>-160</v>
      </c>
    </row>
    <row r="72" spans="1:9" x14ac:dyDescent="0.25">
      <c r="A72" s="25" t="str">
        <f>TEXT(Tabela2[[#This Row],[Data]],"mmmm")</f>
        <v>maio</v>
      </c>
      <c r="B72" s="26">
        <v>45051</v>
      </c>
      <c r="C72" s="22" t="s">
        <v>8</v>
      </c>
      <c r="D72" s="22" t="s">
        <v>16</v>
      </c>
      <c r="E72" s="22"/>
      <c r="F72" s="27">
        <v>6000</v>
      </c>
      <c r="G72" s="26">
        <v>45051</v>
      </c>
      <c r="H72" s="22"/>
      <c r="I72" s="28">
        <f>Cadastro!B72+IF(C72="Saída",Tabela2[[#This Row],[Valor]]*-1,Tabela2[[#This Row],[Valor]]*1)</f>
        <v>6000</v>
      </c>
    </row>
    <row r="73" spans="1:9" x14ac:dyDescent="0.25">
      <c r="A73" s="25" t="str">
        <f>TEXT(Tabela2[[#This Row],[Data]],"mmmm")</f>
        <v>maio</v>
      </c>
      <c r="B73" s="26">
        <v>45052</v>
      </c>
      <c r="C73" s="22" t="s">
        <v>9</v>
      </c>
      <c r="D73" s="22" t="s">
        <v>27</v>
      </c>
      <c r="E73" s="22"/>
      <c r="F73" s="27">
        <v>600</v>
      </c>
      <c r="G73" s="26">
        <v>45052</v>
      </c>
      <c r="H73" s="22"/>
      <c r="I73" s="28">
        <f>Cadastro!B73+IF(C73="Saída",Tabela2[[#This Row],[Valor]]*-1,Tabela2[[#This Row],[Valor]]*1)</f>
        <v>-600</v>
      </c>
    </row>
    <row r="74" spans="1:9" x14ac:dyDescent="0.25">
      <c r="A74" s="25" t="str">
        <f>TEXT(Tabela2[[#This Row],[Data]],"mmmm")</f>
        <v>maio</v>
      </c>
      <c r="B74" s="26">
        <v>45053</v>
      </c>
      <c r="C74" s="22" t="s">
        <v>8</v>
      </c>
      <c r="D74" s="22" t="s">
        <v>17</v>
      </c>
      <c r="E74" s="22"/>
      <c r="F74" s="27">
        <v>10000</v>
      </c>
      <c r="G74" s="26">
        <v>45053</v>
      </c>
      <c r="H74" s="22"/>
      <c r="I74" s="28">
        <f>Cadastro!B74+IF(C74="Saída",Tabela2[[#This Row],[Valor]]*-1,Tabela2[[#This Row],[Valor]]*1)</f>
        <v>10000</v>
      </c>
    </row>
    <row r="75" spans="1:9" x14ac:dyDescent="0.25">
      <c r="A75" s="25" t="str">
        <f>TEXT(Tabela2[[#This Row],[Data]],"mmmm")</f>
        <v>maio</v>
      </c>
      <c r="B75" s="26">
        <v>45054</v>
      </c>
      <c r="C75" s="22" t="s">
        <v>9</v>
      </c>
      <c r="D75" s="22" t="s">
        <v>28</v>
      </c>
      <c r="E75" s="22"/>
      <c r="F75" s="27">
        <v>1000</v>
      </c>
      <c r="G75" s="26">
        <v>45054</v>
      </c>
      <c r="H75" s="22"/>
      <c r="I75" s="28">
        <f>Cadastro!B75+IF(C75="Saída",Tabela2[[#This Row],[Valor]]*-1,Tabela2[[#This Row],[Valor]]*1)</f>
        <v>-1000</v>
      </c>
    </row>
    <row r="76" spans="1:9" x14ac:dyDescent="0.25">
      <c r="A76" s="25" t="str">
        <f>TEXT(Tabela2[[#This Row],[Data]],"mmmm")</f>
        <v>maio</v>
      </c>
      <c r="B76" s="26">
        <v>45055</v>
      </c>
      <c r="C76" s="22" t="s">
        <v>8</v>
      </c>
      <c r="D76" s="22" t="s">
        <v>18</v>
      </c>
      <c r="E76" s="22"/>
      <c r="F76" s="27">
        <v>3300</v>
      </c>
      <c r="G76" s="26">
        <v>45055</v>
      </c>
      <c r="H76" s="22"/>
      <c r="I76" s="28">
        <f>Cadastro!B76+IF(C76="Saída",Tabela2[[#This Row],[Valor]]*-1,Tabela2[[#This Row],[Valor]]*1)</f>
        <v>3300</v>
      </c>
    </row>
    <row r="77" spans="1:9" x14ac:dyDescent="0.25">
      <c r="A77" s="25" t="str">
        <f>TEXT(Tabela2[[#This Row],[Data]],"mmmm")</f>
        <v>maio</v>
      </c>
      <c r="B77" s="26">
        <v>45056</v>
      </c>
      <c r="C77" s="22" t="s">
        <v>9</v>
      </c>
      <c r="D77" s="22" t="s">
        <v>29</v>
      </c>
      <c r="E77" s="22"/>
      <c r="F77" s="27">
        <v>5000</v>
      </c>
      <c r="G77" s="26">
        <v>45056</v>
      </c>
      <c r="H77" s="22"/>
      <c r="I77" s="28">
        <f>Cadastro!B77+IF(C77="Saída",Tabela2[[#This Row],[Valor]]*-1,Tabela2[[#This Row],[Valor]]*1)</f>
        <v>-5000</v>
      </c>
    </row>
    <row r="78" spans="1:9" x14ac:dyDescent="0.25">
      <c r="A78" s="25" t="str">
        <f>TEXT(Tabela2[[#This Row],[Data]],"mmmm")</f>
        <v>maio</v>
      </c>
      <c r="B78" s="26">
        <v>45057</v>
      </c>
      <c r="C78" s="22" t="s">
        <v>8</v>
      </c>
      <c r="D78" s="22" t="s">
        <v>19</v>
      </c>
      <c r="E78" s="22"/>
      <c r="F78" s="27">
        <v>15000</v>
      </c>
      <c r="G78" s="26">
        <v>45057</v>
      </c>
      <c r="H78" s="22"/>
      <c r="I78" s="28">
        <f>Cadastro!B78+IF(C78="Saída",Tabela2[[#This Row],[Valor]]*-1,Tabela2[[#This Row],[Valor]]*1)</f>
        <v>15000</v>
      </c>
    </row>
    <row r="79" spans="1:9" x14ac:dyDescent="0.25">
      <c r="A79" s="25" t="str">
        <f>TEXT(Tabela2[[#This Row],[Data]],"mmmm")</f>
        <v>maio</v>
      </c>
      <c r="B79" s="26">
        <v>45058</v>
      </c>
      <c r="C79" s="22" t="s">
        <v>9</v>
      </c>
      <c r="D79" s="22" t="s">
        <v>30</v>
      </c>
      <c r="E79" s="22"/>
      <c r="F79" s="27">
        <v>8000</v>
      </c>
      <c r="G79" s="26">
        <v>45058</v>
      </c>
      <c r="H79" s="22"/>
      <c r="I79" s="28">
        <f>Cadastro!B79+IF(C79="Saída",Tabela2[[#This Row],[Valor]]*-1,Tabela2[[#This Row],[Valor]]*1)</f>
        <v>-8000</v>
      </c>
    </row>
    <row r="80" spans="1:9" x14ac:dyDescent="0.25">
      <c r="A80" s="25" t="str">
        <f>TEXT(Tabela2[[#This Row],[Data]],"mmmm")</f>
        <v>maio</v>
      </c>
      <c r="B80" s="26">
        <v>45059</v>
      </c>
      <c r="C80" s="22" t="s">
        <v>8</v>
      </c>
      <c r="D80" s="22" t="s">
        <v>20</v>
      </c>
      <c r="E80" s="22"/>
      <c r="F80" s="27">
        <v>600</v>
      </c>
      <c r="G80" s="26">
        <v>45059</v>
      </c>
      <c r="H80" s="22"/>
      <c r="I80" s="28">
        <f>Cadastro!B80+IF(C80="Saída",Tabela2[[#This Row],[Valor]]*-1,Tabela2[[#This Row],[Valor]]*1)</f>
        <v>600</v>
      </c>
    </row>
    <row r="81" spans="1:9" x14ac:dyDescent="0.25">
      <c r="A81" s="25" t="str">
        <f>TEXT(Tabela2[[#This Row],[Data]],"mmmm")</f>
        <v>maio</v>
      </c>
      <c r="B81" s="26">
        <v>45060</v>
      </c>
      <c r="C81" s="22" t="s">
        <v>9</v>
      </c>
      <c r="D81" s="22" t="s">
        <v>31</v>
      </c>
      <c r="E81" s="22"/>
      <c r="F81" s="27">
        <v>350</v>
      </c>
      <c r="G81" s="26">
        <v>45060</v>
      </c>
      <c r="H81" s="22"/>
      <c r="I81" s="28">
        <f>Cadastro!B81+IF(C81="Saída",Tabela2[[#This Row],[Valor]]*-1,Tabela2[[#This Row],[Valor]]*1)</f>
        <v>-350</v>
      </c>
    </row>
    <row r="82" spans="1:9" x14ac:dyDescent="0.25">
      <c r="A82" s="25" t="str">
        <f>TEXT(Tabela2[[#This Row],[Data]],"mmmm")</f>
        <v>maio</v>
      </c>
      <c r="B82" s="26">
        <v>45061</v>
      </c>
      <c r="C82" s="22" t="s">
        <v>8</v>
      </c>
      <c r="D82" s="22" t="s">
        <v>21</v>
      </c>
      <c r="E82" s="22"/>
      <c r="F82" s="27">
        <v>4500</v>
      </c>
      <c r="G82" s="26">
        <v>45061</v>
      </c>
      <c r="H82" s="22"/>
      <c r="I82" s="28">
        <f>Cadastro!B82+IF(C82="Saída",Tabela2[[#This Row],[Valor]]*-1,Tabela2[[#This Row],[Valor]]*1)</f>
        <v>4500</v>
      </c>
    </row>
    <row r="83" spans="1:9" x14ac:dyDescent="0.25">
      <c r="A83" s="25" t="str">
        <f>TEXT(Tabela2[[#This Row],[Data]],"mmmm")</f>
        <v>maio</v>
      </c>
      <c r="B83" s="26">
        <v>45062</v>
      </c>
      <c r="C83" s="22" t="s">
        <v>9</v>
      </c>
      <c r="D83" s="22" t="s">
        <v>32</v>
      </c>
      <c r="E83" s="22"/>
      <c r="F83" s="27">
        <v>2000</v>
      </c>
      <c r="G83" s="26">
        <v>45062</v>
      </c>
      <c r="H83" s="22"/>
      <c r="I83" s="28">
        <f>Cadastro!B83+IF(C83="Saída",Tabela2[[#This Row],[Valor]]*-1,Tabela2[[#This Row],[Valor]]*1)</f>
        <v>-2000</v>
      </c>
    </row>
    <row r="84" spans="1:9" x14ac:dyDescent="0.25">
      <c r="A84" s="25" t="str">
        <f>TEXT(Tabela2[[#This Row],[Data]],"mmmm")</f>
        <v>junho</v>
      </c>
      <c r="B84" s="26">
        <v>45078</v>
      </c>
      <c r="C84" s="22" t="s">
        <v>8</v>
      </c>
      <c r="D84" s="22" t="s">
        <v>15</v>
      </c>
      <c r="E84" s="22"/>
      <c r="F84" s="27">
        <v>800</v>
      </c>
      <c r="G84" s="26">
        <v>45078</v>
      </c>
      <c r="H84" s="22"/>
      <c r="I84" s="28">
        <f>Cadastro!B84+IF(C84="Saída",Tabela2[[#This Row],[Valor]]*-1,Tabela2[[#This Row],[Valor]]*1)</f>
        <v>800</v>
      </c>
    </row>
    <row r="85" spans="1:9" x14ac:dyDescent="0.25">
      <c r="A85" s="25" t="str">
        <f>TEXT(Tabela2[[#This Row],[Data]],"mmmm")</f>
        <v>junho</v>
      </c>
      <c r="B85" s="26">
        <v>45079</v>
      </c>
      <c r="C85" s="22" t="s">
        <v>9</v>
      </c>
      <c r="D85" s="22" t="s">
        <v>26</v>
      </c>
      <c r="E85" s="22"/>
      <c r="F85" s="27">
        <v>85</v>
      </c>
      <c r="G85" s="26">
        <v>45079</v>
      </c>
      <c r="H85" s="22"/>
      <c r="I85" s="28">
        <f>Cadastro!B85+IF(C85="Saída",Tabela2[[#This Row],[Valor]]*-1,Tabela2[[#This Row],[Valor]]*1)</f>
        <v>-85</v>
      </c>
    </row>
    <row r="86" spans="1:9" x14ac:dyDescent="0.25">
      <c r="A86" s="25" t="str">
        <f>TEXT(Tabela2[[#This Row],[Data]],"mmmm")</f>
        <v>junho</v>
      </c>
      <c r="B86" s="26">
        <v>45080</v>
      </c>
      <c r="C86" s="22" t="s">
        <v>8</v>
      </c>
      <c r="D86" s="22" t="s">
        <v>16</v>
      </c>
      <c r="E86" s="22"/>
      <c r="F86" s="27">
        <v>500</v>
      </c>
      <c r="G86" s="26">
        <v>45080</v>
      </c>
      <c r="H86" s="22"/>
      <c r="I86" s="28">
        <f>Cadastro!B86+IF(C86="Saída",Tabela2[[#This Row],[Valor]]*-1,Tabela2[[#This Row],[Valor]]*1)</f>
        <v>500</v>
      </c>
    </row>
    <row r="87" spans="1:9" x14ac:dyDescent="0.25">
      <c r="A87" s="25" t="str">
        <f>TEXT(Tabela2[[#This Row],[Data]],"mmmm")</f>
        <v>junho</v>
      </c>
      <c r="B87" s="26">
        <v>45081</v>
      </c>
      <c r="C87" s="22" t="s">
        <v>9</v>
      </c>
      <c r="D87" s="22" t="s">
        <v>25</v>
      </c>
      <c r="E87" s="22"/>
      <c r="F87" s="27">
        <v>60</v>
      </c>
      <c r="G87" s="26">
        <v>45081</v>
      </c>
      <c r="H87" s="22"/>
      <c r="I87" s="28">
        <f>Cadastro!B87+IF(C87="Saída",Tabela2[[#This Row],[Valor]]*-1,Tabela2[[#This Row],[Valor]]*1)</f>
        <v>-60</v>
      </c>
    </row>
    <row r="88" spans="1:9" x14ac:dyDescent="0.25">
      <c r="A88" s="25" t="str">
        <f>TEXT(Tabela2[[#This Row],[Data]],"mmmm")</f>
        <v>junho</v>
      </c>
      <c r="B88" s="26">
        <v>45082</v>
      </c>
      <c r="C88" s="22" t="s">
        <v>8</v>
      </c>
      <c r="D88" s="22" t="s">
        <v>17</v>
      </c>
      <c r="E88" s="22"/>
      <c r="F88" s="27">
        <v>300</v>
      </c>
      <c r="G88" s="26">
        <v>45082</v>
      </c>
      <c r="H88" s="22"/>
      <c r="I88" s="28">
        <f>Cadastro!B88+IF(C88="Saída",Tabela2[[#This Row],[Valor]]*-1,Tabela2[[#This Row],[Valor]]*1)</f>
        <v>300</v>
      </c>
    </row>
    <row r="89" spans="1:9" x14ac:dyDescent="0.25">
      <c r="A89" s="25" t="str">
        <f>TEXT(Tabela2[[#This Row],[Data]],"mmmm")</f>
        <v>junho</v>
      </c>
      <c r="B89" s="26">
        <v>45083</v>
      </c>
      <c r="C89" s="22" t="s">
        <v>9</v>
      </c>
      <c r="D89" s="22" t="s">
        <v>27</v>
      </c>
      <c r="E89" s="22"/>
      <c r="F89" s="27">
        <v>600</v>
      </c>
      <c r="G89" s="26">
        <v>45083</v>
      </c>
      <c r="H89" s="22"/>
      <c r="I89" s="28">
        <f>Cadastro!B89+IF(C89="Saída",Tabela2[[#This Row],[Valor]]*-1,Tabela2[[#This Row],[Valor]]*1)</f>
        <v>-600</v>
      </c>
    </row>
    <row r="90" spans="1:9" x14ac:dyDescent="0.25">
      <c r="A90" s="25" t="str">
        <f>TEXT(Tabela2[[#This Row],[Data]],"mmmm")</f>
        <v>junho</v>
      </c>
      <c r="B90" s="26">
        <v>45084</v>
      </c>
      <c r="C90" s="22" t="s">
        <v>8</v>
      </c>
      <c r="D90" s="22" t="s">
        <v>18</v>
      </c>
      <c r="E90" s="22"/>
      <c r="F90" s="27">
        <v>450</v>
      </c>
      <c r="G90" s="26">
        <v>45084</v>
      </c>
      <c r="H90" s="22"/>
      <c r="I90" s="28">
        <f>Cadastro!B90+IF(C90="Saída",Tabela2[[#This Row],[Valor]]*-1,Tabela2[[#This Row],[Valor]]*1)</f>
        <v>450</v>
      </c>
    </row>
    <row r="91" spans="1:9" x14ac:dyDescent="0.25">
      <c r="A91" s="25" t="str">
        <f>TEXT(Tabela2[[#This Row],[Data]],"mmmm")</f>
        <v>junho</v>
      </c>
      <c r="B91" s="26">
        <v>45085</v>
      </c>
      <c r="C91" s="22" t="s">
        <v>9</v>
      </c>
      <c r="D91" s="22" t="s">
        <v>28</v>
      </c>
      <c r="E91" s="22"/>
      <c r="F91" s="27">
        <v>1000</v>
      </c>
      <c r="G91" s="26">
        <v>45085</v>
      </c>
      <c r="H91" s="22"/>
      <c r="I91" s="28">
        <f>Cadastro!B91+IF(C91="Saída",Tabela2[[#This Row],[Valor]]*-1,Tabela2[[#This Row],[Valor]]*1)</f>
        <v>-1000</v>
      </c>
    </row>
    <row r="92" spans="1:9" x14ac:dyDescent="0.25">
      <c r="A92" s="25" t="str">
        <f>TEXT(Tabela2[[#This Row],[Data]],"mmmm")</f>
        <v>junho</v>
      </c>
      <c r="B92" s="26">
        <v>45086</v>
      </c>
      <c r="C92" s="22" t="s">
        <v>8</v>
      </c>
      <c r="D92" s="22" t="s">
        <v>19</v>
      </c>
      <c r="E92" s="22"/>
      <c r="F92" s="27">
        <v>600</v>
      </c>
      <c r="G92" s="26">
        <v>45086</v>
      </c>
      <c r="H92" s="22"/>
      <c r="I92" s="28">
        <f>Cadastro!B92+IF(C92="Saída",Tabela2[[#This Row],[Valor]]*-1,Tabela2[[#This Row],[Valor]]*1)</f>
        <v>600</v>
      </c>
    </row>
    <row r="93" spans="1:9" x14ac:dyDescent="0.25">
      <c r="A93" s="25" t="str">
        <f>TEXT(Tabela2[[#This Row],[Data]],"mmmm")</f>
        <v>junho</v>
      </c>
      <c r="B93" s="26">
        <v>45087</v>
      </c>
      <c r="C93" s="22" t="s">
        <v>9</v>
      </c>
      <c r="D93" s="22" t="s">
        <v>29</v>
      </c>
      <c r="E93" s="22"/>
      <c r="F93" s="27">
        <v>300</v>
      </c>
      <c r="G93" s="26">
        <v>45087</v>
      </c>
      <c r="H93" s="22"/>
      <c r="I93" s="28">
        <f>Cadastro!B93+IF(C93="Saída",Tabela2[[#This Row],[Valor]]*-1,Tabela2[[#This Row],[Valor]]*1)</f>
        <v>-300</v>
      </c>
    </row>
    <row r="94" spans="1:9" x14ac:dyDescent="0.25">
      <c r="A94" s="25" t="str">
        <f>TEXT(Tabela2[[#This Row],[Data]],"mmmm")</f>
        <v>junho</v>
      </c>
      <c r="B94" s="26">
        <v>45088</v>
      </c>
      <c r="C94" s="22" t="s">
        <v>8</v>
      </c>
      <c r="D94" s="22" t="s">
        <v>20</v>
      </c>
      <c r="E94" s="22"/>
      <c r="F94" s="27">
        <v>700</v>
      </c>
      <c r="G94" s="26">
        <v>45088</v>
      </c>
      <c r="H94" s="22"/>
      <c r="I94" s="28">
        <f>Cadastro!B94+IF(C94="Saída",Tabela2[[#This Row],[Valor]]*-1,Tabela2[[#This Row],[Valor]]*1)</f>
        <v>700</v>
      </c>
    </row>
    <row r="95" spans="1:9" x14ac:dyDescent="0.25">
      <c r="A95" s="25" t="str">
        <f>TEXT(Tabela2[[#This Row],[Data]],"mmmm")</f>
        <v>junho</v>
      </c>
      <c r="B95" s="26">
        <v>45089</v>
      </c>
      <c r="C95" s="22" t="s">
        <v>9</v>
      </c>
      <c r="D95" s="22" t="s">
        <v>30</v>
      </c>
      <c r="E95" s="22"/>
      <c r="F95" s="27">
        <v>520</v>
      </c>
      <c r="G95" s="26">
        <v>45089</v>
      </c>
      <c r="H95" s="22"/>
      <c r="I95" s="28">
        <f>Cadastro!B95+IF(C95="Saída",Tabela2[[#This Row],[Valor]]*-1,Tabela2[[#This Row],[Valor]]*1)</f>
        <v>-520</v>
      </c>
    </row>
    <row r="96" spans="1:9" x14ac:dyDescent="0.25">
      <c r="A96" s="25" t="str">
        <f>TEXT(Tabela2[[#This Row],[Data]],"mmmm")</f>
        <v>junho</v>
      </c>
      <c r="B96" s="26">
        <v>45090</v>
      </c>
      <c r="C96" s="22" t="s">
        <v>8</v>
      </c>
      <c r="D96" s="22" t="s">
        <v>21</v>
      </c>
      <c r="E96" s="22"/>
      <c r="F96" s="27">
        <v>900</v>
      </c>
      <c r="G96" s="26">
        <v>45090</v>
      </c>
      <c r="H96" s="22"/>
      <c r="I96" s="28">
        <f>Cadastro!B96+IF(C96="Saída",Tabela2[[#This Row],[Valor]]*-1,Tabela2[[#This Row],[Valor]]*1)</f>
        <v>900</v>
      </c>
    </row>
    <row r="97" spans="1:9" x14ac:dyDescent="0.25">
      <c r="A97" s="25" t="str">
        <f>TEXT(Tabela2[[#This Row],[Data]],"mmmm")</f>
        <v>junho</v>
      </c>
      <c r="B97" s="26">
        <v>45091</v>
      </c>
      <c r="C97" s="22" t="s">
        <v>9</v>
      </c>
      <c r="D97" s="22" t="s">
        <v>31</v>
      </c>
      <c r="E97" s="22"/>
      <c r="F97" s="27">
        <v>650</v>
      </c>
      <c r="G97" s="26">
        <v>45091</v>
      </c>
      <c r="H97" s="22"/>
      <c r="I97" s="28">
        <f>Cadastro!B97+IF(C97="Saída",Tabela2[[#This Row],[Valor]]*-1,Tabela2[[#This Row],[Valor]]*1)</f>
        <v>-650</v>
      </c>
    </row>
    <row r="98" spans="1:9" x14ac:dyDescent="0.25">
      <c r="A98" s="25" t="str">
        <f>TEXT(Tabela2[[#This Row],[Data]],"mmmm")</f>
        <v>junho</v>
      </c>
      <c r="B98" s="26">
        <v>45092</v>
      </c>
      <c r="C98" s="22" t="s">
        <v>8</v>
      </c>
      <c r="D98" s="22" t="s">
        <v>22</v>
      </c>
      <c r="E98" s="22"/>
      <c r="F98" s="27">
        <v>1000</v>
      </c>
      <c r="G98" s="26">
        <v>45092</v>
      </c>
      <c r="H98" s="22"/>
      <c r="I98" s="28">
        <f>Cadastro!B98+IF(C98="Saída",Tabela2[[#This Row],[Valor]]*-1,Tabela2[[#This Row],[Valor]]*1)</f>
        <v>1000</v>
      </c>
    </row>
    <row r="99" spans="1:9" x14ac:dyDescent="0.25">
      <c r="A99" s="25" t="str">
        <f>TEXT(Tabela2[[#This Row],[Data]],"mmmm")</f>
        <v>junho</v>
      </c>
      <c r="B99" s="26">
        <v>45093</v>
      </c>
      <c r="C99" s="22" t="s">
        <v>9</v>
      </c>
      <c r="D99" s="22" t="s">
        <v>32</v>
      </c>
      <c r="E99" s="22"/>
      <c r="F99" s="27">
        <v>830</v>
      </c>
      <c r="G99" s="26">
        <v>45093</v>
      </c>
      <c r="H99" s="22"/>
      <c r="I99" s="28">
        <f>Cadastro!B99+IF(C99="Saída",Tabela2[[#This Row],[Valor]]*-1,Tabela2[[#This Row],[Valor]]*1)</f>
        <v>-830</v>
      </c>
    </row>
    <row r="100" spans="1:9" x14ac:dyDescent="0.25">
      <c r="A100" s="25" t="str">
        <f>TEXT(Tabela2[[#This Row],[Data]],"mmmm")</f>
        <v>julho</v>
      </c>
      <c r="B100" s="26">
        <v>45108</v>
      </c>
      <c r="C100" s="22" t="s">
        <v>8</v>
      </c>
      <c r="D100" s="22" t="s">
        <v>16</v>
      </c>
      <c r="E100" s="22"/>
      <c r="F100" s="27">
        <v>2500</v>
      </c>
      <c r="G100" s="26">
        <v>45108</v>
      </c>
      <c r="H100" s="22"/>
      <c r="I100" s="28">
        <f>Cadastro!B100+IF(C100="Saída",Tabela2[[#This Row],[Valor]]*-1,Tabela2[[#This Row],[Valor]]*1)</f>
        <v>2500</v>
      </c>
    </row>
    <row r="101" spans="1:9" x14ac:dyDescent="0.25">
      <c r="A101" s="25" t="str">
        <f>TEXT(Tabela2[[#This Row],[Data]],"mmmm")</f>
        <v>julho</v>
      </c>
      <c r="B101" s="26">
        <v>45109</v>
      </c>
      <c r="C101" s="22" t="s">
        <v>9</v>
      </c>
      <c r="D101" s="22" t="s">
        <v>26</v>
      </c>
      <c r="E101" s="22"/>
      <c r="F101" s="27">
        <v>100</v>
      </c>
      <c r="G101" s="26">
        <v>45109</v>
      </c>
      <c r="H101" s="22"/>
      <c r="I101" s="28">
        <f>Cadastro!B101+IF(C101="Saída",Tabela2[[#This Row],[Valor]]*-1,Tabela2[[#This Row],[Valor]]*1)</f>
        <v>-100</v>
      </c>
    </row>
    <row r="102" spans="1:9" x14ac:dyDescent="0.25">
      <c r="A102" s="25" t="str">
        <f>TEXT(Tabela2[[#This Row],[Data]],"mmmm")</f>
        <v>julho</v>
      </c>
      <c r="B102" s="26">
        <v>45110</v>
      </c>
      <c r="C102" s="22" t="s">
        <v>8</v>
      </c>
      <c r="D102" s="22" t="s">
        <v>17</v>
      </c>
      <c r="E102" s="22"/>
      <c r="F102" s="27">
        <v>300</v>
      </c>
      <c r="G102" s="26">
        <v>45110</v>
      </c>
      <c r="H102" s="22"/>
      <c r="I102" s="28">
        <f>Cadastro!B102+IF(C102="Saída",Tabela2[[#This Row],[Valor]]*-1,Tabela2[[#This Row],[Valor]]*1)</f>
        <v>300</v>
      </c>
    </row>
    <row r="103" spans="1:9" x14ac:dyDescent="0.25">
      <c r="A103" s="25" t="str">
        <f>TEXT(Tabela2[[#This Row],[Data]],"mmmm")</f>
        <v>julho</v>
      </c>
      <c r="B103" s="26">
        <v>45111</v>
      </c>
      <c r="C103" s="22" t="s">
        <v>9</v>
      </c>
      <c r="D103" s="22" t="s">
        <v>25</v>
      </c>
      <c r="E103" s="22"/>
      <c r="F103" s="27">
        <v>90</v>
      </c>
      <c r="G103" s="26">
        <v>45111</v>
      </c>
      <c r="H103" s="22"/>
      <c r="I103" s="28">
        <f>Cadastro!B103+IF(C103="Saída",Tabela2[[#This Row],[Valor]]*-1,Tabela2[[#This Row],[Valor]]*1)</f>
        <v>-90</v>
      </c>
    </row>
    <row r="104" spans="1:9" x14ac:dyDescent="0.25">
      <c r="A104" s="25" t="str">
        <f>TEXT(Tabela2[[#This Row],[Data]],"mmmm")</f>
        <v>julho</v>
      </c>
      <c r="B104" s="26">
        <v>45112</v>
      </c>
      <c r="C104" s="22" t="s">
        <v>8</v>
      </c>
      <c r="D104" s="22" t="s">
        <v>18</v>
      </c>
      <c r="E104" s="22"/>
      <c r="F104" s="27">
        <v>250</v>
      </c>
      <c r="G104" s="26">
        <v>45112</v>
      </c>
      <c r="H104" s="22"/>
      <c r="I104" s="28">
        <f>Cadastro!B104+IF(C104="Saída",Tabela2[[#This Row],[Valor]]*-1,Tabela2[[#This Row],[Valor]]*1)</f>
        <v>250</v>
      </c>
    </row>
    <row r="105" spans="1:9" x14ac:dyDescent="0.25">
      <c r="A105" s="25" t="str">
        <f>TEXT(Tabela2[[#This Row],[Data]],"mmmm")</f>
        <v>julho</v>
      </c>
      <c r="B105" s="26">
        <v>45113</v>
      </c>
      <c r="C105" s="22" t="s">
        <v>9</v>
      </c>
      <c r="D105" s="22" t="s">
        <v>27</v>
      </c>
      <c r="E105" s="22"/>
      <c r="F105" s="27">
        <v>600</v>
      </c>
      <c r="G105" s="26">
        <v>45113</v>
      </c>
      <c r="H105" s="22"/>
      <c r="I105" s="28">
        <f>Cadastro!B105+IF(C105="Saída",Tabela2[[#This Row],[Valor]]*-1,Tabela2[[#This Row],[Valor]]*1)</f>
        <v>-600</v>
      </c>
    </row>
    <row r="106" spans="1:9" x14ac:dyDescent="0.25">
      <c r="A106" s="25" t="str">
        <f>TEXT(Tabela2[[#This Row],[Data]],"mmmm")</f>
        <v>julho</v>
      </c>
      <c r="B106" s="26">
        <v>45114</v>
      </c>
      <c r="C106" s="22" t="s">
        <v>8</v>
      </c>
      <c r="D106" s="22" t="s">
        <v>19</v>
      </c>
      <c r="E106" s="22"/>
      <c r="F106" s="27">
        <v>700</v>
      </c>
      <c r="G106" s="26">
        <v>45114</v>
      </c>
      <c r="H106" s="22"/>
      <c r="I106" s="28">
        <f>Cadastro!B106+IF(C106="Saída",Tabela2[[#This Row],[Valor]]*-1,Tabela2[[#This Row],[Valor]]*1)</f>
        <v>700</v>
      </c>
    </row>
    <row r="107" spans="1:9" x14ac:dyDescent="0.25">
      <c r="A107" s="25" t="str">
        <f>TEXT(Tabela2[[#This Row],[Data]],"mmmm")</f>
        <v>julho</v>
      </c>
      <c r="B107" s="26">
        <v>45115</v>
      </c>
      <c r="C107" s="22" t="s">
        <v>9</v>
      </c>
      <c r="D107" s="22" t="s">
        <v>28</v>
      </c>
      <c r="E107" s="22"/>
      <c r="F107" s="27">
        <v>1000</v>
      </c>
      <c r="G107" s="26">
        <v>45115</v>
      </c>
      <c r="H107" s="22"/>
      <c r="I107" s="28">
        <f>Cadastro!B107+IF(C107="Saída",Tabela2[[#This Row],[Valor]]*-1,Tabela2[[#This Row],[Valor]]*1)</f>
        <v>-1000</v>
      </c>
    </row>
    <row r="108" spans="1:9" x14ac:dyDescent="0.25">
      <c r="A108" s="25" t="str">
        <f>TEXT(Tabela2[[#This Row],[Data]],"mmmm")</f>
        <v>julho</v>
      </c>
      <c r="B108" s="26">
        <v>45116</v>
      </c>
      <c r="C108" s="22" t="s">
        <v>8</v>
      </c>
      <c r="D108" s="22" t="s">
        <v>20</v>
      </c>
      <c r="E108" s="22"/>
      <c r="F108" s="27">
        <v>1500</v>
      </c>
      <c r="G108" s="26">
        <v>45116</v>
      </c>
      <c r="H108" s="22"/>
      <c r="I108" s="28">
        <f>Cadastro!B108+IF(C108="Saída",Tabela2[[#This Row],[Valor]]*-1,Tabela2[[#This Row],[Valor]]*1)</f>
        <v>1500</v>
      </c>
    </row>
    <row r="109" spans="1:9" x14ac:dyDescent="0.25">
      <c r="A109" s="25" t="str">
        <f>TEXT(Tabela2[[#This Row],[Data]],"mmmm")</f>
        <v>julho</v>
      </c>
      <c r="B109" s="26">
        <v>45117</v>
      </c>
      <c r="C109" s="22" t="s">
        <v>9</v>
      </c>
      <c r="D109" s="22" t="s">
        <v>29</v>
      </c>
      <c r="E109" s="22"/>
      <c r="F109" s="27">
        <v>650</v>
      </c>
      <c r="G109" s="26">
        <v>45117</v>
      </c>
      <c r="H109" s="22"/>
      <c r="I109" s="28">
        <f>Cadastro!B109+IF(C109="Saída",Tabela2[[#This Row],[Valor]]*-1,Tabela2[[#This Row],[Valor]]*1)</f>
        <v>-650</v>
      </c>
    </row>
    <row r="110" spans="1:9" x14ac:dyDescent="0.25">
      <c r="A110" s="25" t="str">
        <f>TEXT(Tabela2[[#This Row],[Data]],"mmmm")</f>
        <v>julho</v>
      </c>
      <c r="B110" s="26">
        <v>45118</v>
      </c>
      <c r="C110" s="22" t="s">
        <v>8</v>
      </c>
      <c r="D110" s="22" t="s">
        <v>21</v>
      </c>
      <c r="E110" s="22"/>
      <c r="F110" s="27">
        <v>4000</v>
      </c>
      <c r="G110" s="26">
        <v>45118</v>
      </c>
      <c r="H110" s="22"/>
      <c r="I110" s="28">
        <f>Cadastro!B110+IF(C110="Saída",Tabela2[[#This Row],[Valor]]*-1,Tabela2[[#This Row],[Valor]]*1)</f>
        <v>4000</v>
      </c>
    </row>
    <row r="111" spans="1:9" x14ac:dyDescent="0.25">
      <c r="A111" s="25" t="str">
        <f>TEXT(Tabela2[[#This Row],[Data]],"mmmm")</f>
        <v>julho</v>
      </c>
      <c r="B111" s="26">
        <v>45119</v>
      </c>
      <c r="C111" s="22" t="s">
        <v>9</v>
      </c>
      <c r="D111" s="22" t="s">
        <v>30</v>
      </c>
      <c r="E111" s="22"/>
      <c r="F111" s="27">
        <v>780</v>
      </c>
      <c r="G111" s="26">
        <v>45119</v>
      </c>
      <c r="H111" s="22"/>
      <c r="I111" s="28">
        <f>Cadastro!B111+IF(C111="Saída",Tabela2[[#This Row],[Valor]]*-1,Tabela2[[#This Row],[Valor]]*1)</f>
        <v>-780</v>
      </c>
    </row>
    <row r="112" spans="1:9" x14ac:dyDescent="0.25">
      <c r="A112" s="25" t="str">
        <f>TEXT(Tabela2[[#This Row],[Data]],"mmmm")</f>
        <v>julho</v>
      </c>
      <c r="B112" s="26">
        <v>45120</v>
      </c>
      <c r="C112" s="22" t="s">
        <v>8</v>
      </c>
      <c r="D112" s="22" t="s">
        <v>22</v>
      </c>
      <c r="E112" s="22"/>
      <c r="F112" s="27">
        <v>2500</v>
      </c>
      <c r="G112" s="26">
        <v>45120</v>
      </c>
      <c r="H112" s="22"/>
      <c r="I112" s="28">
        <f>Cadastro!B112+IF(C112="Saída",Tabela2[[#This Row],[Valor]]*-1,Tabela2[[#This Row],[Valor]]*1)</f>
        <v>2500</v>
      </c>
    </row>
    <row r="113" spans="1:9" x14ac:dyDescent="0.25">
      <c r="A113" s="25" t="str">
        <f>TEXT(Tabela2[[#This Row],[Data]],"mmmm")</f>
        <v>julho</v>
      </c>
      <c r="B113" s="26">
        <v>45121</v>
      </c>
      <c r="C113" s="22" t="s">
        <v>9</v>
      </c>
      <c r="D113" s="22" t="s">
        <v>31</v>
      </c>
      <c r="E113" s="22"/>
      <c r="F113" s="27">
        <v>1000</v>
      </c>
      <c r="G113" s="26">
        <v>45121</v>
      </c>
      <c r="H113" s="22"/>
      <c r="I113" s="28">
        <f>Cadastro!B113+IF(C113="Saída",Tabela2[[#This Row],[Valor]]*-1,Tabela2[[#This Row],[Valor]]*1)</f>
        <v>-1000</v>
      </c>
    </row>
    <row r="114" spans="1:9" x14ac:dyDescent="0.25">
      <c r="A114" s="25" t="str">
        <f>TEXT(Tabela2[[#This Row],[Data]],"mmmm")</f>
        <v>julho</v>
      </c>
      <c r="B114" s="26">
        <v>45122</v>
      </c>
      <c r="C114" s="22" t="s">
        <v>8</v>
      </c>
      <c r="D114" s="22" t="s">
        <v>23</v>
      </c>
      <c r="E114" s="22"/>
      <c r="F114" s="27">
        <v>3600</v>
      </c>
      <c r="G114" s="26">
        <v>45122</v>
      </c>
      <c r="H114" s="22"/>
      <c r="I114" s="28">
        <f>Cadastro!B114+IF(C114="Saída",Tabela2[[#This Row],[Valor]]*-1,Tabela2[[#This Row],[Valor]]*1)</f>
        <v>3600</v>
      </c>
    </row>
    <row r="115" spans="1:9" x14ac:dyDescent="0.25">
      <c r="A115" s="25" t="str">
        <f>TEXT(Tabela2[[#This Row],[Data]],"mmmm")</f>
        <v>julho</v>
      </c>
      <c r="B115" s="26">
        <v>45123</v>
      </c>
      <c r="C115" s="22" t="s">
        <v>9</v>
      </c>
      <c r="D115" s="22" t="s">
        <v>32</v>
      </c>
      <c r="E115" s="22"/>
      <c r="F115" s="27">
        <v>500</v>
      </c>
      <c r="G115" s="26">
        <v>45123</v>
      </c>
      <c r="H115" s="22"/>
      <c r="I115" s="28">
        <f>Cadastro!B115+IF(C115="Saída",Tabela2[[#This Row],[Valor]]*-1,Tabela2[[#This Row],[Valor]]*1)</f>
        <v>-500</v>
      </c>
    </row>
    <row r="116" spans="1:9" x14ac:dyDescent="0.25">
      <c r="A116" s="25" t="str">
        <f>TEXT(Tabela2[[#This Row],[Data]],"mmmm")</f>
        <v>agosto</v>
      </c>
      <c r="B116" s="26">
        <v>45139</v>
      </c>
      <c r="C116" s="22" t="s">
        <v>8</v>
      </c>
      <c r="D116" s="22" t="s">
        <v>17</v>
      </c>
      <c r="E116" s="22"/>
      <c r="F116" s="27">
        <v>468</v>
      </c>
      <c r="G116" s="26">
        <v>45139</v>
      </c>
      <c r="H116" s="22"/>
      <c r="I116" s="28">
        <f>Cadastro!B116+IF(C116="Saída",Tabela2[[#This Row],[Valor]]*-1,Tabela2[[#This Row],[Valor]]*1)</f>
        <v>468</v>
      </c>
    </row>
    <row r="117" spans="1:9" x14ac:dyDescent="0.25">
      <c r="A117" s="25" t="str">
        <f>TEXT(Tabela2[[#This Row],[Data]],"mmmm")</f>
        <v>agosto</v>
      </c>
      <c r="B117" s="26">
        <v>45140</v>
      </c>
      <c r="C117" s="22" t="s">
        <v>9</v>
      </c>
      <c r="D117" s="22" t="s">
        <v>26</v>
      </c>
      <c r="E117" s="22"/>
      <c r="F117" s="27">
        <v>100</v>
      </c>
      <c r="G117" s="26">
        <v>45140</v>
      </c>
      <c r="H117" s="22"/>
      <c r="I117" s="28">
        <f>Cadastro!B117+IF(C117="Saída",Tabela2[[#This Row],[Valor]]*-1,Tabela2[[#This Row],[Valor]]*1)</f>
        <v>-100</v>
      </c>
    </row>
    <row r="118" spans="1:9" x14ac:dyDescent="0.25">
      <c r="A118" s="25" t="str">
        <f>TEXT(Tabela2[[#This Row],[Data]],"mmmm")</f>
        <v>agosto</v>
      </c>
      <c r="B118" s="26">
        <v>45141</v>
      </c>
      <c r="C118" s="22" t="s">
        <v>8</v>
      </c>
      <c r="D118" s="22" t="s">
        <v>18</v>
      </c>
      <c r="E118" s="22"/>
      <c r="F118" s="27">
        <v>300</v>
      </c>
      <c r="G118" s="26">
        <v>45141</v>
      </c>
      <c r="H118" s="22"/>
      <c r="I118" s="28">
        <f>Cadastro!B118+IF(C118="Saída",Tabela2[[#This Row],[Valor]]*-1,Tabela2[[#This Row],[Valor]]*1)</f>
        <v>300</v>
      </c>
    </row>
    <row r="119" spans="1:9" x14ac:dyDescent="0.25">
      <c r="A119" s="25" t="str">
        <f>TEXT(Tabela2[[#This Row],[Data]],"mmmm")</f>
        <v>agosto</v>
      </c>
      <c r="B119" s="26">
        <v>45142</v>
      </c>
      <c r="C119" s="22" t="s">
        <v>9</v>
      </c>
      <c r="D119" s="22" t="s">
        <v>25</v>
      </c>
      <c r="E119" s="22"/>
      <c r="F119" s="27">
        <v>90</v>
      </c>
      <c r="G119" s="26">
        <v>45142</v>
      </c>
      <c r="H119" s="22"/>
      <c r="I119" s="28">
        <f>Cadastro!B119+IF(C119="Saída",Tabela2[[#This Row],[Valor]]*-1,Tabela2[[#This Row],[Valor]]*1)</f>
        <v>-90</v>
      </c>
    </row>
    <row r="120" spans="1:9" x14ac:dyDescent="0.25">
      <c r="A120" s="25" t="str">
        <f>TEXT(Tabela2[[#This Row],[Data]],"mmmm")</f>
        <v>agosto</v>
      </c>
      <c r="B120" s="26">
        <v>45143</v>
      </c>
      <c r="C120" s="22" t="s">
        <v>8</v>
      </c>
      <c r="D120" s="22" t="s">
        <v>19</v>
      </c>
      <c r="E120" s="22"/>
      <c r="F120" s="27">
        <v>250</v>
      </c>
      <c r="G120" s="26">
        <v>45143</v>
      </c>
      <c r="H120" s="22"/>
      <c r="I120" s="28">
        <f>Cadastro!B120+IF(C120="Saída",Tabela2[[#This Row],[Valor]]*-1,Tabela2[[#This Row],[Valor]]*1)</f>
        <v>250</v>
      </c>
    </row>
    <row r="121" spans="1:9" x14ac:dyDescent="0.25">
      <c r="A121" s="25" t="str">
        <f>TEXT(Tabela2[[#This Row],[Data]],"mmmm")</f>
        <v>agosto</v>
      </c>
      <c r="B121" s="26">
        <v>45144</v>
      </c>
      <c r="C121" s="22" t="s">
        <v>9</v>
      </c>
      <c r="D121" s="22" t="s">
        <v>27</v>
      </c>
      <c r="E121" s="22"/>
      <c r="F121" s="27">
        <v>600</v>
      </c>
      <c r="G121" s="26">
        <v>45144</v>
      </c>
      <c r="H121" s="22"/>
      <c r="I121" s="28">
        <f>Cadastro!B121+IF(C121="Saída",Tabela2[[#This Row],[Valor]]*-1,Tabela2[[#This Row],[Valor]]*1)</f>
        <v>-600</v>
      </c>
    </row>
    <row r="122" spans="1:9" x14ac:dyDescent="0.25">
      <c r="A122" s="25" t="str">
        <f>TEXT(Tabela2[[#This Row],[Data]],"mmmm")</f>
        <v>agosto</v>
      </c>
      <c r="B122" s="26">
        <v>45145</v>
      </c>
      <c r="C122" s="22" t="s">
        <v>8</v>
      </c>
      <c r="D122" s="22" t="s">
        <v>20</v>
      </c>
      <c r="E122" s="22"/>
      <c r="F122" s="27">
        <v>700</v>
      </c>
      <c r="G122" s="26">
        <v>45145</v>
      </c>
      <c r="H122" s="22"/>
      <c r="I122" s="28">
        <f>Cadastro!B122+IF(C122="Saída",Tabela2[[#This Row],[Valor]]*-1,Tabela2[[#This Row],[Valor]]*1)</f>
        <v>700</v>
      </c>
    </row>
    <row r="123" spans="1:9" x14ac:dyDescent="0.25">
      <c r="A123" s="25" t="str">
        <f>TEXT(Tabela2[[#This Row],[Data]],"mmmm")</f>
        <v>agosto</v>
      </c>
      <c r="B123" s="26">
        <v>45146</v>
      </c>
      <c r="C123" s="22" t="s">
        <v>9</v>
      </c>
      <c r="D123" s="22" t="s">
        <v>28</v>
      </c>
      <c r="E123" s="22"/>
      <c r="F123" s="27">
        <v>1000</v>
      </c>
      <c r="G123" s="26">
        <v>45146</v>
      </c>
      <c r="H123" s="22"/>
      <c r="I123" s="28">
        <f>Cadastro!B123+IF(C123="Saída",Tabela2[[#This Row],[Valor]]*-1,Tabela2[[#This Row],[Valor]]*1)</f>
        <v>-1000</v>
      </c>
    </row>
    <row r="124" spans="1:9" x14ac:dyDescent="0.25">
      <c r="A124" s="25" t="str">
        <f>TEXT(Tabela2[[#This Row],[Data]],"mmmm")</f>
        <v>agosto</v>
      </c>
      <c r="B124" s="26">
        <v>45147</v>
      </c>
      <c r="C124" s="22" t="s">
        <v>8</v>
      </c>
      <c r="D124" s="22" t="s">
        <v>21</v>
      </c>
      <c r="E124" s="22"/>
      <c r="F124" s="27">
        <v>1500</v>
      </c>
      <c r="G124" s="26">
        <v>45147</v>
      </c>
      <c r="H124" s="22"/>
      <c r="I124" s="28">
        <f>Cadastro!B124+IF(C124="Saída",Tabela2[[#This Row],[Valor]]*-1,Tabela2[[#This Row],[Valor]]*1)</f>
        <v>1500</v>
      </c>
    </row>
    <row r="125" spans="1:9" x14ac:dyDescent="0.25">
      <c r="A125" s="25" t="str">
        <f>TEXT(Tabela2[[#This Row],[Data]],"mmmm")</f>
        <v>agosto</v>
      </c>
      <c r="B125" s="26">
        <v>45148</v>
      </c>
      <c r="C125" s="22" t="s">
        <v>9</v>
      </c>
      <c r="D125" s="22" t="s">
        <v>29</v>
      </c>
      <c r="E125" s="22"/>
      <c r="F125" s="27">
        <v>650</v>
      </c>
      <c r="G125" s="26">
        <v>45148</v>
      </c>
      <c r="H125" s="22"/>
      <c r="I125" s="28">
        <f>Cadastro!B125+IF(C125="Saída",Tabela2[[#This Row],[Valor]]*-1,Tabela2[[#This Row],[Valor]]*1)</f>
        <v>-650</v>
      </c>
    </row>
    <row r="126" spans="1:9" x14ac:dyDescent="0.25">
      <c r="A126" s="25" t="str">
        <f>TEXT(Tabela2[[#This Row],[Data]],"mmmm")</f>
        <v>agosto</v>
      </c>
      <c r="B126" s="26">
        <v>45149</v>
      </c>
      <c r="C126" s="22" t="s">
        <v>8</v>
      </c>
      <c r="D126" s="22" t="s">
        <v>22</v>
      </c>
      <c r="E126" s="22"/>
      <c r="F126" s="27">
        <v>6000</v>
      </c>
      <c r="G126" s="26">
        <v>45149</v>
      </c>
      <c r="H126" s="22"/>
      <c r="I126" s="28">
        <f>Cadastro!B126+IF(C126="Saída",Tabela2[[#This Row],[Valor]]*-1,Tabela2[[#This Row],[Valor]]*1)</f>
        <v>6000</v>
      </c>
    </row>
    <row r="127" spans="1:9" x14ac:dyDescent="0.25">
      <c r="A127" s="25" t="str">
        <f>TEXT(Tabela2[[#This Row],[Data]],"mmmm")</f>
        <v>agosto</v>
      </c>
      <c r="B127" s="26">
        <v>45150</v>
      </c>
      <c r="C127" s="22" t="s">
        <v>9</v>
      </c>
      <c r="D127" s="22" t="s">
        <v>30</v>
      </c>
      <c r="E127" s="22"/>
      <c r="F127" s="27">
        <v>1000</v>
      </c>
      <c r="G127" s="26">
        <v>45150</v>
      </c>
      <c r="H127" s="22"/>
      <c r="I127" s="28">
        <f>Cadastro!B127+IF(C127="Saída",Tabela2[[#This Row],[Valor]]*-1,Tabela2[[#This Row],[Valor]]*1)</f>
        <v>-1000</v>
      </c>
    </row>
    <row r="128" spans="1:9" x14ac:dyDescent="0.25">
      <c r="A128" s="25" t="str">
        <f>TEXT(Tabela2[[#This Row],[Data]],"mmmm")</f>
        <v>agosto</v>
      </c>
      <c r="B128" s="26">
        <v>45151</v>
      </c>
      <c r="C128" s="22" t="s">
        <v>8</v>
      </c>
      <c r="D128" s="22" t="s">
        <v>23</v>
      </c>
      <c r="E128" s="22"/>
      <c r="F128" s="27">
        <v>5000</v>
      </c>
      <c r="G128" s="26">
        <v>45151</v>
      </c>
      <c r="H128" s="22"/>
      <c r="I128" s="28">
        <f>Cadastro!B128+IF(C128="Saída",Tabela2[[#This Row],[Valor]]*-1,Tabela2[[#This Row],[Valor]]*1)</f>
        <v>5000</v>
      </c>
    </row>
    <row r="129" spans="1:9" x14ac:dyDescent="0.25">
      <c r="A129" s="25" t="str">
        <f>TEXT(Tabela2[[#This Row],[Data]],"mmmm")</f>
        <v>agosto</v>
      </c>
      <c r="B129" s="26">
        <v>45152</v>
      </c>
      <c r="C129" s="22" t="s">
        <v>9</v>
      </c>
      <c r="D129" s="22" t="s">
        <v>31</v>
      </c>
      <c r="E129" s="22"/>
      <c r="F129" s="27">
        <v>4500</v>
      </c>
      <c r="G129" s="26">
        <v>45152</v>
      </c>
      <c r="H129" s="22"/>
      <c r="I129" s="28">
        <f>Cadastro!B129+IF(C129="Saída",Tabela2[[#This Row],[Valor]]*-1,Tabela2[[#This Row],[Valor]]*1)</f>
        <v>-4500</v>
      </c>
    </row>
    <row r="130" spans="1:9" x14ac:dyDescent="0.25">
      <c r="A130" s="25" t="str">
        <f>TEXT(Tabela2[[#This Row],[Data]],"mmmm")</f>
        <v>agosto</v>
      </c>
      <c r="B130" s="26">
        <v>45153</v>
      </c>
      <c r="C130" s="22" t="s">
        <v>8</v>
      </c>
      <c r="D130" s="22" t="s">
        <v>24</v>
      </c>
      <c r="E130" s="22"/>
      <c r="F130" s="27">
        <v>4000</v>
      </c>
      <c r="G130" s="26">
        <v>45153</v>
      </c>
      <c r="H130" s="22"/>
      <c r="I130" s="28">
        <f>Cadastro!B130+IF(C130="Saída",Tabela2[[#This Row],[Valor]]*-1,Tabela2[[#This Row],[Valor]]*1)</f>
        <v>4000</v>
      </c>
    </row>
    <row r="131" spans="1:9" x14ac:dyDescent="0.25">
      <c r="A131" s="25" t="str">
        <f>TEXT(Tabela2[[#This Row],[Data]],"mmmm")</f>
        <v>agosto</v>
      </c>
      <c r="B131" s="26">
        <v>45154</v>
      </c>
      <c r="C131" s="22" t="s">
        <v>9</v>
      </c>
      <c r="D131" s="22" t="s">
        <v>32</v>
      </c>
      <c r="E131" s="22"/>
      <c r="F131" s="27">
        <v>1000</v>
      </c>
      <c r="G131" s="26">
        <v>45154</v>
      </c>
      <c r="H131" s="22"/>
      <c r="I131" s="28">
        <f>Cadastro!B131+IF(C131="Saída",Tabela2[[#This Row],[Valor]]*-1,Tabela2[[#This Row],[Valor]]*1)</f>
        <v>-1000</v>
      </c>
    </row>
    <row r="132" spans="1:9" x14ac:dyDescent="0.25">
      <c r="A132" s="25" t="str">
        <f>TEXT(Tabela2[[#This Row],[Data]],"mmmm")</f>
        <v>setembro</v>
      </c>
      <c r="B132" s="26">
        <v>45170</v>
      </c>
      <c r="C132" s="22" t="s">
        <v>8</v>
      </c>
      <c r="D132" s="22" t="s">
        <v>18</v>
      </c>
      <c r="E132" s="22"/>
      <c r="F132" s="27">
        <v>15000</v>
      </c>
      <c r="G132" s="26">
        <v>45170</v>
      </c>
      <c r="H132" s="22"/>
      <c r="I132" s="28">
        <f>Cadastro!B132+IF(C132="Saída",Tabela2[[#This Row],[Valor]]*-1,Tabela2[[#This Row],[Valor]]*1)</f>
        <v>15000</v>
      </c>
    </row>
    <row r="133" spans="1:9" x14ac:dyDescent="0.25">
      <c r="A133" s="25" t="str">
        <f>TEXT(Tabela2[[#This Row],[Data]],"mmmm")</f>
        <v>setembro</v>
      </c>
      <c r="B133" s="26">
        <v>45171</v>
      </c>
      <c r="C133" s="22" t="s">
        <v>9</v>
      </c>
      <c r="D133" s="22" t="s">
        <v>26</v>
      </c>
      <c r="E133" s="22"/>
      <c r="F133" s="27">
        <v>150</v>
      </c>
      <c r="G133" s="26">
        <v>45171</v>
      </c>
      <c r="H133" s="22"/>
      <c r="I133" s="28">
        <f>Cadastro!B133+IF(C133="Saída",Tabela2[[#This Row],[Valor]]*-1,Tabela2[[#This Row],[Valor]]*1)</f>
        <v>-150</v>
      </c>
    </row>
    <row r="134" spans="1:9" x14ac:dyDescent="0.25">
      <c r="A134" s="25" t="str">
        <f>TEXT(Tabela2[[#This Row],[Data]],"mmmm")</f>
        <v>setembro</v>
      </c>
      <c r="B134" s="26">
        <v>45172</v>
      </c>
      <c r="C134" s="22" t="s">
        <v>8</v>
      </c>
      <c r="D134" s="22" t="s">
        <v>19</v>
      </c>
      <c r="E134" s="22"/>
      <c r="F134" s="27">
        <v>300</v>
      </c>
      <c r="G134" s="26">
        <v>45172</v>
      </c>
      <c r="H134" s="22"/>
      <c r="I134" s="28">
        <f>Cadastro!B134+IF(C134="Saída",Tabela2[[#This Row],[Valor]]*-1,Tabela2[[#This Row],[Valor]]*1)</f>
        <v>300</v>
      </c>
    </row>
    <row r="135" spans="1:9" x14ac:dyDescent="0.25">
      <c r="A135" s="25" t="str">
        <f>TEXT(Tabela2[[#This Row],[Data]],"mmmm")</f>
        <v>setembro</v>
      </c>
      <c r="B135" s="26">
        <v>45173</v>
      </c>
      <c r="C135" s="22" t="s">
        <v>9</v>
      </c>
      <c r="D135" s="22" t="s">
        <v>25</v>
      </c>
      <c r="E135" s="22"/>
      <c r="F135" s="27">
        <v>90</v>
      </c>
      <c r="G135" s="26">
        <v>45173</v>
      </c>
      <c r="H135" s="22"/>
      <c r="I135" s="28">
        <f>Cadastro!B135+IF(C135="Saída",Tabela2[[#This Row],[Valor]]*-1,Tabela2[[#This Row],[Valor]]*1)</f>
        <v>-90</v>
      </c>
    </row>
    <row r="136" spans="1:9" x14ac:dyDescent="0.25">
      <c r="A136" s="25" t="str">
        <f>TEXT(Tabela2[[#This Row],[Data]],"mmmm")</f>
        <v>setembro</v>
      </c>
      <c r="B136" s="26">
        <v>45174</v>
      </c>
      <c r="C136" s="22" t="s">
        <v>8</v>
      </c>
      <c r="D136" s="22" t="s">
        <v>20</v>
      </c>
      <c r="E136" s="22"/>
      <c r="F136" s="27">
        <v>250</v>
      </c>
      <c r="G136" s="26">
        <v>45174</v>
      </c>
      <c r="H136" s="22"/>
      <c r="I136" s="28">
        <f>Cadastro!B136+IF(C136="Saída",Tabela2[[#This Row],[Valor]]*-1,Tabela2[[#This Row],[Valor]]*1)</f>
        <v>250</v>
      </c>
    </row>
    <row r="137" spans="1:9" x14ac:dyDescent="0.25">
      <c r="A137" s="25" t="str">
        <f>TEXT(Tabela2[[#This Row],[Data]],"mmmm")</f>
        <v>setembro</v>
      </c>
      <c r="B137" s="26">
        <v>45175</v>
      </c>
      <c r="C137" s="22" t="s">
        <v>9</v>
      </c>
      <c r="D137" s="22" t="s">
        <v>27</v>
      </c>
      <c r="E137" s="22"/>
      <c r="F137" s="27">
        <v>600</v>
      </c>
      <c r="G137" s="26">
        <v>45175</v>
      </c>
      <c r="H137" s="22"/>
      <c r="I137" s="28">
        <f>Cadastro!B137+IF(C137="Saída",Tabela2[[#This Row],[Valor]]*-1,Tabela2[[#This Row],[Valor]]*1)</f>
        <v>-600</v>
      </c>
    </row>
    <row r="138" spans="1:9" x14ac:dyDescent="0.25">
      <c r="A138" s="25" t="str">
        <f>TEXT(Tabela2[[#This Row],[Data]],"mmmm")</f>
        <v>setembro</v>
      </c>
      <c r="B138" s="26">
        <v>45176</v>
      </c>
      <c r="C138" s="22" t="s">
        <v>8</v>
      </c>
      <c r="D138" s="22" t="s">
        <v>21</v>
      </c>
      <c r="E138" s="22"/>
      <c r="F138" s="27">
        <v>700</v>
      </c>
      <c r="G138" s="26">
        <v>45176</v>
      </c>
      <c r="H138" s="22"/>
      <c r="I138" s="28">
        <f>Cadastro!B138+IF(C138="Saída",Tabela2[[#This Row],[Valor]]*-1,Tabela2[[#This Row],[Valor]]*1)</f>
        <v>700</v>
      </c>
    </row>
    <row r="139" spans="1:9" x14ac:dyDescent="0.25">
      <c r="A139" s="25" t="str">
        <f>TEXT(Tabela2[[#This Row],[Data]],"mmmm")</f>
        <v>setembro</v>
      </c>
      <c r="B139" s="26">
        <v>45177</v>
      </c>
      <c r="C139" s="22" t="s">
        <v>9</v>
      </c>
      <c r="D139" s="22" t="s">
        <v>28</v>
      </c>
      <c r="E139" s="22"/>
      <c r="F139" s="27">
        <v>1000</v>
      </c>
      <c r="G139" s="26">
        <v>45177</v>
      </c>
      <c r="H139" s="22"/>
      <c r="I139" s="28">
        <f>Cadastro!B139+IF(C139="Saída",Tabela2[[#This Row],[Valor]]*-1,Tabela2[[#This Row],[Valor]]*1)</f>
        <v>-1000</v>
      </c>
    </row>
    <row r="140" spans="1:9" x14ac:dyDescent="0.25">
      <c r="A140" s="25" t="str">
        <f>TEXT(Tabela2[[#This Row],[Data]],"mmmm")</f>
        <v>setembro</v>
      </c>
      <c r="B140" s="26">
        <v>45178</v>
      </c>
      <c r="C140" s="22" t="s">
        <v>8</v>
      </c>
      <c r="D140" s="22" t="s">
        <v>22</v>
      </c>
      <c r="E140" s="22"/>
      <c r="F140" s="27">
        <v>1500</v>
      </c>
      <c r="G140" s="26">
        <v>45178</v>
      </c>
      <c r="H140" s="22"/>
      <c r="I140" s="28">
        <f>Cadastro!B140+IF(C140="Saída",Tabela2[[#This Row],[Valor]]*-1,Tabela2[[#This Row],[Valor]]*1)</f>
        <v>1500</v>
      </c>
    </row>
    <row r="141" spans="1:9" x14ac:dyDescent="0.25">
      <c r="A141" s="25" t="str">
        <f>TEXT(Tabela2[[#This Row],[Data]],"mmmm")</f>
        <v>setembro</v>
      </c>
      <c r="B141" s="26">
        <v>45179</v>
      </c>
      <c r="C141" s="22" t="s">
        <v>9</v>
      </c>
      <c r="D141" s="22" t="s">
        <v>29</v>
      </c>
      <c r="E141" s="22"/>
      <c r="F141" s="27">
        <v>650</v>
      </c>
      <c r="G141" s="26">
        <v>45179</v>
      </c>
      <c r="H141" s="22"/>
      <c r="I141" s="28">
        <f>Cadastro!B141+IF(C141="Saída",Tabela2[[#This Row],[Valor]]*-1,Tabela2[[#This Row],[Valor]]*1)</f>
        <v>-650</v>
      </c>
    </row>
    <row r="142" spans="1:9" x14ac:dyDescent="0.25">
      <c r="A142" s="25" t="str">
        <f>TEXT(Tabela2[[#This Row],[Data]],"mmmm")</f>
        <v>setembro</v>
      </c>
      <c r="B142" s="26">
        <v>45180</v>
      </c>
      <c r="C142" s="22" t="s">
        <v>8</v>
      </c>
      <c r="D142" s="22" t="s">
        <v>23</v>
      </c>
      <c r="E142" s="22"/>
      <c r="F142" s="27">
        <v>4000</v>
      </c>
      <c r="G142" s="26">
        <v>45180</v>
      </c>
      <c r="H142" s="22"/>
      <c r="I142" s="28">
        <f>Cadastro!B142+IF(C142="Saída",Tabela2[[#This Row],[Valor]]*-1,Tabela2[[#This Row],[Valor]]*1)</f>
        <v>4000</v>
      </c>
    </row>
    <row r="143" spans="1:9" x14ac:dyDescent="0.25">
      <c r="A143" s="25" t="str">
        <f>TEXT(Tabela2[[#This Row],[Data]],"mmmm")</f>
        <v>setembro</v>
      </c>
      <c r="B143" s="26">
        <v>45181</v>
      </c>
      <c r="C143" s="22" t="s">
        <v>9</v>
      </c>
      <c r="D143" s="22" t="s">
        <v>30</v>
      </c>
      <c r="E143" s="22"/>
      <c r="F143" s="27">
        <v>780</v>
      </c>
      <c r="G143" s="26">
        <v>45181</v>
      </c>
      <c r="H143" s="22"/>
      <c r="I143" s="28">
        <f>Cadastro!B143+IF(C143="Saída",Tabela2[[#This Row],[Valor]]*-1,Tabela2[[#This Row],[Valor]]*1)</f>
        <v>-780</v>
      </c>
    </row>
    <row r="144" spans="1:9" x14ac:dyDescent="0.25">
      <c r="A144" s="25" t="str">
        <f>TEXT(Tabela2[[#This Row],[Data]],"mmmm")</f>
        <v>setembro</v>
      </c>
      <c r="B144" s="26">
        <v>45182</v>
      </c>
      <c r="C144" s="22" t="s">
        <v>8</v>
      </c>
      <c r="D144" s="22" t="s">
        <v>24</v>
      </c>
      <c r="E144" s="22"/>
      <c r="F144" s="27">
        <v>2500</v>
      </c>
      <c r="G144" s="26">
        <v>45182</v>
      </c>
      <c r="H144" s="22"/>
      <c r="I144" s="28">
        <f>Cadastro!B144+IF(C144="Saída",Tabela2[[#This Row],[Valor]]*-1,Tabela2[[#This Row],[Valor]]*1)</f>
        <v>2500</v>
      </c>
    </row>
    <row r="145" spans="1:9" x14ac:dyDescent="0.25">
      <c r="A145" s="25" t="str">
        <f>TEXT(Tabela2[[#This Row],[Data]],"mmmm")</f>
        <v>setembro</v>
      </c>
      <c r="B145" s="26">
        <v>45183</v>
      </c>
      <c r="C145" s="22" t="s">
        <v>9</v>
      </c>
      <c r="D145" s="22" t="s">
        <v>31</v>
      </c>
      <c r="E145" s="22"/>
      <c r="F145" s="27">
        <v>1000</v>
      </c>
      <c r="G145" s="26">
        <v>45183</v>
      </c>
      <c r="H145" s="22"/>
      <c r="I145" s="28">
        <f>Cadastro!B145+IF(C145="Saída",Tabela2[[#This Row],[Valor]]*-1,Tabela2[[#This Row],[Valor]]*1)</f>
        <v>-1000</v>
      </c>
    </row>
    <row r="146" spans="1:9" x14ac:dyDescent="0.25">
      <c r="A146" s="25" t="str">
        <f>TEXT(Tabela2[[#This Row],[Data]],"mmmm")</f>
        <v>setembro</v>
      </c>
      <c r="B146" s="26">
        <v>45184</v>
      </c>
      <c r="C146" s="22" t="s">
        <v>8</v>
      </c>
      <c r="D146" s="22" t="s">
        <v>54</v>
      </c>
      <c r="E146" s="22"/>
      <c r="F146" s="27">
        <v>3600</v>
      </c>
      <c r="G146" s="26">
        <v>45184</v>
      </c>
      <c r="H146" s="22"/>
      <c r="I146" s="28">
        <f>Cadastro!B146+IF(C146="Saída",Tabela2[[#This Row],[Valor]]*-1,Tabela2[[#This Row],[Valor]]*1)</f>
        <v>3600</v>
      </c>
    </row>
    <row r="147" spans="1:9" x14ac:dyDescent="0.25">
      <c r="A147" s="25" t="str">
        <f>TEXT(Tabela2[[#This Row],[Data]],"mmmm")</f>
        <v>setembro</v>
      </c>
      <c r="B147" s="26">
        <v>45185</v>
      </c>
      <c r="C147" s="22" t="s">
        <v>9</v>
      </c>
      <c r="D147" s="22" t="s">
        <v>32</v>
      </c>
      <c r="E147" s="22"/>
      <c r="F147" s="27">
        <v>500</v>
      </c>
      <c r="G147" s="26">
        <v>45185</v>
      </c>
      <c r="H147" s="22"/>
      <c r="I147" s="28">
        <f>Cadastro!B147+IF(C147="Saída",Tabela2[[#This Row],[Valor]]*-1,Tabela2[[#This Row],[Valor]]*1)</f>
        <v>-500</v>
      </c>
    </row>
    <row r="148" spans="1:9" x14ac:dyDescent="0.25">
      <c r="A148" s="25" t="str">
        <f>TEXT(Tabela2[[#This Row],[Data]],"mmmm")</f>
        <v>outubro</v>
      </c>
      <c r="B148" s="26">
        <v>45200</v>
      </c>
      <c r="C148" s="22" t="s">
        <v>8</v>
      </c>
      <c r="D148" s="22" t="s">
        <v>19</v>
      </c>
      <c r="E148" s="22"/>
      <c r="F148" s="27">
        <v>468</v>
      </c>
      <c r="G148" s="26">
        <v>45200</v>
      </c>
      <c r="H148" s="22"/>
      <c r="I148" s="28">
        <f>Cadastro!B148+IF(C148="Saída",Tabela2[[#This Row],[Valor]]*-1,Tabela2[[#This Row],[Valor]]*1)</f>
        <v>468</v>
      </c>
    </row>
    <row r="149" spans="1:9" x14ac:dyDescent="0.25">
      <c r="A149" s="25" t="str">
        <f>TEXT(Tabela2[[#This Row],[Data]],"mmmm")</f>
        <v>outubro</v>
      </c>
      <c r="B149" s="26">
        <v>45201</v>
      </c>
      <c r="C149" s="22" t="s">
        <v>9</v>
      </c>
      <c r="D149" s="22" t="s">
        <v>26</v>
      </c>
      <c r="E149" s="22"/>
      <c r="F149" s="27">
        <v>100</v>
      </c>
      <c r="G149" s="26">
        <v>45201</v>
      </c>
      <c r="H149" s="22"/>
      <c r="I149" s="28">
        <f>Cadastro!B149+IF(C149="Saída",Tabela2[[#This Row],[Valor]]*-1,Tabela2[[#This Row],[Valor]]*1)</f>
        <v>-100</v>
      </c>
    </row>
    <row r="150" spans="1:9" x14ac:dyDescent="0.25">
      <c r="A150" s="25" t="str">
        <f>TEXT(Tabela2[[#This Row],[Data]],"mmmm")</f>
        <v>outubro</v>
      </c>
      <c r="B150" s="26">
        <v>45202</v>
      </c>
      <c r="C150" s="22" t="s">
        <v>8</v>
      </c>
      <c r="D150" s="22" t="s">
        <v>20</v>
      </c>
      <c r="E150" s="22"/>
      <c r="F150" s="27">
        <v>300</v>
      </c>
      <c r="G150" s="26">
        <v>45202</v>
      </c>
      <c r="H150" s="22"/>
      <c r="I150" s="28">
        <f>Cadastro!B150+IF(C150="Saída",Tabela2[[#This Row],[Valor]]*-1,Tabela2[[#This Row],[Valor]]*1)</f>
        <v>300</v>
      </c>
    </row>
    <row r="151" spans="1:9" x14ac:dyDescent="0.25">
      <c r="A151" s="25" t="str">
        <f>TEXT(Tabela2[[#This Row],[Data]],"mmmm")</f>
        <v>outubro</v>
      </c>
      <c r="B151" s="26">
        <v>45203</v>
      </c>
      <c r="C151" s="22" t="s">
        <v>9</v>
      </c>
      <c r="D151" s="22" t="s">
        <v>25</v>
      </c>
      <c r="E151" s="22"/>
      <c r="F151" s="27">
        <v>90</v>
      </c>
      <c r="G151" s="26">
        <v>45203</v>
      </c>
      <c r="H151" s="22"/>
      <c r="I151" s="28">
        <f>Cadastro!B151+IF(C151="Saída",Tabela2[[#This Row],[Valor]]*-1,Tabela2[[#This Row],[Valor]]*1)</f>
        <v>-90</v>
      </c>
    </row>
    <row r="152" spans="1:9" x14ac:dyDescent="0.25">
      <c r="A152" s="25" t="str">
        <f>TEXT(Tabela2[[#This Row],[Data]],"mmmm")</f>
        <v>outubro</v>
      </c>
      <c r="B152" s="26">
        <v>45204</v>
      </c>
      <c r="C152" s="22" t="s">
        <v>8</v>
      </c>
      <c r="D152" s="22" t="s">
        <v>21</v>
      </c>
      <c r="E152" s="22"/>
      <c r="F152" s="27">
        <v>250</v>
      </c>
      <c r="G152" s="26">
        <v>45204</v>
      </c>
      <c r="H152" s="22"/>
      <c r="I152" s="28">
        <f>Cadastro!B152+IF(C152="Saída",Tabela2[[#This Row],[Valor]]*-1,Tabela2[[#This Row],[Valor]]*1)</f>
        <v>250</v>
      </c>
    </row>
    <row r="153" spans="1:9" x14ac:dyDescent="0.25">
      <c r="A153" s="25" t="str">
        <f>TEXT(Tabela2[[#This Row],[Data]],"mmmm")</f>
        <v>outubro</v>
      </c>
      <c r="B153" s="26">
        <v>45205</v>
      </c>
      <c r="C153" s="22" t="s">
        <v>9</v>
      </c>
      <c r="D153" s="22" t="s">
        <v>27</v>
      </c>
      <c r="E153" s="22"/>
      <c r="F153" s="27">
        <v>600</v>
      </c>
      <c r="G153" s="26">
        <v>45205</v>
      </c>
      <c r="H153" s="22"/>
      <c r="I153" s="28">
        <f>Cadastro!B153+IF(C153="Saída",Tabela2[[#This Row],[Valor]]*-1,Tabela2[[#This Row],[Valor]]*1)</f>
        <v>-600</v>
      </c>
    </row>
    <row r="154" spans="1:9" x14ac:dyDescent="0.25">
      <c r="A154" s="25" t="str">
        <f>TEXT(Tabela2[[#This Row],[Data]],"mmmm")</f>
        <v>outubro</v>
      </c>
      <c r="B154" s="26">
        <v>45206</v>
      </c>
      <c r="C154" s="22" t="s">
        <v>8</v>
      </c>
      <c r="D154" s="22" t="s">
        <v>22</v>
      </c>
      <c r="E154" s="22"/>
      <c r="F154" s="27">
        <v>700</v>
      </c>
      <c r="G154" s="26">
        <v>45206</v>
      </c>
      <c r="H154" s="22"/>
      <c r="I154" s="28">
        <f>Cadastro!B154+IF(C154="Saída",Tabela2[[#This Row],[Valor]]*-1,Tabela2[[#This Row],[Valor]]*1)</f>
        <v>700</v>
      </c>
    </row>
    <row r="155" spans="1:9" x14ac:dyDescent="0.25">
      <c r="A155" s="25" t="str">
        <f>TEXT(Tabela2[[#This Row],[Data]],"mmmm")</f>
        <v>outubro</v>
      </c>
      <c r="B155" s="26">
        <v>45207</v>
      </c>
      <c r="C155" s="22" t="s">
        <v>9</v>
      </c>
      <c r="D155" s="22" t="s">
        <v>28</v>
      </c>
      <c r="E155" s="22"/>
      <c r="F155" s="27">
        <v>1000</v>
      </c>
      <c r="G155" s="26">
        <v>45207</v>
      </c>
      <c r="H155" s="22"/>
      <c r="I155" s="28">
        <f>Cadastro!B155+IF(C155="Saída",Tabela2[[#This Row],[Valor]]*-1,Tabela2[[#This Row],[Valor]]*1)</f>
        <v>-1000</v>
      </c>
    </row>
    <row r="156" spans="1:9" x14ac:dyDescent="0.25">
      <c r="A156" s="25" t="str">
        <f>TEXT(Tabela2[[#This Row],[Data]],"mmmm")</f>
        <v>outubro</v>
      </c>
      <c r="B156" s="26">
        <v>45208</v>
      </c>
      <c r="C156" s="22" t="s">
        <v>8</v>
      </c>
      <c r="D156" s="22" t="s">
        <v>23</v>
      </c>
      <c r="E156" s="22"/>
      <c r="F156" s="27">
        <v>1500</v>
      </c>
      <c r="G156" s="26">
        <v>45208</v>
      </c>
      <c r="H156" s="22"/>
      <c r="I156" s="28">
        <f>Cadastro!B156+IF(C156="Saída",Tabela2[[#This Row],[Valor]]*-1,Tabela2[[#This Row],[Valor]]*1)</f>
        <v>1500</v>
      </c>
    </row>
    <row r="157" spans="1:9" x14ac:dyDescent="0.25">
      <c r="A157" s="25" t="str">
        <f>TEXT(Tabela2[[#This Row],[Data]],"mmmm")</f>
        <v>outubro</v>
      </c>
      <c r="B157" s="26">
        <v>45209</v>
      </c>
      <c r="C157" s="22" t="s">
        <v>9</v>
      </c>
      <c r="D157" s="22" t="s">
        <v>29</v>
      </c>
      <c r="E157" s="22"/>
      <c r="F157" s="27">
        <v>7000</v>
      </c>
      <c r="G157" s="26">
        <v>45209</v>
      </c>
      <c r="H157" s="22"/>
      <c r="I157" s="28">
        <f>Cadastro!B157+IF(C157="Saída",Tabela2[[#This Row],[Valor]]*-1,Tabela2[[#This Row],[Valor]]*1)</f>
        <v>-7000</v>
      </c>
    </row>
    <row r="158" spans="1:9" x14ac:dyDescent="0.25">
      <c r="A158" s="25" t="str">
        <f>TEXT(Tabela2[[#This Row],[Data]],"mmmm")</f>
        <v>outubro</v>
      </c>
      <c r="B158" s="26">
        <v>45210</v>
      </c>
      <c r="C158" s="22" t="s">
        <v>8</v>
      </c>
      <c r="D158" s="22" t="s">
        <v>24</v>
      </c>
      <c r="E158" s="22"/>
      <c r="F158" s="27">
        <v>4000</v>
      </c>
      <c r="G158" s="26">
        <v>45210</v>
      </c>
      <c r="H158" s="22"/>
      <c r="I158" s="28">
        <f>Cadastro!B158+IF(C158="Saída",Tabela2[[#This Row],[Valor]]*-1,Tabela2[[#This Row],[Valor]]*1)</f>
        <v>4000</v>
      </c>
    </row>
    <row r="159" spans="1:9" x14ac:dyDescent="0.25">
      <c r="A159" s="25" t="str">
        <f>TEXT(Tabela2[[#This Row],[Data]],"mmmm")</f>
        <v>outubro</v>
      </c>
      <c r="B159" s="26">
        <v>45211</v>
      </c>
      <c r="C159" s="22" t="s">
        <v>9</v>
      </c>
      <c r="D159" s="22" t="s">
        <v>30</v>
      </c>
      <c r="E159" s="22"/>
      <c r="F159" s="27">
        <v>780</v>
      </c>
      <c r="G159" s="26">
        <v>45211</v>
      </c>
      <c r="H159" s="22"/>
      <c r="I159" s="28">
        <f>Cadastro!B159+IF(C159="Saída",Tabela2[[#This Row],[Valor]]*-1,Tabela2[[#This Row],[Valor]]*1)</f>
        <v>-780</v>
      </c>
    </row>
    <row r="160" spans="1:9" x14ac:dyDescent="0.25">
      <c r="A160" s="25" t="str">
        <f>TEXT(Tabela2[[#This Row],[Data]],"mmmm")</f>
        <v>outubro</v>
      </c>
      <c r="B160" s="26">
        <v>45212</v>
      </c>
      <c r="C160" s="22" t="s">
        <v>8</v>
      </c>
      <c r="D160" s="22" t="s">
        <v>54</v>
      </c>
      <c r="E160" s="22"/>
      <c r="F160" s="27">
        <v>10000</v>
      </c>
      <c r="G160" s="26">
        <v>45212</v>
      </c>
      <c r="H160" s="22"/>
      <c r="I160" s="28">
        <f>Cadastro!B160+IF(C160="Saída",Tabela2[[#This Row],[Valor]]*-1,Tabela2[[#This Row],[Valor]]*1)</f>
        <v>10000</v>
      </c>
    </row>
    <row r="161" spans="1:9" x14ac:dyDescent="0.25">
      <c r="A161" s="25" t="str">
        <f>TEXT(Tabela2[[#This Row],[Data]],"mmmm")</f>
        <v>outubro</v>
      </c>
      <c r="B161" s="26">
        <v>45213</v>
      </c>
      <c r="C161" s="22" t="s">
        <v>9</v>
      </c>
      <c r="D161" s="22" t="s">
        <v>31</v>
      </c>
      <c r="E161" s="22"/>
      <c r="F161" s="27">
        <v>1000</v>
      </c>
      <c r="G161" s="26">
        <v>45213</v>
      </c>
      <c r="H161" s="22"/>
      <c r="I161" s="28">
        <f>Cadastro!B161+IF(C161="Saída",Tabela2[[#This Row],[Valor]]*-1,Tabela2[[#This Row],[Valor]]*1)</f>
        <v>-1000</v>
      </c>
    </row>
    <row r="162" spans="1:9" x14ac:dyDescent="0.25">
      <c r="A162" s="25" t="str">
        <f>TEXT(Tabela2[[#This Row],[Data]],"mmmm")</f>
        <v>outubro</v>
      </c>
      <c r="B162" s="26">
        <v>45214</v>
      </c>
      <c r="C162" s="22" t="s">
        <v>8</v>
      </c>
      <c r="D162" s="22" t="s">
        <v>55</v>
      </c>
      <c r="E162" s="22"/>
      <c r="F162" s="27">
        <v>3600</v>
      </c>
      <c r="G162" s="26">
        <v>45214</v>
      </c>
      <c r="H162" s="22"/>
      <c r="I162" s="28">
        <f>Cadastro!B162+IF(C162="Saída",Tabela2[[#This Row],[Valor]]*-1,Tabela2[[#This Row],[Valor]]*1)</f>
        <v>3600</v>
      </c>
    </row>
    <row r="163" spans="1:9" x14ac:dyDescent="0.25">
      <c r="A163" s="25" t="str">
        <f>TEXT(Tabela2[[#This Row],[Data]],"mmmm")</f>
        <v>outubro</v>
      </c>
      <c r="B163" s="26">
        <v>45215</v>
      </c>
      <c r="C163" s="22" t="s">
        <v>9</v>
      </c>
      <c r="D163" s="22" t="s">
        <v>32</v>
      </c>
      <c r="E163" s="22"/>
      <c r="F163" s="27">
        <v>500</v>
      </c>
      <c r="G163" s="26">
        <v>45215</v>
      </c>
      <c r="H163" s="22"/>
      <c r="I163" s="28">
        <f>Cadastro!B163+IF(C163="Saída",Tabela2[[#This Row],[Valor]]*-1,Tabela2[[#This Row],[Valor]]*1)</f>
        <v>-500</v>
      </c>
    </row>
    <row r="164" spans="1:9" x14ac:dyDescent="0.25">
      <c r="A164" s="25" t="str">
        <f>TEXT(Tabela2[[#This Row],[Data]],"mmmm")</f>
        <v>novembro</v>
      </c>
      <c r="B164" s="26">
        <v>45231</v>
      </c>
      <c r="C164" s="22" t="s">
        <v>8</v>
      </c>
      <c r="D164" s="22" t="s">
        <v>20</v>
      </c>
      <c r="E164" s="22"/>
      <c r="F164" s="27">
        <v>468</v>
      </c>
      <c r="G164" s="26">
        <v>45231</v>
      </c>
      <c r="H164" s="22"/>
      <c r="I164" s="28">
        <f>Cadastro!B164+IF(C164="Saída",Tabela2[[#This Row],[Valor]]*-1,Tabela2[[#This Row],[Valor]]*1)</f>
        <v>468</v>
      </c>
    </row>
    <row r="165" spans="1:9" x14ac:dyDescent="0.25">
      <c r="A165" s="25" t="str">
        <f>TEXT(Tabela2[[#This Row],[Data]],"mmmm")</f>
        <v>novembro</v>
      </c>
      <c r="B165" s="26">
        <v>45232</v>
      </c>
      <c r="C165" s="22" t="s">
        <v>9</v>
      </c>
      <c r="D165" s="22" t="s">
        <v>26</v>
      </c>
      <c r="E165" s="22"/>
      <c r="F165" s="27">
        <v>100</v>
      </c>
      <c r="G165" s="26">
        <v>45232</v>
      </c>
      <c r="H165" s="22"/>
      <c r="I165" s="28">
        <f>Cadastro!B165+IF(C165="Saída",Tabela2[[#This Row],[Valor]]*-1,Tabela2[[#This Row],[Valor]]*1)</f>
        <v>-100</v>
      </c>
    </row>
    <row r="166" spans="1:9" x14ac:dyDescent="0.25">
      <c r="A166" s="25" t="str">
        <f>TEXT(Tabela2[[#This Row],[Data]],"mmmm")</f>
        <v>novembro</v>
      </c>
      <c r="B166" s="26">
        <v>45233</v>
      </c>
      <c r="C166" s="22" t="s">
        <v>8</v>
      </c>
      <c r="D166" s="22" t="s">
        <v>21</v>
      </c>
      <c r="E166" s="22"/>
      <c r="F166" s="27">
        <v>300</v>
      </c>
      <c r="G166" s="26">
        <v>45233</v>
      </c>
      <c r="H166" s="22"/>
      <c r="I166" s="28">
        <f>Cadastro!B166+IF(C166="Saída",Tabela2[[#This Row],[Valor]]*-1,Tabela2[[#This Row],[Valor]]*1)</f>
        <v>300</v>
      </c>
    </row>
    <row r="167" spans="1:9" x14ac:dyDescent="0.25">
      <c r="A167" s="25" t="str">
        <f>TEXT(Tabela2[[#This Row],[Data]],"mmmm")</f>
        <v>novembro</v>
      </c>
      <c r="B167" s="26">
        <v>45234</v>
      </c>
      <c r="C167" s="22" t="s">
        <v>9</v>
      </c>
      <c r="D167" s="22" t="s">
        <v>25</v>
      </c>
      <c r="E167" s="22"/>
      <c r="F167" s="27">
        <v>90</v>
      </c>
      <c r="G167" s="26">
        <v>45234</v>
      </c>
      <c r="H167" s="22"/>
      <c r="I167" s="28">
        <f>Cadastro!B167+IF(C167="Saída",Tabela2[[#This Row],[Valor]]*-1,Tabela2[[#This Row],[Valor]]*1)</f>
        <v>-90</v>
      </c>
    </row>
    <row r="168" spans="1:9" x14ac:dyDescent="0.25">
      <c r="A168" s="25" t="str">
        <f>TEXT(Tabela2[[#This Row],[Data]],"mmmm")</f>
        <v>novembro</v>
      </c>
      <c r="B168" s="26">
        <v>45235</v>
      </c>
      <c r="C168" s="22" t="s">
        <v>8</v>
      </c>
      <c r="D168" s="22" t="s">
        <v>22</v>
      </c>
      <c r="E168" s="22"/>
      <c r="F168" s="27">
        <v>250</v>
      </c>
      <c r="G168" s="26">
        <v>45235</v>
      </c>
      <c r="H168" s="22"/>
      <c r="I168" s="28">
        <f>Cadastro!B168+IF(C168="Saída",Tabela2[[#This Row],[Valor]]*-1,Tabela2[[#This Row],[Valor]]*1)</f>
        <v>250</v>
      </c>
    </row>
    <row r="169" spans="1:9" x14ac:dyDescent="0.25">
      <c r="A169" s="25" t="str">
        <f>TEXT(Tabela2[[#This Row],[Data]],"mmmm")</f>
        <v>novembro</v>
      </c>
      <c r="B169" s="26">
        <v>45236</v>
      </c>
      <c r="C169" s="22" t="s">
        <v>9</v>
      </c>
      <c r="D169" s="22" t="s">
        <v>27</v>
      </c>
      <c r="E169" s="22"/>
      <c r="F169" s="27">
        <v>600</v>
      </c>
      <c r="G169" s="26">
        <v>45236</v>
      </c>
      <c r="H169" s="22"/>
      <c r="I169" s="28">
        <f>Cadastro!B169+IF(C169="Saída",Tabela2[[#This Row],[Valor]]*-1,Tabela2[[#This Row],[Valor]]*1)</f>
        <v>-600</v>
      </c>
    </row>
    <row r="170" spans="1:9" x14ac:dyDescent="0.25">
      <c r="A170" s="25" t="str">
        <f>TEXT(Tabela2[[#This Row],[Data]],"mmmm")</f>
        <v>novembro</v>
      </c>
      <c r="B170" s="26">
        <v>45237</v>
      </c>
      <c r="C170" s="22" t="s">
        <v>8</v>
      </c>
      <c r="D170" s="22" t="s">
        <v>23</v>
      </c>
      <c r="E170" s="22"/>
      <c r="F170" s="27">
        <v>700</v>
      </c>
      <c r="G170" s="26">
        <v>45237</v>
      </c>
      <c r="H170" s="22"/>
      <c r="I170" s="28">
        <f>Cadastro!B170+IF(C170="Saída",Tabela2[[#This Row],[Valor]]*-1,Tabela2[[#This Row],[Valor]]*1)</f>
        <v>700</v>
      </c>
    </row>
    <row r="171" spans="1:9" x14ac:dyDescent="0.25">
      <c r="A171" s="25" t="str">
        <f>TEXT(Tabela2[[#This Row],[Data]],"mmmm")</f>
        <v>novembro</v>
      </c>
      <c r="B171" s="26">
        <v>45238</v>
      </c>
      <c r="C171" s="22" t="s">
        <v>9</v>
      </c>
      <c r="D171" s="22" t="s">
        <v>28</v>
      </c>
      <c r="E171" s="22"/>
      <c r="F171" s="27">
        <v>1000</v>
      </c>
      <c r="G171" s="26">
        <v>45238</v>
      </c>
      <c r="H171" s="22"/>
      <c r="I171" s="28">
        <f>Cadastro!B171+IF(C171="Saída",Tabela2[[#This Row],[Valor]]*-1,Tabela2[[#This Row],[Valor]]*1)</f>
        <v>-1000</v>
      </c>
    </row>
    <row r="172" spans="1:9" x14ac:dyDescent="0.25">
      <c r="A172" s="25" t="str">
        <f>TEXT(Tabela2[[#This Row],[Data]],"mmmm")</f>
        <v>novembro</v>
      </c>
      <c r="B172" s="26">
        <v>45239</v>
      </c>
      <c r="C172" s="22" t="s">
        <v>8</v>
      </c>
      <c r="D172" s="22" t="s">
        <v>24</v>
      </c>
      <c r="E172" s="22"/>
      <c r="F172" s="27">
        <v>1500</v>
      </c>
      <c r="G172" s="26">
        <v>45239</v>
      </c>
      <c r="H172" s="22"/>
      <c r="I172" s="28">
        <f>Cadastro!B172+IF(C172="Saída",Tabela2[[#This Row],[Valor]]*-1,Tabela2[[#This Row],[Valor]]*1)</f>
        <v>1500</v>
      </c>
    </row>
    <row r="173" spans="1:9" x14ac:dyDescent="0.25">
      <c r="A173" s="25" t="str">
        <f>TEXT(Tabela2[[#This Row],[Data]],"mmmm")</f>
        <v>novembro</v>
      </c>
      <c r="B173" s="26">
        <v>45240</v>
      </c>
      <c r="C173" s="22" t="s">
        <v>9</v>
      </c>
      <c r="D173" s="22" t="s">
        <v>29</v>
      </c>
      <c r="E173" s="22"/>
      <c r="F173" s="27">
        <v>650</v>
      </c>
      <c r="G173" s="26">
        <v>45240</v>
      </c>
      <c r="H173" s="22"/>
      <c r="I173" s="28">
        <f>Cadastro!B173+IF(C173="Saída",Tabela2[[#This Row],[Valor]]*-1,Tabela2[[#This Row],[Valor]]*1)</f>
        <v>-650</v>
      </c>
    </row>
    <row r="174" spans="1:9" x14ac:dyDescent="0.25">
      <c r="A174" s="25" t="str">
        <f>TEXT(Tabela2[[#This Row],[Data]],"mmmm")</f>
        <v>novembro</v>
      </c>
      <c r="B174" s="26">
        <v>45241</v>
      </c>
      <c r="C174" s="22" t="s">
        <v>8</v>
      </c>
      <c r="D174" s="22" t="s">
        <v>54</v>
      </c>
      <c r="E174" s="22"/>
      <c r="F174" s="27">
        <v>4000</v>
      </c>
      <c r="G174" s="26">
        <v>45241</v>
      </c>
      <c r="H174" s="22"/>
      <c r="I174" s="28">
        <f>Cadastro!B174+IF(C174="Saída",Tabela2[[#This Row],[Valor]]*-1,Tabela2[[#This Row],[Valor]]*1)</f>
        <v>4000</v>
      </c>
    </row>
    <row r="175" spans="1:9" x14ac:dyDescent="0.25">
      <c r="A175" s="25" t="str">
        <f>TEXT(Tabela2[[#This Row],[Data]],"mmmm")</f>
        <v>novembro</v>
      </c>
      <c r="B175" s="26">
        <v>45242</v>
      </c>
      <c r="C175" s="22" t="s">
        <v>9</v>
      </c>
      <c r="D175" s="22" t="s">
        <v>30</v>
      </c>
      <c r="E175" s="22"/>
      <c r="F175" s="27">
        <v>780</v>
      </c>
      <c r="G175" s="26">
        <v>45242</v>
      </c>
      <c r="H175" s="22"/>
      <c r="I175" s="28">
        <f>Cadastro!B175+IF(C175="Saída",Tabela2[[#This Row],[Valor]]*-1,Tabela2[[#This Row],[Valor]]*1)</f>
        <v>-780</v>
      </c>
    </row>
    <row r="176" spans="1:9" x14ac:dyDescent="0.25">
      <c r="A176" s="25" t="str">
        <f>TEXT(Tabela2[[#This Row],[Data]],"mmmm")</f>
        <v>novembro</v>
      </c>
      <c r="B176" s="26">
        <v>45243</v>
      </c>
      <c r="C176" s="22" t="s">
        <v>8</v>
      </c>
      <c r="D176" s="22" t="s">
        <v>55</v>
      </c>
      <c r="E176" s="22"/>
      <c r="F176" s="27">
        <v>2500</v>
      </c>
      <c r="G176" s="26">
        <v>45243</v>
      </c>
      <c r="H176" s="22"/>
      <c r="I176" s="28">
        <f>Cadastro!B176+IF(C176="Saída",Tabela2[[#This Row],[Valor]]*-1,Tabela2[[#This Row],[Valor]]*1)</f>
        <v>2500</v>
      </c>
    </row>
    <row r="177" spans="1:9" x14ac:dyDescent="0.25">
      <c r="A177" s="25" t="str">
        <f>TEXT(Tabela2[[#This Row],[Data]],"mmmm")</f>
        <v>novembro</v>
      </c>
      <c r="B177" s="26">
        <v>45244</v>
      </c>
      <c r="C177" s="22" t="s">
        <v>9</v>
      </c>
      <c r="D177" s="22" t="s">
        <v>31</v>
      </c>
      <c r="E177" s="22"/>
      <c r="F177" s="27">
        <v>1000</v>
      </c>
      <c r="G177" s="26">
        <v>45244</v>
      </c>
      <c r="H177" s="22"/>
      <c r="I177" s="28">
        <f>Cadastro!B177+IF(C177="Saída",Tabela2[[#This Row],[Valor]]*-1,Tabela2[[#This Row],[Valor]]*1)</f>
        <v>-1000</v>
      </c>
    </row>
    <row r="178" spans="1:9" x14ac:dyDescent="0.25">
      <c r="A178" s="25" t="str">
        <f>TEXT(Tabela2[[#This Row],[Data]],"mmmm")</f>
        <v>novembro</v>
      </c>
      <c r="B178" s="26">
        <v>45245</v>
      </c>
      <c r="C178" s="22" t="s">
        <v>8</v>
      </c>
      <c r="D178" s="22" t="s">
        <v>56</v>
      </c>
      <c r="E178" s="22"/>
      <c r="F178" s="27">
        <v>3600</v>
      </c>
      <c r="G178" s="26">
        <v>45245</v>
      </c>
      <c r="H178" s="22"/>
      <c r="I178" s="28">
        <f>Cadastro!B178+IF(C178="Saída",Tabela2[[#This Row],[Valor]]*-1,Tabela2[[#This Row],[Valor]]*1)</f>
        <v>3600</v>
      </c>
    </row>
    <row r="179" spans="1:9" x14ac:dyDescent="0.25">
      <c r="A179" s="25" t="str">
        <f>TEXT(Tabela2[[#This Row],[Data]],"mmmm")</f>
        <v>novembro</v>
      </c>
      <c r="B179" s="26">
        <v>45246</v>
      </c>
      <c r="C179" s="22" t="s">
        <v>9</v>
      </c>
      <c r="D179" s="22" t="s">
        <v>32</v>
      </c>
      <c r="E179" s="22"/>
      <c r="F179" s="27">
        <v>500</v>
      </c>
      <c r="G179" s="26">
        <v>45246</v>
      </c>
      <c r="H179" s="22"/>
      <c r="I179" s="28">
        <f>Cadastro!B179+IF(C179="Saída",Tabela2[[#This Row],[Valor]]*-1,Tabela2[[#This Row],[Valor]]*1)</f>
        <v>-500</v>
      </c>
    </row>
    <row r="180" spans="1:9" x14ac:dyDescent="0.25">
      <c r="A180" s="25" t="str">
        <f>TEXT(Tabela2[[#This Row],[Data]],"mmmm")</f>
        <v>dezembro</v>
      </c>
      <c r="B180" s="26">
        <v>45261</v>
      </c>
      <c r="C180" s="22" t="s">
        <v>8</v>
      </c>
      <c r="D180" s="22" t="s">
        <v>21</v>
      </c>
      <c r="E180" s="22"/>
      <c r="F180" s="27">
        <v>468</v>
      </c>
      <c r="G180" s="26">
        <v>45261</v>
      </c>
      <c r="H180" s="22"/>
      <c r="I180" s="28">
        <f>Cadastro!B180+IF(C180="Saída",Tabela2[[#This Row],[Valor]]*-1,Tabela2[[#This Row],[Valor]]*1)</f>
        <v>468</v>
      </c>
    </row>
    <row r="181" spans="1:9" x14ac:dyDescent="0.25">
      <c r="A181" s="25" t="str">
        <f>TEXT(Tabela2[[#This Row],[Data]],"mmmm")</f>
        <v>dezembro</v>
      </c>
      <c r="B181" s="26">
        <v>45262</v>
      </c>
      <c r="C181" s="22" t="s">
        <v>9</v>
      </c>
      <c r="D181" s="22" t="s">
        <v>26</v>
      </c>
      <c r="E181" s="22"/>
      <c r="F181" s="27">
        <v>100</v>
      </c>
      <c r="G181" s="26">
        <v>45262</v>
      </c>
      <c r="H181" s="22"/>
      <c r="I181" s="28">
        <f>Cadastro!B181+IF(C181="Saída",Tabela2[[#This Row],[Valor]]*-1,Tabela2[[#This Row],[Valor]]*1)</f>
        <v>-100</v>
      </c>
    </row>
    <row r="182" spans="1:9" x14ac:dyDescent="0.25">
      <c r="A182" s="25" t="str">
        <f>TEXT(Tabela2[[#This Row],[Data]],"mmmm")</f>
        <v>dezembro</v>
      </c>
      <c r="B182" s="26">
        <v>45263</v>
      </c>
      <c r="C182" s="22" t="s">
        <v>8</v>
      </c>
      <c r="D182" s="22" t="s">
        <v>22</v>
      </c>
      <c r="E182" s="22"/>
      <c r="F182" s="27">
        <v>300</v>
      </c>
      <c r="G182" s="26">
        <v>45263</v>
      </c>
      <c r="H182" s="22"/>
      <c r="I182" s="28">
        <f>Cadastro!B182+IF(C182="Saída",Tabela2[[#This Row],[Valor]]*-1,Tabela2[[#This Row],[Valor]]*1)</f>
        <v>300</v>
      </c>
    </row>
    <row r="183" spans="1:9" x14ac:dyDescent="0.25">
      <c r="A183" s="25" t="str">
        <f>TEXT(Tabela2[[#This Row],[Data]],"mmmm")</f>
        <v>dezembro</v>
      </c>
      <c r="B183" s="26">
        <v>45264</v>
      </c>
      <c r="C183" s="22" t="s">
        <v>9</v>
      </c>
      <c r="D183" s="22" t="s">
        <v>25</v>
      </c>
      <c r="E183" s="22"/>
      <c r="F183" s="27">
        <v>90</v>
      </c>
      <c r="G183" s="26">
        <v>45264</v>
      </c>
      <c r="H183" s="22"/>
      <c r="I183" s="28">
        <f>Cadastro!B183+IF(C183="Saída",Tabela2[[#This Row],[Valor]]*-1,Tabela2[[#This Row],[Valor]]*1)</f>
        <v>-90</v>
      </c>
    </row>
    <row r="184" spans="1:9" x14ac:dyDescent="0.25">
      <c r="A184" s="25" t="str">
        <f>TEXT(Tabela2[[#This Row],[Data]],"mmmm")</f>
        <v>dezembro</v>
      </c>
      <c r="B184" s="26">
        <v>45265</v>
      </c>
      <c r="C184" s="22" t="s">
        <v>8</v>
      </c>
      <c r="D184" s="22" t="s">
        <v>23</v>
      </c>
      <c r="E184" s="22"/>
      <c r="F184" s="27">
        <v>250</v>
      </c>
      <c r="G184" s="26">
        <v>45265</v>
      </c>
      <c r="H184" s="22"/>
      <c r="I184" s="28">
        <f>Cadastro!B184+IF(C184="Saída",Tabela2[[#This Row],[Valor]]*-1,Tabela2[[#This Row],[Valor]]*1)</f>
        <v>250</v>
      </c>
    </row>
    <row r="185" spans="1:9" x14ac:dyDescent="0.25">
      <c r="A185" s="25" t="str">
        <f>TEXT(Tabela2[[#This Row],[Data]],"mmmm")</f>
        <v>dezembro</v>
      </c>
      <c r="B185" s="26">
        <v>45266</v>
      </c>
      <c r="C185" s="22" t="s">
        <v>9</v>
      </c>
      <c r="D185" s="22" t="s">
        <v>27</v>
      </c>
      <c r="E185" s="22"/>
      <c r="F185" s="27">
        <v>600</v>
      </c>
      <c r="G185" s="26">
        <v>45266</v>
      </c>
      <c r="H185" s="22"/>
      <c r="I185" s="28">
        <f>Cadastro!B185+IF(C185="Saída",Tabela2[[#This Row],[Valor]]*-1,Tabela2[[#This Row],[Valor]]*1)</f>
        <v>-600</v>
      </c>
    </row>
    <row r="186" spans="1:9" x14ac:dyDescent="0.25">
      <c r="A186" s="25" t="str">
        <f>TEXT(Tabela2[[#This Row],[Data]],"mmmm")</f>
        <v>dezembro</v>
      </c>
      <c r="B186" s="26">
        <v>45267</v>
      </c>
      <c r="C186" s="22" t="s">
        <v>8</v>
      </c>
      <c r="D186" s="22" t="s">
        <v>24</v>
      </c>
      <c r="E186" s="22"/>
      <c r="F186" s="27">
        <v>950</v>
      </c>
      <c r="G186" s="26">
        <v>45267</v>
      </c>
      <c r="H186" s="22"/>
      <c r="I186" s="28">
        <f>Cadastro!B186+IF(C186="Saída",Tabela2[[#This Row],[Valor]]*-1,Tabela2[[#This Row],[Valor]]*1)</f>
        <v>950</v>
      </c>
    </row>
    <row r="187" spans="1:9" x14ac:dyDescent="0.25">
      <c r="A187" s="25" t="str">
        <f>TEXT(Tabela2[[#This Row],[Data]],"mmmm")</f>
        <v>dezembro</v>
      </c>
      <c r="B187" s="26">
        <v>45268</v>
      </c>
      <c r="C187" s="22" t="s">
        <v>9</v>
      </c>
      <c r="D187" s="22" t="s">
        <v>28</v>
      </c>
      <c r="E187" s="22"/>
      <c r="F187" s="27">
        <v>1000</v>
      </c>
      <c r="G187" s="26">
        <v>45268</v>
      </c>
      <c r="H187" s="22"/>
      <c r="I187" s="28">
        <f>Cadastro!B187+IF(C187="Saída",Tabela2[[#This Row],[Valor]]*-1,Tabela2[[#This Row],[Valor]]*1)</f>
        <v>-1000</v>
      </c>
    </row>
    <row r="188" spans="1:9" x14ac:dyDescent="0.25">
      <c r="A188" s="25" t="str">
        <f>TEXT(Tabela2[[#This Row],[Data]],"mmmm")</f>
        <v>dezembro</v>
      </c>
      <c r="B188" s="26">
        <v>45269</v>
      </c>
      <c r="C188" s="22" t="s">
        <v>8</v>
      </c>
      <c r="D188" s="22" t="s">
        <v>54</v>
      </c>
      <c r="E188" s="22"/>
      <c r="F188" s="27">
        <v>6000</v>
      </c>
      <c r="G188" s="26">
        <v>45269</v>
      </c>
      <c r="H188" s="22"/>
      <c r="I188" s="28">
        <f>Cadastro!B188+IF(C188="Saída",Tabela2[[#This Row],[Valor]]*-1,Tabela2[[#This Row],[Valor]]*1)</f>
        <v>6000</v>
      </c>
    </row>
    <row r="189" spans="1:9" x14ac:dyDescent="0.25">
      <c r="A189" s="25" t="str">
        <f>TEXT(Tabela2[[#This Row],[Data]],"mmmm")</f>
        <v>dezembro</v>
      </c>
      <c r="B189" s="26">
        <v>45270</v>
      </c>
      <c r="C189" s="22" t="s">
        <v>9</v>
      </c>
      <c r="D189" s="22" t="s">
        <v>29</v>
      </c>
      <c r="E189" s="22"/>
      <c r="F189" s="27">
        <v>650</v>
      </c>
      <c r="G189" s="26">
        <v>45270</v>
      </c>
      <c r="H189" s="22"/>
      <c r="I189" s="28">
        <f>Cadastro!B189+IF(C189="Saída",Tabela2[[#This Row],[Valor]]*-1,Tabela2[[#This Row],[Valor]]*1)</f>
        <v>-650</v>
      </c>
    </row>
    <row r="190" spans="1:9" x14ac:dyDescent="0.25">
      <c r="A190" s="25" t="str">
        <f>TEXT(Tabela2[[#This Row],[Data]],"mmmm")</f>
        <v>dezembro</v>
      </c>
      <c r="B190" s="26">
        <v>45271</v>
      </c>
      <c r="C190" s="22" t="s">
        <v>8</v>
      </c>
      <c r="D190" s="22" t="s">
        <v>55</v>
      </c>
      <c r="E190" s="22"/>
      <c r="F190" s="27">
        <v>1500</v>
      </c>
      <c r="G190" s="26">
        <v>45271</v>
      </c>
      <c r="H190" s="22"/>
      <c r="I190" s="28">
        <f>Cadastro!B190+IF(C190="Saída",Tabela2[[#This Row],[Valor]]*-1,Tabela2[[#This Row],[Valor]]*1)</f>
        <v>1500</v>
      </c>
    </row>
    <row r="191" spans="1:9" x14ac:dyDescent="0.25">
      <c r="A191" s="25" t="str">
        <f>TEXT(Tabela2[[#This Row],[Data]],"mmmm")</f>
        <v>dezembro</v>
      </c>
      <c r="B191" s="26">
        <v>45272</v>
      </c>
      <c r="C191" s="22" t="s">
        <v>9</v>
      </c>
      <c r="D191" s="22" t="s">
        <v>30</v>
      </c>
      <c r="E191" s="22"/>
      <c r="F191" s="27">
        <v>780</v>
      </c>
      <c r="G191" s="26">
        <v>45272</v>
      </c>
      <c r="H191" s="22"/>
      <c r="I191" s="28">
        <f>Cadastro!B191+IF(C191="Saída",Tabela2[[#This Row],[Valor]]*-1,Tabela2[[#This Row],[Valor]]*1)</f>
        <v>-780</v>
      </c>
    </row>
    <row r="192" spans="1:9" x14ac:dyDescent="0.25">
      <c r="A192" s="25" t="str">
        <f>TEXT(Tabela2[[#This Row],[Data]],"mmmm")</f>
        <v>dezembro</v>
      </c>
      <c r="B192" s="26">
        <v>45273</v>
      </c>
      <c r="C192" s="22" t="s">
        <v>8</v>
      </c>
      <c r="D192" s="22" t="s">
        <v>56</v>
      </c>
      <c r="E192" s="22"/>
      <c r="F192" s="27">
        <v>4500</v>
      </c>
      <c r="G192" s="26">
        <v>45273</v>
      </c>
      <c r="H192" s="22"/>
      <c r="I192" s="28">
        <f>Cadastro!B192+IF(C192="Saída",Tabela2[[#This Row],[Valor]]*-1,Tabela2[[#This Row],[Valor]]*1)</f>
        <v>4500</v>
      </c>
    </row>
    <row r="193" spans="1:9" x14ac:dyDescent="0.25">
      <c r="A193" s="25" t="str">
        <f>TEXT(Tabela2[[#This Row],[Data]],"mmmm")</f>
        <v>dezembro</v>
      </c>
      <c r="B193" s="26">
        <v>45274</v>
      </c>
      <c r="C193" s="22" t="s">
        <v>9</v>
      </c>
      <c r="D193" s="22" t="s">
        <v>31</v>
      </c>
      <c r="E193" s="22"/>
      <c r="F193" s="27">
        <v>2500</v>
      </c>
      <c r="G193" s="26">
        <v>45274</v>
      </c>
      <c r="H193" s="22"/>
      <c r="I193" s="28">
        <f>Cadastro!B193+IF(C193="Saída",Tabela2[[#This Row],[Valor]]*-1,Tabela2[[#This Row],[Valor]]*1)</f>
        <v>-2500</v>
      </c>
    </row>
    <row r="194" spans="1:9" x14ac:dyDescent="0.25">
      <c r="A194" s="25" t="str">
        <f>TEXT(Tabela2[[#This Row],[Data]],"mmmm")</f>
        <v>dezembro</v>
      </c>
      <c r="B194" s="26">
        <v>45275</v>
      </c>
      <c r="C194" s="22" t="s">
        <v>8</v>
      </c>
      <c r="D194" s="22" t="s">
        <v>57</v>
      </c>
      <c r="E194" s="22"/>
      <c r="F194" s="27">
        <v>3600</v>
      </c>
      <c r="G194" s="26">
        <v>45275</v>
      </c>
      <c r="H194" s="22"/>
      <c r="I194" s="28">
        <f>Cadastro!B194+IF(C194="Saída",Tabela2[[#This Row],[Valor]]*-1,Tabela2[[#This Row],[Valor]]*1)</f>
        <v>3600</v>
      </c>
    </row>
    <row r="195" spans="1:9" x14ac:dyDescent="0.25">
      <c r="A195" s="25" t="str">
        <f>TEXT(Tabela2[[#This Row],[Data]],"mmmm")</f>
        <v>dezembro</v>
      </c>
      <c r="B195" s="26">
        <v>45276</v>
      </c>
      <c r="C195" s="22" t="s">
        <v>9</v>
      </c>
      <c r="D195" s="22" t="s">
        <v>32</v>
      </c>
      <c r="E195" s="22"/>
      <c r="F195" s="27">
        <v>800</v>
      </c>
      <c r="G195" s="26">
        <v>45276</v>
      </c>
      <c r="H195" s="22"/>
      <c r="I195" s="28">
        <f>Cadastro!B195+IF(C195="Saída",Tabela2[[#This Row],[Valor]]*-1,Tabela2[[#This Row],[Valor]]*1)</f>
        <v>-800</v>
      </c>
    </row>
    <row r="196" spans="1:9" x14ac:dyDescent="0.25"/>
    <row r="197" spans="1:9" x14ac:dyDescent="0.25"/>
    <row r="198" spans="1:9" x14ac:dyDescent="0.25"/>
    <row r="199" spans="1:9" x14ac:dyDescent="0.25"/>
    <row r="200" spans="1:9" x14ac:dyDescent="0.25"/>
    <row r="201" spans="1:9" x14ac:dyDescent="0.25"/>
    <row r="202" spans="1:9" x14ac:dyDescent="0.25"/>
    <row r="203" spans="1:9" x14ac:dyDescent="0.25"/>
    <row r="204" spans="1:9" x14ac:dyDescent="0.25"/>
    <row r="205" spans="1:9" x14ac:dyDescent="0.25"/>
    <row r="206" spans="1:9" x14ac:dyDescent="0.25"/>
    <row r="207" spans="1:9" x14ac:dyDescent="0.25"/>
    <row r="208" spans="1:9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</sheetData>
  <sheetProtection algorithmName="SHA-512" hashValue="F0djBE3rB5NSJQSwiY6qncJdHBAvUS7SGp9gdNvQ7NyshcUiI/NwBRRONszuhN6F/LJt+tjlo9zPUNJVZm3CqA==" saltValue="VMbmogl26r/L/Q2xDWoUGw==" spinCount="100000" sheet="1" objects="1" scenarios="1" selectLockedCells="1"/>
  <phoneticPr fontId="6" type="noConversion"/>
  <conditionalFormatting sqref="B4:I195">
    <cfRule type="expression" dxfId="17" priority="1">
      <formula>$C4="Saída"</formula>
    </cfRule>
    <cfRule type="expression" dxfId="16" priority="2">
      <formula>$C4="Entrada"</formula>
    </cfRule>
  </conditionalFormatting>
  <dataValidations count="1">
    <dataValidation type="list" allowBlank="1" showInputMessage="1" showErrorMessage="1" sqref="D4:D195" xr:uid="{FA685E9D-8F48-4FEE-81C0-8D47DA7D7CD2}">
      <formula1>INDIRECT($C4)</formula1>
    </dataValidation>
  </dataValidations>
  <pageMargins left="0.511811024" right="0.511811024" top="0.78740157499999996" bottom="0.78740157499999996" header="0.31496062000000002" footer="0.31496062000000002"/>
  <ignoredErrors>
    <ignoredError sqref="I11" unlockedFormula="1"/>
  </ignoredErrors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AFFA9E-5F79-4457-8DEF-8716F8F13B6D}">
          <x14:formula1>
            <xm:f>Cadastro!$D$4:$D$5</xm:f>
          </x14:formula1>
          <xm:sqref>C4:C195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448E-145E-4137-8C04-C7278DEC7AC7}">
  <sheetPr>
    <pageSetUpPr fitToPage="1"/>
  </sheetPr>
  <dimension ref="A1:B1"/>
  <sheetViews>
    <sheetView showGridLines="0" showRowColHeaders="0" zoomScaleNormal="100" workbookViewId="0"/>
  </sheetViews>
  <sheetFormatPr defaultColWidth="0" defaultRowHeight="15" x14ac:dyDescent="0.25"/>
  <cols>
    <col min="1" max="1" width="10.7109375" customWidth="1"/>
    <col min="2" max="2" width="33.7109375" bestFit="1" customWidth="1"/>
    <col min="3" max="17" width="9.140625" customWidth="1"/>
    <col min="18" max="16384" width="9.140625" hidden="1"/>
  </cols>
  <sheetData>
    <row r="1" spans="1:2" s="1" customFormat="1" ht="39.950000000000003" customHeight="1" x14ac:dyDescent="0.7">
      <c r="A1" s="3"/>
      <c r="B1" s="2" t="s">
        <v>0</v>
      </c>
    </row>
  </sheetData>
  <sheetProtection algorithmName="SHA-512" hashValue="2vhi2/rUyUSQclFxjVdfeG6O8+uqmIX6pt29cDIamOVqSaDgldHin/XumuReoYsxyYbyRq8uZJDk71FMvVK8Ag==" saltValue="FEYg8jEcEJsjmMrRszRIdQ==" spinCount="100000" sheet="1" objects="1" scenarios="1" selectLockedCells="1" selectUnlockedCells="1"/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2D51-D0A2-463B-9369-76125E1CC4F0}">
  <dimension ref="A1:G50"/>
  <sheetViews>
    <sheetView showGridLines="0" workbookViewId="0">
      <selection sqref="A1:D13"/>
    </sheetView>
  </sheetViews>
  <sheetFormatPr defaultRowHeight="15" zeroHeight="1" x14ac:dyDescent="0.25"/>
  <cols>
    <col min="1" max="1" width="10.42578125" bestFit="1" customWidth="1"/>
    <col min="2" max="2" width="14.28515625" style="4" bestFit="1" customWidth="1"/>
    <col min="3" max="3" width="13.28515625" style="4" bestFit="1" customWidth="1"/>
    <col min="4" max="4" width="13.28515625" bestFit="1" customWidth="1"/>
  </cols>
  <sheetData>
    <row r="1" spans="1:7" x14ac:dyDescent="0.25">
      <c r="A1" s="13" t="s">
        <v>38</v>
      </c>
      <c r="B1" s="14" t="s">
        <v>39</v>
      </c>
      <c r="C1" s="14" t="s">
        <v>40</v>
      </c>
      <c r="D1" s="13" t="s">
        <v>41</v>
      </c>
    </row>
    <row r="2" spans="1:7" x14ac:dyDescent="0.25">
      <c r="A2" s="12" t="s">
        <v>42</v>
      </c>
      <c r="B2" s="9">
        <f>SUMIFS(Lançamento!F:F,Lançamento!A:A,Resumo!A2,Lançamento!C:C,"Entrada")</f>
        <v>13318</v>
      </c>
      <c r="C2" s="10">
        <f>SUMIFS(Lançamento!F:F,Lançamento!A:A,Resumo!A2,Lançamento!C:C,"Saída")</f>
        <v>4720</v>
      </c>
      <c r="D2" s="11">
        <f>B2-C2</f>
        <v>8598</v>
      </c>
    </row>
    <row r="3" spans="1:7" x14ac:dyDescent="0.25">
      <c r="A3" s="12" t="s">
        <v>43</v>
      </c>
      <c r="B3" s="9">
        <f>SUMIFS(Lançamento!F:F,Lançamento!A:A,Resumo!A3,Lançamento!C:C,"Entrada")</f>
        <v>18400</v>
      </c>
      <c r="C3" s="10">
        <f>SUMIFS(Lançamento!F:F,Lançamento!A:A,Resumo!A3,Lançamento!C:C,"Saída")</f>
        <v>4800</v>
      </c>
      <c r="D3" s="11">
        <f t="shared" ref="D3:D13" si="0">B3-C3</f>
        <v>13600</v>
      </c>
    </row>
    <row r="4" spans="1:7" x14ac:dyDescent="0.25">
      <c r="A4" s="12" t="s">
        <v>44</v>
      </c>
      <c r="B4" s="9">
        <f>SUMIFS(Lançamento!F:F,Lançamento!A:A,Resumo!A4,Lançamento!C:C,"Entrada")</f>
        <v>20300</v>
      </c>
      <c r="C4" s="10">
        <f>SUMIFS(Lançamento!F:F,Lançamento!A:A,Resumo!A4,Lançamento!C:C,"Saída")</f>
        <v>10280</v>
      </c>
      <c r="D4" s="11">
        <f t="shared" si="0"/>
        <v>10020</v>
      </c>
    </row>
    <row r="5" spans="1:7" x14ac:dyDescent="0.25">
      <c r="A5" s="12" t="s">
        <v>45</v>
      </c>
      <c r="B5" s="9">
        <f>SUMIFS(Lançamento!F:F,Lançamento!A:A,Resumo!A5,Lançamento!C:C,"Entrada")</f>
        <v>108300</v>
      </c>
      <c r="C5" s="10">
        <f>SUMIFS(Lançamento!F:F,Lançamento!A:A,Resumo!A5,Lançamento!C:C,"Saída")</f>
        <v>16260</v>
      </c>
      <c r="D5" s="11">
        <f t="shared" si="0"/>
        <v>92040</v>
      </c>
    </row>
    <row r="6" spans="1:7" x14ac:dyDescent="0.25">
      <c r="A6" s="12" t="s">
        <v>46</v>
      </c>
      <c r="B6" s="9">
        <f>SUMIFS(Lançamento!F:F,Lançamento!A:A,Resumo!A6,Lançamento!C:C,"Entrada")</f>
        <v>44950</v>
      </c>
      <c r="C6" s="10">
        <f>SUMIFS(Lançamento!F:F,Lançamento!A:A,Resumo!A6,Lançamento!C:C,"Saída")</f>
        <v>17310</v>
      </c>
      <c r="D6" s="11">
        <f t="shared" si="0"/>
        <v>27640</v>
      </c>
    </row>
    <row r="7" spans="1:7" x14ac:dyDescent="0.25">
      <c r="A7" s="12" t="s">
        <v>47</v>
      </c>
      <c r="B7" s="9">
        <f>SUMIFS(Lançamento!F:F,Lançamento!A:A,Resumo!A7,Lançamento!C:C,"Entrada")</f>
        <v>5250</v>
      </c>
      <c r="C7" s="10">
        <f>SUMIFS(Lançamento!F:F,Lançamento!A:A,Resumo!A7,Lançamento!C:C,"Saída")</f>
        <v>4045</v>
      </c>
      <c r="D7" s="11">
        <f t="shared" si="0"/>
        <v>1205</v>
      </c>
      <c r="G7" s="8"/>
    </row>
    <row r="8" spans="1:7" x14ac:dyDescent="0.25">
      <c r="A8" s="12" t="s">
        <v>48</v>
      </c>
      <c r="B8" s="9">
        <f>SUMIFS(Lançamento!F:F,Lançamento!A:A,Resumo!A8,Lançamento!C:C,"Entrada")</f>
        <v>15350</v>
      </c>
      <c r="C8" s="10">
        <f>SUMIFS(Lançamento!F:F,Lançamento!A:A,Resumo!A8,Lançamento!C:C,"Saída")</f>
        <v>4720</v>
      </c>
      <c r="D8" s="11">
        <f t="shared" si="0"/>
        <v>10630</v>
      </c>
    </row>
    <row r="9" spans="1:7" x14ac:dyDescent="0.25">
      <c r="A9" s="12" t="s">
        <v>49</v>
      </c>
      <c r="B9" s="9">
        <f>SUMIFS(Lançamento!F:F,Lançamento!A:A,Resumo!A9,Lançamento!C:C,"Entrada")</f>
        <v>18218</v>
      </c>
      <c r="C9" s="10">
        <f>SUMIFS(Lançamento!F:F,Lançamento!A:A,Resumo!A9,Lançamento!C:C,"Saída")</f>
        <v>8940</v>
      </c>
      <c r="D9" s="11">
        <f t="shared" si="0"/>
        <v>9278</v>
      </c>
    </row>
    <row r="10" spans="1:7" x14ac:dyDescent="0.25">
      <c r="A10" s="12" t="s">
        <v>50</v>
      </c>
      <c r="B10" s="9">
        <f>SUMIFS(Lançamento!F:F,Lançamento!A:A,Resumo!A10,Lançamento!C:C,"Entrada")</f>
        <v>27850</v>
      </c>
      <c r="C10" s="10">
        <f>SUMIFS(Lançamento!F:F,Lançamento!A:A,Resumo!A10,Lançamento!C:C,"Saída")</f>
        <v>4770</v>
      </c>
      <c r="D10" s="11">
        <f t="shared" si="0"/>
        <v>23080</v>
      </c>
    </row>
    <row r="11" spans="1:7" x14ac:dyDescent="0.25">
      <c r="A11" s="12" t="s">
        <v>51</v>
      </c>
      <c r="B11" s="9">
        <f>SUMIFS(Lançamento!F:F,Lançamento!A:A,Resumo!A11,Lançamento!C:C,"Entrada")</f>
        <v>20818</v>
      </c>
      <c r="C11" s="10">
        <f>SUMIFS(Lançamento!F:F,Lançamento!A:A,Resumo!A11,Lançamento!C:C,"Saída")</f>
        <v>11070</v>
      </c>
      <c r="D11" s="11">
        <f t="shared" si="0"/>
        <v>9748</v>
      </c>
    </row>
    <row r="12" spans="1:7" x14ac:dyDescent="0.25">
      <c r="A12" s="12" t="s">
        <v>52</v>
      </c>
      <c r="B12" s="9">
        <f>SUMIFS(Lançamento!F:F,Lançamento!A:A,Resumo!A12,Lançamento!C:C,"Entrada")</f>
        <v>13318</v>
      </c>
      <c r="C12" s="10">
        <f>SUMIFS(Lançamento!F:F,Lançamento!A:A,Resumo!A12,Lançamento!C:C,"Saída")</f>
        <v>4720</v>
      </c>
      <c r="D12" s="11">
        <f t="shared" si="0"/>
        <v>8598</v>
      </c>
    </row>
    <row r="13" spans="1:7" x14ac:dyDescent="0.25">
      <c r="A13" s="12" t="s">
        <v>53</v>
      </c>
      <c r="B13" s="9">
        <f>SUMIFS(Lançamento!F:F,Lançamento!A:A,Resumo!A13,Lançamento!C:C,"Entrada")</f>
        <v>17568</v>
      </c>
      <c r="C13" s="10">
        <f>SUMIFS(Lançamento!F:F,Lançamento!A:A,Resumo!A13,Lançamento!C:C,"Saída")</f>
        <v>6520</v>
      </c>
      <c r="D13" s="11">
        <f t="shared" si="0"/>
        <v>11048</v>
      </c>
    </row>
    <row r="14" spans="1:7" x14ac:dyDescent="0.25"/>
    <row r="15" spans="1:7" x14ac:dyDescent="0.25"/>
    <row r="16" spans="1:7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Cadastro</vt:lpstr>
      <vt:lpstr>Lançamento</vt:lpstr>
      <vt:lpstr>Relatório</vt:lpstr>
      <vt:lpstr>Resumo</vt:lpstr>
      <vt:lpstr>Relatório!Area_de_impressao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cp:lastPrinted>2023-06-29T16:13:03Z</cp:lastPrinted>
  <dcterms:created xsi:type="dcterms:W3CDTF">2023-06-28T17:51:23Z</dcterms:created>
  <dcterms:modified xsi:type="dcterms:W3CDTF">2023-06-29T16:49:06Z</dcterms:modified>
</cp:coreProperties>
</file>