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ut\Downloads\"/>
    </mc:Choice>
  </mc:AlternateContent>
  <xr:revisionPtr revIDLastSave="0" documentId="13_ncr:40009_{220F0561-E254-483F-AF43-B881A1C7F628}" xr6:coauthVersionLast="36" xr6:coauthVersionMax="36" xr10:uidLastSave="{00000000-0000-0000-0000-000000000000}"/>
  <bookViews>
    <workbookView xWindow="0" yWindow="0" windowWidth="26083" windowHeight="10759" activeTab="1"/>
  </bookViews>
  <sheets>
    <sheet name="Feuil1" sheetId="1" r:id="rId1"/>
    <sheet name="Feuil2" sheetId="2" r:id="rId2"/>
  </sheets>
  <calcPr calcId="191029"/>
</workbook>
</file>

<file path=xl/calcChain.xml><?xml version="1.0" encoding="utf-8"?>
<calcChain xmlns="http://schemas.openxmlformats.org/spreadsheetml/2006/main">
  <c r="J33" i="2" l="1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G38" i="1"/>
  <c r="H38" i="1" s="1"/>
  <c r="C38" i="1"/>
  <c r="D38" i="1" s="1"/>
  <c r="G37" i="1"/>
  <c r="H37" i="1" s="1"/>
  <c r="C37" i="1"/>
  <c r="D37" i="1" s="1"/>
  <c r="G36" i="1"/>
  <c r="H36" i="1" s="1"/>
  <c r="C36" i="1"/>
  <c r="D36" i="1" s="1"/>
  <c r="H35" i="1"/>
  <c r="G35" i="1"/>
  <c r="C35" i="1"/>
  <c r="D35" i="1" s="1"/>
  <c r="G34" i="1"/>
  <c r="H34" i="1" s="1"/>
  <c r="C34" i="1"/>
  <c r="D34" i="1" s="1"/>
  <c r="G33" i="1"/>
  <c r="H33" i="1" s="1"/>
  <c r="C33" i="1"/>
  <c r="D33" i="1" s="1"/>
  <c r="G32" i="1"/>
  <c r="H32" i="1" s="1"/>
  <c r="C32" i="1"/>
  <c r="D32" i="1" s="1"/>
  <c r="G31" i="1"/>
  <c r="H31" i="1" s="1"/>
  <c r="C31" i="1"/>
  <c r="D31" i="1" s="1"/>
  <c r="G30" i="1"/>
  <c r="H30" i="1" s="1"/>
  <c r="C30" i="1"/>
  <c r="D30" i="1" s="1"/>
  <c r="G29" i="1"/>
  <c r="H29" i="1" s="1"/>
  <c r="C29" i="1"/>
  <c r="D29" i="1" s="1"/>
  <c r="G28" i="1"/>
  <c r="H28" i="1" s="1"/>
  <c r="C28" i="1"/>
  <c r="D28" i="1" s="1"/>
  <c r="G27" i="1"/>
  <c r="H27" i="1" s="1"/>
  <c r="C27" i="1"/>
  <c r="D27" i="1" s="1"/>
  <c r="G26" i="1"/>
  <c r="H26" i="1" s="1"/>
  <c r="H25" i="1"/>
  <c r="G25" i="1"/>
  <c r="G24" i="1"/>
  <c r="H24" i="1" s="1"/>
  <c r="H23" i="1"/>
  <c r="G23" i="1"/>
  <c r="D23" i="1"/>
  <c r="G22" i="1"/>
  <c r="H22" i="1" s="1"/>
  <c r="D22" i="1"/>
  <c r="H21" i="1"/>
  <c r="G21" i="1"/>
  <c r="D21" i="1"/>
  <c r="G20" i="1"/>
  <c r="H20" i="1" s="1"/>
  <c r="H19" i="1"/>
  <c r="G19" i="1"/>
  <c r="G18" i="1"/>
  <c r="H18" i="1" s="1"/>
  <c r="G17" i="1"/>
  <c r="H17" i="1" s="1"/>
  <c r="D17" i="1"/>
  <c r="G16" i="1"/>
  <c r="H16" i="1" s="1"/>
  <c r="H15" i="1"/>
  <c r="G15" i="1"/>
  <c r="D15" i="1"/>
  <c r="G14" i="1"/>
  <c r="H14" i="1" s="1"/>
  <c r="C14" i="1"/>
  <c r="D14" i="1" s="1"/>
  <c r="G13" i="1"/>
  <c r="H13" i="1" s="1"/>
  <c r="C13" i="1"/>
  <c r="D13" i="1" s="1"/>
  <c r="G12" i="1"/>
  <c r="H12" i="1" s="1"/>
  <c r="C12" i="1"/>
  <c r="D12" i="1" s="1"/>
  <c r="G11" i="1"/>
  <c r="H11" i="1" s="1"/>
  <c r="C11" i="1"/>
  <c r="D11" i="1" s="1"/>
  <c r="G10" i="1"/>
  <c r="H10" i="1" s="1"/>
  <c r="C10" i="1"/>
  <c r="D10" i="1" s="1"/>
  <c r="G9" i="1"/>
  <c r="H9" i="1" s="1"/>
  <c r="C9" i="1"/>
  <c r="D9" i="1" s="1"/>
  <c r="G8" i="1"/>
  <c r="H8" i="1" s="1"/>
  <c r="C8" i="1"/>
  <c r="D8" i="1" s="1"/>
  <c r="G7" i="1"/>
  <c r="H7" i="1" s="1"/>
  <c r="C7" i="1"/>
  <c r="D7" i="1" s="1"/>
  <c r="G6" i="1"/>
  <c r="H6" i="1" s="1"/>
  <c r="C6" i="1"/>
  <c r="D6" i="1" s="1"/>
  <c r="G5" i="1"/>
  <c r="H5" i="1" s="1"/>
  <c r="C5" i="1"/>
  <c r="D5" i="1" s="1"/>
  <c r="G4" i="1"/>
  <c r="H4" i="1" s="1"/>
  <c r="C4" i="1"/>
  <c r="D4" i="1" s="1"/>
  <c r="M3" i="1"/>
  <c r="D16" i="1" s="1"/>
  <c r="G3" i="1"/>
  <c r="H3" i="1" s="1"/>
  <c r="D3" i="1"/>
  <c r="C3" i="1"/>
  <c r="D18" i="1" l="1"/>
  <c r="D24" i="1"/>
  <c r="D19" i="1"/>
  <c r="D25" i="1"/>
  <c r="D20" i="1"/>
  <c r="D26" i="1"/>
</calcChain>
</file>

<file path=xl/sharedStrings.xml><?xml version="1.0" encoding="utf-8"?>
<sst xmlns="http://schemas.openxmlformats.org/spreadsheetml/2006/main" count="282" uniqueCount="159">
  <si>
    <t>Precalculus</t>
  </si>
  <si>
    <t>Verification</t>
  </si>
  <si>
    <t>Constants</t>
  </si>
  <si>
    <t>Octave</t>
  </si>
  <si>
    <t>Note</t>
  </si>
  <si>
    <t>Frequency</t>
  </si>
  <si>
    <t>NB Inner loop</t>
  </si>
  <si>
    <t>Index</t>
  </si>
  <si>
    <t>NB Samples mesured</t>
  </si>
  <si>
    <t>Delta</t>
  </si>
  <si>
    <t>Sampling Rate</t>
  </si>
  <si>
    <t>NOP loop</t>
  </si>
  <si>
    <t>Half period loop</t>
  </si>
  <si>
    <t>6502 Frequency</t>
  </si>
  <si>
    <r>
      <t>do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si</t>
    </r>
    <r>
      <rPr>
        <sz val="11"/>
        <color rgb="FF000000"/>
        <rFont val="Segoe UI Symbol"/>
        <family val="2"/>
      </rPr>
      <t>♯</t>
    </r>
  </si>
  <si>
    <r>
      <t>do</t>
    </r>
    <r>
      <rPr>
        <sz val="11"/>
        <color rgb="FF000000"/>
        <rFont val="Segoe UI Symbol"/>
        <family val="2"/>
      </rPr>
      <t>♯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ré</t>
    </r>
    <r>
      <rPr>
        <sz val="11"/>
        <color rgb="FF000000"/>
        <rFont val="Segoe UI Symbol"/>
        <family val="2"/>
      </rPr>
      <t>♭</t>
    </r>
  </si>
  <si>
    <t>ré</t>
  </si>
  <si>
    <r>
      <t>ré</t>
    </r>
    <r>
      <rPr>
        <sz val="11"/>
        <color rgb="FF000000"/>
        <rFont val="Segoe UI Symbol"/>
        <family val="2"/>
      </rPr>
      <t>♯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mi</t>
    </r>
    <r>
      <rPr>
        <sz val="11"/>
        <color rgb="FF000000"/>
        <rFont val="Segoe UI Symbol"/>
        <family val="2"/>
      </rPr>
      <t>♭</t>
    </r>
  </si>
  <si>
    <r>
      <t>mi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fa</t>
    </r>
    <r>
      <rPr>
        <sz val="11"/>
        <color rgb="FF000000"/>
        <rFont val="Segoe UI Symbol"/>
        <family val="2"/>
      </rPr>
      <t>♭</t>
    </r>
  </si>
  <si>
    <r>
      <t>fa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mi</t>
    </r>
    <r>
      <rPr>
        <sz val="11"/>
        <color rgb="FF000000"/>
        <rFont val="Segoe UI Symbol"/>
        <family val="2"/>
      </rPr>
      <t>♯</t>
    </r>
  </si>
  <si>
    <r>
      <t>fa</t>
    </r>
    <r>
      <rPr>
        <sz val="11"/>
        <color rgb="FF000000"/>
        <rFont val="Segoe UI Symbol"/>
        <family val="2"/>
      </rPr>
      <t>♯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sol</t>
    </r>
    <r>
      <rPr>
        <sz val="11"/>
        <color rgb="FF000000"/>
        <rFont val="Segoe UI Symbol"/>
        <family val="2"/>
      </rPr>
      <t>♭</t>
    </r>
  </si>
  <si>
    <t>sol</t>
  </si>
  <si>
    <r>
      <t>sol</t>
    </r>
    <r>
      <rPr>
        <sz val="11"/>
        <color rgb="FF000000"/>
        <rFont val="Segoe UI Symbol"/>
        <family val="2"/>
      </rPr>
      <t>♯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la</t>
    </r>
    <r>
      <rPr>
        <sz val="11"/>
        <color rgb="FF000000"/>
        <rFont val="Segoe UI Symbol"/>
        <family val="2"/>
      </rPr>
      <t>♭</t>
    </r>
  </si>
  <si>
    <t>la</t>
  </si>
  <si>
    <r>
      <t>la</t>
    </r>
    <r>
      <rPr>
        <sz val="11"/>
        <color rgb="FF000000"/>
        <rFont val="Segoe UI Symbol"/>
        <family val="2"/>
      </rPr>
      <t>♯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si</t>
    </r>
    <r>
      <rPr>
        <sz val="11"/>
        <color rgb="FF000000"/>
        <rFont val="Segoe UI Symbol"/>
        <family val="2"/>
      </rPr>
      <t>♭</t>
    </r>
  </si>
  <si>
    <r>
      <t>si</t>
    </r>
    <r>
      <rPr>
        <sz val="11"/>
        <color rgb="FF000000"/>
        <rFont val="Calibri"/>
        <family val="2"/>
      </rPr>
      <t xml:space="preserve"> ou </t>
    </r>
    <r>
      <rPr>
        <i/>
        <sz val="11"/>
        <color rgb="FF000000"/>
        <rFont val="Calibri"/>
        <family val="2"/>
      </rPr>
      <t>do</t>
    </r>
    <r>
      <rPr>
        <sz val="11"/>
        <color rgb="FF000000"/>
        <rFont val="Segoe UI Symbol"/>
        <family val="2"/>
      </rPr>
      <t>♭</t>
    </r>
  </si>
  <si>
    <t>hex</t>
  </si>
  <si>
    <t>FB</t>
  </si>
  <si>
    <t>ED</t>
  </si>
  <si>
    <t>DF</t>
  </si>
  <si>
    <t>D3</t>
  </si>
  <si>
    <t>C7</t>
  </si>
  <si>
    <t>BB</t>
  </si>
  <si>
    <t>B1</t>
  </si>
  <si>
    <t>A7</t>
  </si>
  <si>
    <t>9D</t>
  </si>
  <si>
    <t>94</t>
  </si>
  <si>
    <t>8C</t>
  </si>
  <si>
    <t>84</t>
  </si>
  <si>
    <t>7C</t>
  </si>
  <si>
    <t>75</t>
  </si>
  <si>
    <t>6F</t>
  </si>
  <si>
    <t>68</t>
  </si>
  <si>
    <t>62</t>
  </si>
  <si>
    <t>5D</t>
  </si>
  <si>
    <t>57</t>
  </si>
  <si>
    <t>52</t>
  </si>
  <si>
    <t>4E</t>
  </si>
  <si>
    <t>49</t>
  </si>
  <si>
    <t>45</t>
  </si>
  <si>
    <t>41</t>
  </si>
  <si>
    <t>3D</t>
  </si>
  <si>
    <t>3A</t>
  </si>
  <si>
    <t>36</t>
  </si>
  <si>
    <t>33</t>
  </si>
  <si>
    <t>30</t>
  </si>
  <si>
    <t>2D</t>
  </si>
  <si>
    <t>2B</t>
  </si>
  <si>
    <t>28</t>
  </si>
  <si>
    <t>26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</si>
  <si>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</si>
  <si>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</si>
  <si>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</si>
  <si>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</si>
  <si>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</si>
  <si>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</si>
  <si>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</si>
  <si>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</si>
  <si>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</si>
  <si>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</si>
  <si>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</si>
  <si>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</si>
  <si>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</si>
  <si>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</si>
  <si>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</si>
  <si>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</si>
  <si>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</si>
  <si>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</si>
  <si>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</si>
  <si>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</si>
  <si>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</si>
  <si>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</si>
  <si>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</si>
  <si>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</si>
  <si>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</si>
  <si>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</si>
  <si>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</si>
  <si>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</si>
  <si>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</si>
  <si>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</si>
  <si>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</si>
  <si>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</si>
  <si>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</si>
  <si>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0137</t>
  </si>
  <si>
    <t>0149</t>
  </si>
  <si>
    <t>015D</t>
  </si>
  <si>
    <t>0171</t>
  </si>
  <si>
    <t>0188</t>
  </si>
  <si>
    <t>019F</t>
  </si>
  <si>
    <t>01B8</t>
  </si>
  <si>
    <t>01D2</t>
  </si>
  <si>
    <t>01ED</t>
  </si>
  <si>
    <t>020B</t>
  </si>
  <si>
    <t>022A</t>
  </si>
  <si>
    <t>024B</t>
  </si>
  <si>
    <t>026E</t>
  </si>
  <si>
    <t>0293</t>
  </si>
  <si>
    <t>02BA</t>
  </si>
  <si>
    <t>02E3</t>
  </si>
  <si>
    <t>0310</t>
  </si>
  <si>
    <t>033E</t>
  </si>
  <si>
    <t>0370</t>
  </si>
  <si>
    <t>03A4</t>
  </si>
  <si>
    <t>03DB</t>
  </si>
  <si>
    <t>0416</t>
  </si>
  <si>
    <t>0454</t>
  </si>
  <si>
    <t>0496</t>
  </si>
  <si>
    <t>04DC</t>
  </si>
  <si>
    <t>0526</t>
  </si>
  <si>
    <t>0574</t>
  </si>
  <si>
    <t>05C7</t>
  </si>
  <si>
    <t>0620</t>
  </si>
  <si>
    <t>067D</t>
  </si>
  <si>
    <t>06E0</t>
  </si>
  <si>
    <t>0748</t>
  </si>
  <si>
    <t>07B7</t>
  </si>
  <si>
    <t>note01</t>
  </si>
  <si>
    <t>note02</t>
  </si>
  <si>
    <t>note03</t>
  </si>
  <si>
    <t>note04</t>
  </si>
  <si>
    <t>note05</t>
  </si>
  <si>
    <t>note06</t>
  </si>
  <si>
    <t>note07</t>
  </si>
  <si>
    <t>note08</t>
  </si>
  <si>
    <t>note09</t>
  </si>
  <si>
    <t>note10</t>
  </si>
  <si>
    <t>note11</t>
  </si>
  <si>
    <t>note12</t>
  </si>
  <si>
    <t>note13</t>
  </si>
  <si>
    <t>note14</t>
  </si>
  <si>
    <t>note15</t>
  </si>
  <si>
    <t>note16</t>
  </si>
  <si>
    <t>note17</t>
  </si>
  <si>
    <t>note18</t>
  </si>
  <si>
    <t>note19</t>
  </si>
  <si>
    <t>note20</t>
  </si>
  <si>
    <t>note21</t>
  </si>
  <si>
    <t>note22</t>
  </si>
  <si>
    <t>note23</t>
  </si>
  <si>
    <t>note24</t>
  </si>
  <si>
    <t>note25</t>
  </si>
  <si>
    <t>note26</t>
  </si>
  <si>
    <t>note27</t>
  </si>
  <si>
    <t>note28</t>
  </si>
  <si>
    <t>note29</t>
  </si>
  <si>
    <t>note30</t>
  </si>
  <si>
    <t>note31</t>
  </si>
  <si>
    <t>note32</t>
  </si>
  <si>
    <t>note33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</si>
</sst>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&quot; Hz&quot;"/>
    <numFmt numFmtId="165" formatCode="0&quot; Hz&quot;"/>
    <numFmt numFmtId="166" formatCode="0&quot; cycles&quot;"/>
  </numFmts>
  <fonts count="7" x14ac:knownFonts="1">
    <font>
      <sz val="11"/>
      <color rgb="FF00000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Segoe UI Symbol"/>
      <family val="2"/>
    </font>
    <font>
      <b/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CE4D6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2" borderId="1" applyNumberFormat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1" fontId="3" fillId="0" borderId="5" xfId="0" applyNumberFormat="1" applyFont="1" applyBorder="1"/>
    <xf numFmtId="0" fontId="3" fillId="0" borderId="6" xfId="0" applyFont="1" applyBorder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2" fillId="3" borderId="0" xfId="1" applyNumberFormat="1" applyFont="1" applyFill="1"/>
    <xf numFmtId="0" fontId="0" fillId="0" borderId="7" xfId="0" applyBorder="1"/>
    <xf numFmtId="0" fontId="1" fillId="2" borderId="1" xfId="2" applyFont="1" applyFill="1" applyBorder="1"/>
    <xf numFmtId="10" fontId="1" fillId="2" borderId="1" xfId="2" applyNumberFormat="1" applyFont="1" applyFill="1" applyBorder="1"/>
    <xf numFmtId="165" fontId="0" fillId="0" borderId="7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5" fontId="0" fillId="0" borderId="11" xfId="0" applyNumberFormat="1" applyBorder="1"/>
    <xf numFmtId="1" fontId="1" fillId="2" borderId="0" xfId="2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164" fontId="3" fillId="7" borderId="0" xfId="0" applyNumberFormat="1" applyFont="1" applyFill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" fontId="1" fillId="2" borderId="10" xfId="2" applyNumberFormat="1" applyFont="1" applyFill="1" applyBorder="1"/>
    <xf numFmtId="0" fontId="0" fillId="0" borderId="11" xfId="0" applyBorder="1"/>
    <xf numFmtId="0" fontId="0" fillId="0" borderId="10" xfId="0" applyBorder="1"/>
    <xf numFmtId="0" fontId="1" fillId="2" borderId="12" xfId="2" applyFont="1" applyFill="1" applyBorder="1"/>
    <xf numFmtId="10" fontId="1" fillId="2" borderId="12" xfId="2" applyNumberFormat="1" applyFont="1" applyFill="1" applyBorder="1"/>
    <xf numFmtId="1" fontId="0" fillId="0" borderId="0" xfId="0" applyNumberFormat="1"/>
    <xf numFmtId="10" fontId="0" fillId="0" borderId="0" xfId="0" applyNumberFormat="1"/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" fontId="0" fillId="8" borderId="0" xfId="0" applyNumberFormat="1" applyFill="1"/>
    <xf numFmtId="0" fontId="0" fillId="8" borderId="0" xfId="0" applyFill="1"/>
    <xf numFmtId="1" fontId="0" fillId="9" borderId="0" xfId="0" applyNumberFormat="1" applyFill="1"/>
    <xf numFmtId="0" fontId="0" fillId="9" borderId="0" xfId="0" applyFill="1"/>
    <xf numFmtId="0" fontId="0" fillId="9" borderId="0" xfId="0" quotePrefix="1" applyFill="1"/>
    <xf numFmtId="0" fontId="0" fillId="0" borderId="7" xfId="0" applyFill="1" applyBorder="1"/>
  </cellXfs>
  <cellStyles count="3">
    <cellStyle name="Calcul" xfId="2" builtinId="22" customBuiltin="1"/>
    <cellStyle name="Insatisfaisant" xfId="1" builtinId="27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1" i="0" u="none" strike="noStrike" kern="1200" cap="none" baseline="0">
                <a:solidFill>
                  <a:srgbClr val="D9D9D9"/>
                </a:solidFill>
                <a:latin typeface="Calibri"/>
              </a:defRPr>
            </a:pPr>
            <a:r>
              <a:rPr lang="fr-FR" sz="1400" b="1" i="0" u="none" strike="noStrike" kern="1200" cap="none" spc="0" baseline="0">
                <a:solidFill>
                  <a:srgbClr val="D9D9D9"/>
                </a:solidFill>
                <a:uFillTx/>
                <a:latin typeface="Calibri"/>
              </a:rPr>
              <a:t>Delta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Feuil1!$H$2:$H$2</c:f>
              <c:strCache>
                <c:ptCount val="1"/>
                <c:pt idx="0">
                  <c:v>Delta</c:v>
                </c:pt>
              </c:strCache>
            </c:strRef>
          </c:tx>
          <c:spPr>
            <a:ln w="22229" cap="rnd">
              <a:solidFill>
                <a:srgbClr val="5B9BD5"/>
              </a:solidFill>
              <a:prstDash val="solid"/>
            </a:ln>
          </c:spPr>
          <c:marker>
            <c:symbol val="circle"/>
            <c:size val="3"/>
          </c:marker>
          <c:xVal>
            <c:numRef>
              <c:f>Feuil1!$C$6:$C$38</c:f>
              <c:numCache>
                <c:formatCode>0.00" Hz"</c:formatCode>
                <c:ptCount val="33"/>
                <c:pt idx="0">
                  <c:v>155.565</c:v>
                </c:pt>
                <c:pt idx="1">
                  <c:v>164.815</c:v>
                </c:pt>
                <c:pt idx="2">
                  <c:v>174.61500000000001</c:v>
                </c:pt>
                <c:pt idx="3">
                  <c:v>184.995</c:v>
                </c:pt>
                <c:pt idx="4">
                  <c:v>196</c:v>
                </c:pt>
                <c:pt idx="5">
                  <c:v>207.65</c:v>
                </c:pt>
                <c:pt idx="6">
                  <c:v>220</c:v>
                </c:pt>
                <c:pt idx="7">
                  <c:v>233.08</c:v>
                </c:pt>
                <c:pt idx="8">
                  <c:v>246.94</c:v>
                </c:pt>
                <c:pt idx="9">
                  <c:v>261.63</c:v>
                </c:pt>
                <c:pt idx="10">
                  <c:v>277.18</c:v>
                </c:pt>
                <c:pt idx="11">
                  <c:v>293.66000000000003</c:v>
                </c:pt>
                <c:pt idx="12">
                  <c:v>311.13</c:v>
                </c:pt>
                <c:pt idx="13">
                  <c:v>329.63</c:v>
                </c:pt>
                <c:pt idx="14">
                  <c:v>349.23</c:v>
                </c:pt>
                <c:pt idx="15">
                  <c:v>369.99</c:v>
                </c:pt>
                <c:pt idx="16">
                  <c:v>392</c:v>
                </c:pt>
                <c:pt idx="17">
                  <c:v>415.3</c:v>
                </c:pt>
                <c:pt idx="18">
                  <c:v>440</c:v>
                </c:pt>
                <c:pt idx="19">
                  <c:v>466.16</c:v>
                </c:pt>
                <c:pt idx="20">
                  <c:v>493.88</c:v>
                </c:pt>
                <c:pt idx="21">
                  <c:v>523.26</c:v>
                </c:pt>
                <c:pt idx="22">
                  <c:v>554.36</c:v>
                </c:pt>
                <c:pt idx="23">
                  <c:v>587.32000000000005</c:v>
                </c:pt>
                <c:pt idx="24">
                  <c:v>622.26</c:v>
                </c:pt>
                <c:pt idx="25">
                  <c:v>659.26</c:v>
                </c:pt>
                <c:pt idx="26">
                  <c:v>698.46</c:v>
                </c:pt>
                <c:pt idx="27">
                  <c:v>739.98</c:v>
                </c:pt>
                <c:pt idx="28">
                  <c:v>784</c:v>
                </c:pt>
                <c:pt idx="29">
                  <c:v>830.6</c:v>
                </c:pt>
                <c:pt idx="30">
                  <c:v>880</c:v>
                </c:pt>
                <c:pt idx="31">
                  <c:v>932.32</c:v>
                </c:pt>
                <c:pt idx="32">
                  <c:v>987.76</c:v>
                </c:pt>
              </c:numCache>
            </c:numRef>
          </c:xVal>
          <c:yVal>
            <c:numRef>
              <c:f>Feuil1!$H$6:$H$38</c:f>
              <c:numCache>
                <c:formatCode>0.00%</c:formatCode>
                <c:ptCount val="33"/>
                <c:pt idx="0">
                  <c:v>-4.6687257582402105E-3</c:v>
                </c:pt>
                <c:pt idx="1">
                  <c:v>-4.7479612981212137E-3</c:v>
                </c:pt>
                <c:pt idx="2">
                  <c:v>-6.2703178417215814E-3</c:v>
                </c:pt>
                <c:pt idx="3">
                  <c:v>-4.9224465318788036E-3</c:v>
                </c:pt>
                <c:pt idx="4">
                  <c:v>-3.9737298071236592E-3</c:v>
                </c:pt>
                <c:pt idx="5">
                  <c:v>-4.7009735527794661E-3</c:v>
                </c:pt>
                <c:pt idx="6">
                  <c:v>-2.5974025974026529E-3</c:v>
                </c:pt>
                <c:pt idx="7">
                  <c:v>-1.5133313571618885E-3</c:v>
                </c:pt>
                <c:pt idx="8">
                  <c:v>-5.0968577072425993E-3</c:v>
                </c:pt>
                <c:pt idx="9">
                  <c:v>-1.5499377138769343E-3</c:v>
                </c:pt>
                <c:pt idx="10">
                  <c:v>-1.8866421865502455E-3</c:v>
                </c:pt>
                <c:pt idx="11">
                  <c:v>1.2516688831526672E-3</c:v>
                </c:pt>
                <c:pt idx="12">
                  <c:v>-3.8653913964632122E-3</c:v>
                </c:pt>
                <c:pt idx="13">
                  <c:v>-5.1729194700690026E-3</c:v>
                </c:pt>
                <c:pt idx="14">
                  <c:v>-2.2124380143965696E-3</c:v>
                </c:pt>
                <c:pt idx="15">
                  <c:v>-2.0520305122592036E-3</c:v>
                </c:pt>
                <c:pt idx="16">
                  <c:v>-4.4798407167745006E-3</c:v>
                </c:pt>
                <c:pt idx="17">
                  <c:v>2.8555266480128094E-3</c:v>
                </c:pt>
                <c:pt idx="18">
                  <c:v>-3.1240237425810783E-4</c:v>
                </c:pt>
                <c:pt idx="19">
                  <c:v>-1.5133313571618885E-3</c:v>
                </c:pt>
                <c:pt idx="20">
                  <c:v>6.6512960333318168E-4</c:v>
                </c:pt>
                <c:pt idx="21">
                  <c:v>-4.2594358476248859E-3</c:v>
                </c:pt>
                <c:pt idx="22">
                  <c:v>5.3565607003396368E-3</c:v>
                </c:pt>
                <c:pt idx="23">
                  <c:v>5.8728304318440821E-3</c:v>
                </c:pt>
                <c:pt idx="24">
                  <c:v>-4.6687257582402105E-3</c:v>
                </c:pt>
                <c:pt idx="25">
                  <c:v>8.0971761215566421E-4</c:v>
                </c:pt>
                <c:pt idx="26">
                  <c:v>-4.0200241774139365E-3</c:v>
                </c:pt>
                <c:pt idx="27">
                  <c:v>-3.9674776705849986E-3</c:v>
                </c:pt>
                <c:pt idx="28">
                  <c:v>-4.1649312786344058E-4</c:v>
                </c:pt>
                <c:pt idx="29">
                  <c:v>6.8484368990023923E-4</c:v>
                </c:pt>
                <c:pt idx="30">
                  <c:v>5.4461667364892911E-3</c:v>
                </c:pt>
                <c:pt idx="31">
                  <c:v>4.5750019882213428E-3</c:v>
                </c:pt>
                <c:pt idx="32">
                  <c:v>1.2391674090872285E-2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03232"/>
        <c:axId val="349806560"/>
      </c:scatterChart>
      <c:valAx>
        <c:axId val="3498065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595959">
                  <a:alpha val="75000"/>
                </a:srgb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8" cap="flat">
            <a:solidFill>
              <a:srgbClr val="7F7F7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BFBFBF"/>
                </a:solidFill>
                <a:latin typeface="Calibri"/>
              </a:defRPr>
            </a:pPr>
            <a:endParaRPr lang="fr-FR"/>
          </a:p>
        </c:txPr>
        <c:crossAx val="349803232"/>
        <c:crosses val="autoZero"/>
        <c:crossBetween val="midCat"/>
      </c:valAx>
      <c:valAx>
        <c:axId val="34980323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595959">
                  <a:alpha val="75000"/>
                </a:srgbClr>
              </a:solidFill>
              <a:prstDash val="solid"/>
              <a:round/>
            </a:ln>
          </c:spPr>
        </c:majorGridlines>
        <c:numFmt formatCode="0.00&quot; Hz&quot;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BFBFBF"/>
                </a:solidFill>
                <a:latin typeface="Calibri"/>
              </a:defRPr>
            </a:pPr>
            <a:endParaRPr lang="fr-FR"/>
          </a:p>
        </c:txPr>
        <c:crossAx val="3498065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404040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9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6</xdr:row>
      <xdr:rowOff>1617</xdr:rowOff>
    </xdr:from>
    <xdr:ext cx="15563846" cy="49339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28F44C-C8F1-4DB8-BD70-AB2377F2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3" workbookViewId="0">
      <selection activeCell="B6" sqref="B6:B38"/>
    </sheetView>
  </sheetViews>
  <sheetFormatPr baseColWidth="10" defaultRowHeight="14.95" x14ac:dyDescent="0.25"/>
  <cols>
    <col min="1" max="1" width="11" customWidth="1"/>
    <col min="2" max="2" width="19.375" customWidth="1"/>
    <col min="3" max="3" width="16" customWidth="1"/>
    <col min="4" max="4" width="13.75" style="29" customWidth="1"/>
    <col min="5" max="5" width="6.375" customWidth="1"/>
    <col min="6" max="6" width="19.75" customWidth="1"/>
    <col min="7" max="7" width="14.25" customWidth="1"/>
    <col min="8" max="8" width="14.25" style="30" customWidth="1"/>
    <col min="9" max="9" width="16.625" customWidth="1"/>
    <col min="10" max="11" width="11" customWidth="1"/>
    <col min="12" max="12" width="15.125" customWidth="1"/>
    <col min="13" max="13" width="18.75" customWidth="1"/>
    <col min="14" max="14" width="11" customWidth="1"/>
  </cols>
  <sheetData>
    <row r="1" spans="1:13" s="1" customFormat="1" ht="14.3" x14ac:dyDescent="0.25">
      <c r="A1" s="31" t="s">
        <v>0</v>
      </c>
      <c r="B1" s="31"/>
      <c r="C1" s="31"/>
      <c r="D1" s="31"/>
      <c r="E1" s="31"/>
      <c r="F1" s="32" t="s">
        <v>1</v>
      </c>
      <c r="G1" s="32"/>
      <c r="H1" s="32"/>
      <c r="I1" s="32"/>
      <c r="K1" s="33" t="s">
        <v>2</v>
      </c>
      <c r="L1" s="33"/>
      <c r="M1" s="33"/>
    </row>
    <row r="2" spans="1:13" s="1" customFormat="1" ht="14.3" x14ac:dyDescent="0.25">
      <c r="A2" s="2" t="s">
        <v>3</v>
      </c>
      <c r="B2" s="3" t="s">
        <v>4</v>
      </c>
      <c r="C2" s="3" t="s">
        <v>5</v>
      </c>
      <c r="D2" s="4" t="s">
        <v>6</v>
      </c>
      <c r="E2" s="5" t="s">
        <v>7</v>
      </c>
      <c r="F2" s="1" t="s">
        <v>8</v>
      </c>
      <c r="G2" s="1" t="s">
        <v>5</v>
      </c>
      <c r="H2" s="6" t="s">
        <v>9</v>
      </c>
      <c r="I2" s="7" t="s">
        <v>10</v>
      </c>
      <c r="K2" s="8" t="s">
        <v>11</v>
      </c>
      <c r="L2" s="1" t="s">
        <v>12</v>
      </c>
      <c r="M2" s="7" t="s">
        <v>13</v>
      </c>
    </row>
    <row r="3" spans="1:13" s="1" customFormat="1" ht="15.65" x14ac:dyDescent="0.25">
      <c r="A3" s="34">
        <v>3</v>
      </c>
      <c r="B3" s="9" t="s">
        <v>14</v>
      </c>
      <c r="C3" s="10">
        <f t="shared" ref="C3:C14" si="0">C15/2</f>
        <v>130.815</v>
      </c>
      <c r="D3" s="11">
        <f t="shared" ref="D3:D38" si="1">((1/(C3*2)*M$3)-L$3)/K$3</f>
        <v>299.23861942437793</v>
      </c>
      <c r="E3" s="12"/>
      <c r="F3"/>
      <c r="G3" s="13" t="e">
        <f t="shared" ref="G3:G38" si="2">(I$3/F3)</f>
        <v>#DIV/0!</v>
      </c>
      <c r="H3" s="14" t="e">
        <f t="shared" ref="H3:H38" si="3">(G3-C3)/C3</f>
        <v>#DIV/0!</v>
      </c>
      <c r="I3" s="15">
        <v>384000</v>
      </c>
      <c r="J3"/>
      <c r="K3" s="16">
        <v>13</v>
      </c>
      <c r="L3" s="17">
        <v>20</v>
      </c>
      <c r="M3" s="18">
        <f>1.023*1000000</f>
        <v>1022999.9999999999</v>
      </c>
    </row>
    <row r="4" spans="1:13" s="1" customFormat="1" ht="15.65" x14ac:dyDescent="0.25">
      <c r="A4" s="34"/>
      <c r="B4" s="9" t="s">
        <v>15</v>
      </c>
      <c r="C4" s="10">
        <f t="shared" si="0"/>
        <v>138.59</v>
      </c>
      <c r="D4" s="11">
        <f t="shared" si="1"/>
        <v>282.36480598555778</v>
      </c>
      <c r="E4" s="12"/>
      <c r="F4"/>
      <c r="G4" s="13" t="e">
        <f t="shared" si="2"/>
        <v>#DIV/0!</v>
      </c>
      <c r="H4" s="14" t="e">
        <f t="shared" si="3"/>
        <v>#DIV/0!</v>
      </c>
      <c r="I4" s="12"/>
      <c r="J4"/>
      <c r="K4"/>
      <c r="L4"/>
      <c r="M4"/>
    </row>
    <row r="5" spans="1:13" s="1" customFormat="1" ht="14.3" x14ac:dyDescent="0.25">
      <c r="A5" s="34"/>
      <c r="B5" s="9" t="s">
        <v>16</v>
      </c>
      <c r="C5" s="10">
        <f t="shared" si="0"/>
        <v>146.83000000000001</v>
      </c>
      <c r="D5" s="11">
        <f t="shared" si="1"/>
        <v>266.43234719377193</v>
      </c>
      <c r="E5" s="12"/>
      <c r="F5"/>
      <c r="G5" s="13" t="e">
        <f t="shared" si="2"/>
        <v>#DIV/0!</v>
      </c>
      <c r="H5" s="14" t="e">
        <f t="shared" si="3"/>
        <v>#DIV/0!</v>
      </c>
      <c r="I5" s="12"/>
      <c r="J5"/>
      <c r="K5"/>
      <c r="L5"/>
      <c r="M5"/>
    </row>
    <row r="6" spans="1:13" s="1" customFormat="1" ht="15.65" x14ac:dyDescent="0.25">
      <c r="A6" s="34"/>
      <c r="B6" s="9" t="s">
        <v>17</v>
      </c>
      <c r="C6" s="10">
        <f t="shared" si="0"/>
        <v>155.565</v>
      </c>
      <c r="D6" s="19">
        <f t="shared" si="1"/>
        <v>251.38574278869331</v>
      </c>
      <c r="E6" s="12">
        <v>0</v>
      </c>
      <c r="F6">
        <v>2480</v>
      </c>
      <c r="G6" s="13">
        <f t="shared" si="2"/>
        <v>154.83870967741936</v>
      </c>
      <c r="H6" s="14">
        <f t="shared" si="3"/>
        <v>-4.6687257582402105E-3</v>
      </c>
      <c r="I6" s="12"/>
      <c r="J6"/>
      <c r="K6"/>
      <c r="L6"/>
      <c r="M6"/>
    </row>
    <row r="7" spans="1:13" s="1" customFormat="1" ht="15.65" x14ac:dyDescent="0.25">
      <c r="A7" s="34"/>
      <c r="B7" s="9" t="s">
        <v>18</v>
      </c>
      <c r="C7" s="10">
        <f t="shared" si="0"/>
        <v>164.815</v>
      </c>
      <c r="D7" s="19">
        <f t="shared" si="1"/>
        <v>237.19074300089372</v>
      </c>
      <c r="E7" s="12">
        <v>1</v>
      </c>
      <c r="F7">
        <v>2341</v>
      </c>
      <c r="G7" s="13">
        <f t="shared" si="2"/>
        <v>164.03246475865015</v>
      </c>
      <c r="H7" s="14">
        <f t="shared" si="3"/>
        <v>-4.7479612981212137E-3</v>
      </c>
      <c r="I7" s="12"/>
      <c r="J7"/>
      <c r="K7"/>
      <c r="L7"/>
      <c r="M7"/>
    </row>
    <row r="8" spans="1:13" s="1" customFormat="1" ht="15.65" x14ac:dyDescent="0.25">
      <c r="A8" s="34"/>
      <c r="B8" s="9" t="s">
        <v>19</v>
      </c>
      <c r="C8" s="10">
        <f t="shared" si="0"/>
        <v>174.61500000000001</v>
      </c>
      <c r="D8" s="19">
        <f t="shared" si="1"/>
        <v>223.79243126086178</v>
      </c>
      <c r="E8" s="12">
        <v>2</v>
      </c>
      <c r="F8">
        <v>2213</v>
      </c>
      <c r="G8" s="13">
        <f t="shared" si="2"/>
        <v>173.5201084500678</v>
      </c>
      <c r="H8" s="14">
        <f t="shared" si="3"/>
        <v>-6.2703178417215814E-3</v>
      </c>
      <c r="I8" s="12"/>
      <c r="J8"/>
      <c r="K8"/>
      <c r="L8"/>
      <c r="M8"/>
    </row>
    <row r="9" spans="1:13" s="1" customFormat="1" ht="15.65" x14ac:dyDescent="0.25">
      <c r="A9" s="34"/>
      <c r="B9" s="9" t="s">
        <v>20</v>
      </c>
      <c r="C9" s="10">
        <f t="shared" si="0"/>
        <v>184.995</v>
      </c>
      <c r="D9" s="19">
        <f t="shared" si="1"/>
        <v>211.14919945861323</v>
      </c>
      <c r="E9" s="12">
        <v>3</v>
      </c>
      <c r="F9">
        <v>2086</v>
      </c>
      <c r="G9" s="13">
        <f t="shared" si="2"/>
        <v>184.08437200383509</v>
      </c>
      <c r="H9" s="14">
        <f t="shared" si="3"/>
        <v>-4.9224465318788036E-3</v>
      </c>
      <c r="I9" s="12"/>
      <c r="J9"/>
      <c r="K9"/>
      <c r="L9"/>
      <c r="M9"/>
    </row>
    <row r="10" spans="1:13" s="1" customFormat="1" ht="14.3" x14ac:dyDescent="0.25">
      <c r="A10" s="34"/>
      <c r="B10" s="9" t="s">
        <v>21</v>
      </c>
      <c r="C10" s="10">
        <f t="shared" si="0"/>
        <v>196</v>
      </c>
      <c r="D10" s="19">
        <f t="shared" si="1"/>
        <v>199.20722135007844</v>
      </c>
      <c r="E10" s="12">
        <v>4</v>
      </c>
      <c r="F10">
        <v>1967</v>
      </c>
      <c r="G10" s="13">
        <f t="shared" si="2"/>
        <v>195.22114895780376</v>
      </c>
      <c r="H10" s="14">
        <f t="shared" si="3"/>
        <v>-3.9737298071236592E-3</v>
      </c>
      <c r="I10" s="12"/>
      <c r="J10"/>
      <c r="K10"/>
      <c r="L10"/>
      <c r="M10"/>
    </row>
    <row r="11" spans="1:13" s="1" customFormat="1" ht="15.65" x14ac:dyDescent="0.25">
      <c r="A11" s="34"/>
      <c r="B11" s="9" t="s">
        <v>22</v>
      </c>
      <c r="C11" s="10">
        <f t="shared" si="0"/>
        <v>207.65</v>
      </c>
      <c r="D11" s="19">
        <f t="shared" si="1"/>
        <v>187.94458130359888</v>
      </c>
      <c r="E11" s="12">
        <v>5</v>
      </c>
      <c r="F11">
        <v>1858</v>
      </c>
      <c r="G11" s="13">
        <f t="shared" si="2"/>
        <v>206.67384284176535</v>
      </c>
      <c r="H11" s="14">
        <f t="shared" si="3"/>
        <v>-4.7009735527794661E-3</v>
      </c>
      <c r="I11" s="12"/>
      <c r="J11"/>
      <c r="K11"/>
      <c r="L11"/>
      <c r="M11"/>
    </row>
    <row r="12" spans="1:13" s="1" customFormat="1" ht="14.3" x14ac:dyDescent="0.25">
      <c r="A12" s="34"/>
      <c r="B12" s="9" t="s">
        <v>23</v>
      </c>
      <c r="C12" s="10">
        <f t="shared" si="0"/>
        <v>220</v>
      </c>
      <c r="D12" s="19">
        <f t="shared" si="1"/>
        <v>177.30769230769226</v>
      </c>
      <c r="E12" s="12">
        <v>6</v>
      </c>
      <c r="F12">
        <v>1750</v>
      </c>
      <c r="G12" s="13">
        <f t="shared" si="2"/>
        <v>219.42857142857142</v>
      </c>
      <c r="H12" s="14">
        <f t="shared" si="3"/>
        <v>-2.5974025974026529E-3</v>
      </c>
      <c r="I12" s="12"/>
      <c r="J12"/>
      <c r="K12"/>
      <c r="L12"/>
      <c r="M12"/>
    </row>
    <row r="13" spans="1:13" s="1" customFormat="1" ht="15.65" x14ac:dyDescent="0.25">
      <c r="A13" s="34"/>
      <c r="B13" s="9" t="s">
        <v>24</v>
      </c>
      <c r="C13" s="10">
        <f t="shared" si="0"/>
        <v>233.08</v>
      </c>
      <c r="D13" s="19">
        <f t="shared" si="1"/>
        <v>167.27119113939085</v>
      </c>
      <c r="E13" s="12">
        <v>7</v>
      </c>
      <c r="F13">
        <v>1650</v>
      </c>
      <c r="G13" s="13">
        <f t="shared" si="2"/>
        <v>232.72727272727272</v>
      </c>
      <c r="H13" s="14">
        <f t="shared" si="3"/>
        <v>-1.5133313571618885E-3</v>
      </c>
      <c r="I13" s="12"/>
      <c r="J13"/>
      <c r="K13"/>
      <c r="L13"/>
      <c r="M13"/>
    </row>
    <row r="14" spans="1:13" s="1" customFormat="1" ht="15.65" x14ac:dyDescent="0.25">
      <c r="A14" s="34"/>
      <c r="B14" s="9" t="s">
        <v>25</v>
      </c>
      <c r="C14" s="10">
        <f t="shared" si="0"/>
        <v>246.94</v>
      </c>
      <c r="D14" s="19">
        <f t="shared" si="1"/>
        <v>157.79641270691729</v>
      </c>
      <c r="E14" s="12">
        <v>8</v>
      </c>
      <c r="F14">
        <v>1563</v>
      </c>
      <c r="G14" s="13">
        <f t="shared" si="2"/>
        <v>245.68138195777351</v>
      </c>
      <c r="H14" s="14">
        <f t="shared" si="3"/>
        <v>-5.0968577072425993E-3</v>
      </c>
      <c r="I14" s="12"/>
      <c r="J14"/>
      <c r="K14"/>
      <c r="L14"/>
      <c r="M14"/>
    </row>
    <row r="15" spans="1:13" ht="15.65" x14ac:dyDescent="0.25">
      <c r="A15" s="35">
        <v>4</v>
      </c>
      <c r="B15" s="9" t="s">
        <v>14</v>
      </c>
      <c r="C15" s="10">
        <v>261.63</v>
      </c>
      <c r="D15" s="19">
        <f t="shared" si="1"/>
        <v>148.85007894295819</v>
      </c>
      <c r="E15" s="12">
        <v>9</v>
      </c>
      <c r="F15">
        <v>1470</v>
      </c>
      <c r="G15" s="13">
        <f t="shared" si="2"/>
        <v>261.22448979591837</v>
      </c>
      <c r="H15" s="14">
        <f t="shared" si="3"/>
        <v>-1.5499377138769343E-3</v>
      </c>
      <c r="I15" s="12"/>
    </row>
    <row r="16" spans="1:13" ht="15.65" x14ac:dyDescent="0.25">
      <c r="A16" s="35"/>
      <c r="B16" s="9" t="s">
        <v>15</v>
      </c>
      <c r="C16" s="10">
        <v>277.18</v>
      </c>
      <c r="D16" s="19">
        <f t="shared" si="1"/>
        <v>140.41317222354812</v>
      </c>
      <c r="E16" s="12">
        <v>10</v>
      </c>
      <c r="F16">
        <v>1388</v>
      </c>
      <c r="G16" s="13">
        <f t="shared" si="2"/>
        <v>276.65706051873201</v>
      </c>
      <c r="H16" s="14">
        <f t="shared" si="3"/>
        <v>-1.8866421865502455E-3</v>
      </c>
      <c r="I16" s="12"/>
    </row>
    <row r="17" spans="1:9" ht="14.3" x14ac:dyDescent="0.25">
      <c r="A17" s="35"/>
      <c r="B17" s="9" t="s">
        <v>16</v>
      </c>
      <c r="C17" s="10">
        <v>293.66000000000003</v>
      </c>
      <c r="D17" s="19">
        <f t="shared" si="1"/>
        <v>132.44694282765519</v>
      </c>
      <c r="E17" s="12">
        <v>11</v>
      </c>
      <c r="F17">
        <v>1306</v>
      </c>
      <c r="G17" s="13">
        <f t="shared" si="2"/>
        <v>294.02756508422664</v>
      </c>
      <c r="H17" s="14">
        <f t="shared" si="3"/>
        <v>1.2516688831526672E-3</v>
      </c>
      <c r="I17" s="12"/>
    </row>
    <row r="18" spans="1:9" ht="15.65" x14ac:dyDescent="0.25">
      <c r="A18" s="35"/>
      <c r="B18" s="9" t="s">
        <v>17</v>
      </c>
      <c r="C18" s="10">
        <v>311.13</v>
      </c>
      <c r="D18" s="19">
        <f t="shared" si="1"/>
        <v>124.92364062511589</v>
      </c>
      <c r="E18" s="12">
        <v>12</v>
      </c>
      <c r="F18">
        <v>1239</v>
      </c>
      <c r="G18" s="13">
        <f t="shared" si="2"/>
        <v>309.9273607748184</v>
      </c>
      <c r="H18" s="14">
        <f t="shared" si="3"/>
        <v>-3.8653913964632122E-3</v>
      </c>
      <c r="I18" s="12"/>
    </row>
    <row r="19" spans="1:9" ht="15.65" x14ac:dyDescent="0.25">
      <c r="A19" s="35"/>
      <c r="B19" s="9" t="s">
        <v>18</v>
      </c>
      <c r="C19" s="10">
        <v>329.63</v>
      </c>
      <c r="D19" s="19">
        <f t="shared" si="1"/>
        <v>117.8261407312161</v>
      </c>
      <c r="E19" s="12">
        <v>13</v>
      </c>
      <c r="F19">
        <v>1171</v>
      </c>
      <c r="G19" s="13">
        <f t="shared" si="2"/>
        <v>327.92485055508115</v>
      </c>
      <c r="H19" s="14">
        <f t="shared" si="3"/>
        <v>-5.1729194700690026E-3</v>
      </c>
      <c r="I19" s="12"/>
    </row>
    <row r="20" spans="1:9" ht="15.65" x14ac:dyDescent="0.25">
      <c r="A20" s="35"/>
      <c r="B20" s="9" t="s">
        <v>19</v>
      </c>
      <c r="C20" s="10">
        <v>349.23</v>
      </c>
      <c r="D20" s="19">
        <f t="shared" si="1"/>
        <v>111.12698486120013</v>
      </c>
      <c r="E20" s="12">
        <v>14</v>
      </c>
      <c r="F20">
        <v>1102</v>
      </c>
      <c r="G20" s="13">
        <f t="shared" si="2"/>
        <v>348.4573502722323</v>
      </c>
      <c r="H20" s="14">
        <f t="shared" si="3"/>
        <v>-2.2124380143965696E-3</v>
      </c>
      <c r="I20" s="12"/>
    </row>
    <row r="21" spans="1:9" ht="15.65" x14ac:dyDescent="0.25">
      <c r="A21" s="35"/>
      <c r="B21" s="9" t="s">
        <v>20</v>
      </c>
      <c r="C21" s="10">
        <v>369.99</v>
      </c>
      <c r="D21" s="19">
        <f t="shared" si="1"/>
        <v>104.80536896007584</v>
      </c>
      <c r="E21" s="12">
        <v>15</v>
      </c>
      <c r="F21">
        <v>1040</v>
      </c>
      <c r="G21" s="13">
        <f t="shared" si="2"/>
        <v>369.23076923076923</v>
      </c>
      <c r="H21" s="14">
        <f t="shared" si="3"/>
        <v>-2.0520305122592036E-3</v>
      </c>
      <c r="I21" s="12"/>
    </row>
    <row r="22" spans="1:9" ht="14.3" x14ac:dyDescent="0.25">
      <c r="A22" s="35"/>
      <c r="B22" s="9" t="s">
        <v>21</v>
      </c>
      <c r="C22" s="10">
        <v>392</v>
      </c>
      <c r="D22" s="19">
        <f t="shared" si="1"/>
        <v>98.834379905808447</v>
      </c>
      <c r="E22" s="12">
        <v>16</v>
      </c>
      <c r="F22">
        <v>984</v>
      </c>
      <c r="G22" s="13">
        <f t="shared" si="2"/>
        <v>390.2439024390244</v>
      </c>
      <c r="H22" s="14">
        <f t="shared" si="3"/>
        <v>-4.4798407167745006E-3</v>
      </c>
      <c r="I22" s="12"/>
    </row>
    <row r="23" spans="1:9" ht="15.65" x14ac:dyDescent="0.25">
      <c r="A23" s="35"/>
      <c r="B23" s="9" t="s">
        <v>22</v>
      </c>
      <c r="C23" s="10">
        <v>415.3</v>
      </c>
      <c r="D23" s="19">
        <f t="shared" si="1"/>
        <v>93.203059882568667</v>
      </c>
      <c r="E23" s="12">
        <v>17</v>
      </c>
      <c r="F23">
        <v>922</v>
      </c>
      <c r="G23" s="13">
        <f t="shared" si="2"/>
        <v>416.48590021691973</v>
      </c>
      <c r="H23" s="14">
        <f t="shared" si="3"/>
        <v>2.8555266480128094E-3</v>
      </c>
      <c r="I23" s="12"/>
    </row>
    <row r="24" spans="1:9" ht="14.3" x14ac:dyDescent="0.25">
      <c r="A24" s="35"/>
      <c r="B24" s="20" t="s">
        <v>23</v>
      </c>
      <c r="C24" s="21">
        <v>440</v>
      </c>
      <c r="D24" s="19">
        <f t="shared" si="1"/>
        <v>87.884615384615373</v>
      </c>
      <c r="E24" s="12">
        <v>18</v>
      </c>
      <c r="F24">
        <v>873</v>
      </c>
      <c r="G24" s="13">
        <f t="shared" si="2"/>
        <v>439.86254295532643</v>
      </c>
      <c r="H24" s="14">
        <f t="shared" si="3"/>
        <v>-3.1240237425810783E-4</v>
      </c>
      <c r="I24" s="12"/>
    </row>
    <row r="25" spans="1:9" ht="15.65" x14ac:dyDescent="0.25">
      <c r="A25" s="35"/>
      <c r="B25" s="9" t="s">
        <v>24</v>
      </c>
      <c r="C25" s="10">
        <v>466.16</v>
      </c>
      <c r="D25" s="19">
        <f t="shared" si="1"/>
        <v>82.866364800464666</v>
      </c>
      <c r="E25" s="12">
        <v>19</v>
      </c>
      <c r="F25">
        <v>825</v>
      </c>
      <c r="G25" s="13">
        <f t="shared" si="2"/>
        <v>465.45454545454544</v>
      </c>
      <c r="H25" s="14">
        <f t="shared" si="3"/>
        <v>-1.5133313571618885E-3</v>
      </c>
      <c r="I25" s="12"/>
    </row>
    <row r="26" spans="1:9" ht="15.65" x14ac:dyDescent="0.25">
      <c r="A26" s="35"/>
      <c r="B26" s="9" t="s">
        <v>25</v>
      </c>
      <c r="C26" s="10">
        <v>493.88</v>
      </c>
      <c r="D26" s="19">
        <f t="shared" si="1"/>
        <v>78.128975584227874</v>
      </c>
      <c r="E26" s="12">
        <v>20</v>
      </c>
      <c r="F26">
        <v>777</v>
      </c>
      <c r="G26" s="13">
        <f t="shared" si="2"/>
        <v>494.20849420849419</v>
      </c>
      <c r="H26" s="14">
        <f t="shared" si="3"/>
        <v>6.6512960333318168E-4</v>
      </c>
      <c r="I26" s="12"/>
    </row>
    <row r="27" spans="1:9" ht="15.65" x14ac:dyDescent="0.25">
      <c r="A27" s="36">
        <v>5</v>
      </c>
      <c r="B27" s="9" t="s">
        <v>14</v>
      </c>
      <c r="C27" s="10">
        <f t="shared" ref="C27:C38" si="4">C15*2</f>
        <v>523.26</v>
      </c>
      <c r="D27" s="19">
        <f t="shared" si="1"/>
        <v>73.655808702248322</v>
      </c>
      <c r="E27" s="12">
        <v>21</v>
      </c>
      <c r="F27">
        <v>737</v>
      </c>
      <c r="G27" s="13">
        <f t="shared" si="2"/>
        <v>521.03120759837179</v>
      </c>
      <c r="H27" s="14">
        <f t="shared" si="3"/>
        <v>-4.2594358476248859E-3</v>
      </c>
      <c r="I27" s="12"/>
    </row>
    <row r="28" spans="1:9" ht="15.65" x14ac:dyDescent="0.25">
      <c r="A28" s="36"/>
      <c r="B28" s="9" t="s">
        <v>15</v>
      </c>
      <c r="C28" s="10">
        <f t="shared" si="4"/>
        <v>554.36</v>
      </c>
      <c r="D28" s="19">
        <f t="shared" si="1"/>
        <v>69.437355342543299</v>
      </c>
      <c r="E28" s="12">
        <v>22</v>
      </c>
      <c r="F28">
        <v>689</v>
      </c>
      <c r="G28" s="13">
        <f t="shared" si="2"/>
        <v>557.32946298984029</v>
      </c>
      <c r="H28" s="14">
        <f t="shared" si="3"/>
        <v>5.3565607003396368E-3</v>
      </c>
      <c r="I28" s="12"/>
    </row>
    <row r="29" spans="1:9" ht="14.3" x14ac:dyDescent="0.25">
      <c r="A29" s="36"/>
      <c r="B29" s="9" t="s">
        <v>16</v>
      </c>
      <c r="C29" s="10">
        <f t="shared" si="4"/>
        <v>587.32000000000005</v>
      </c>
      <c r="D29" s="19">
        <f t="shared" si="1"/>
        <v>65.454240644596823</v>
      </c>
      <c r="E29" s="12">
        <v>23</v>
      </c>
      <c r="F29">
        <v>650</v>
      </c>
      <c r="G29" s="13">
        <f t="shared" si="2"/>
        <v>590.76923076923072</v>
      </c>
      <c r="H29" s="14">
        <f t="shared" si="3"/>
        <v>5.8728304318440821E-3</v>
      </c>
      <c r="I29" s="12"/>
    </row>
    <row r="30" spans="1:9" ht="15.65" x14ac:dyDescent="0.25">
      <c r="A30" s="36"/>
      <c r="B30" s="9" t="s">
        <v>17</v>
      </c>
      <c r="C30" s="10">
        <f t="shared" si="4"/>
        <v>622.26</v>
      </c>
      <c r="D30" s="19">
        <f t="shared" si="1"/>
        <v>61.692589543327173</v>
      </c>
      <c r="E30" s="12">
        <v>24</v>
      </c>
      <c r="F30">
        <v>620</v>
      </c>
      <c r="G30" s="13">
        <f t="shared" si="2"/>
        <v>619.35483870967744</v>
      </c>
      <c r="H30" s="14">
        <f t="shared" si="3"/>
        <v>-4.6687257582402105E-3</v>
      </c>
      <c r="I30" s="12"/>
    </row>
    <row r="31" spans="1:9" ht="15.65" x14ac:dyDescent="0.25">
      <c r="A31" s="36"/>
      <c r="B31" s="9" t="s">
        <v>18</v>
      </c>
      <c r="C31" s="10">
        <f t="shared" si="4"/>
        <v>659.26</v>
      </c>
      <c r="D31" s="19">
        <f t="shared" si="1"/>
        <v>58.143839596377276</v>
      </c>
      <c r="E31" s="12">
        <v>25</v>
      </c>
      <c r="F31">
        <v>582</v>
      </c>
      <c r="G31" s="13">
        <f t="shared" si="2"/>
        <v>659.79381443298973</v>
      </c>
      <c r="H31" s="14">
        <f t="shared" si="3"/>
        <v>8.0971761215566421E-4</v>
      </c>
      <c r="I31" s="12"/>
    </row>
    <row r="32" spans="1:9" ht="15.65" x14ac:dyDescent="0.25">
      <c r="A32" s="36"/>
      <c r="B32" s="9" t="s">
        <v>19</v>
      </c>
      <c r="C32" s="10">
        <f t="shared" si="4"/>
        <v>698.46</v>
      </c>
      <c r="D32" s="19">
        <f t="shared" si="1"/>
        <v>54.794261661369291</v>
      </c>
      <c r="E32" s="12">
        <v>26</v>
      </c>
      <c r="F32">
        <v>552</v>
      </c>
      <c r="G32" s="13">
        <f t="shared" si="2"/>
        <v>695.6521739130435</v>
      </c>
      <c r="H32" s="14">
        <f t="shared" si="3"/>
        <v>-4.0200241774139365E-3</v>
      </c>
      <c r="I32" s="12"/>
    </row>
    <row r="33" spans="1:9" ht="15.65" x14ac:dyDescent="0.25">
      <c r="A33" s="36"/>
      <c r="B33" s="9" t="s">
        <v>20</v>
      </c>
      <c r="C33" s="10">
        <f t="shared" si="4"/>
        <v>739.98</v>
      </c>
      <c r="D33" s="19">
        <f t="shared" si="1"/>
        <v>51.633453710807153</v>
      </c>
      <c r="E33" s="12">
        <v>27</v>
      </c>
      <c r="F33">
        <v>521</v>
      </c>
      <c r="G33" s="13">
        <f t="shared" si="2"/>
        <v>737.04414587332053</v>
      </c>
      <c r="H33" s="14">
        <f t="shared" si="3"/>
        <v>-3.9674776705849986E-3</v>
      </c>
      <c r="I33" s="12"/>
    </row>
    <row r="34" spans="1:9" ht="14.3" x14ac:dyDescent="0.25">
      <c r="A34" s="36"/>
      <c r="B34" s="9" t="s">
        <v>21</v>
      </c>
      <c r="C34" s="10">
        <f t="shared" si="4"/>
        <v>784</v>
      </c>
      <c r="D34" s="19">
        <f t="shared" si="1"/>
        <v>48.647959183673457</v>
      </c>
      <c r="E34" s="12">
        <v>28</v>
      </c>
      <c r="F34">
        <v>490</v>
      </c>
      <c r="G34" s="13">
        <f t="shared" si="2"/>
        <v>783.67346938775506</v>
      </c>
      <c r="H34" s="14">
        <f t="shared" si="3"/>
        <v>-4.1649312786344058E-4</v>
      </c>
      <c r="I34" s="12"/>
    </row>
    <row r="35" spans="1:9" ht="15.65" x14ac:dyDescent="0.25">
      <c r="A35" s="36"/>
      <c r="B35" s="9" t="s">
        <v>22</v>
      </c>
      <c r="C35" s="10">
        <f t="shared" si="4"/>
        <v>830.6</v>
      </c>
      <c r="D35" s="19">
        <f t="shared" si="1"/>
        <v>45.832299172053567</v>
      </c>
      <c r="E35" s="12">
        <v>29</v>
      </c>
      <c r="F35">
        <v>462</v>
      </c>
      <c r="G35" s="13">
        <f t="shared" si="2"/>
        <v>831.16883116883116</v>
      </c>
      <c r="H35" s="14">
        <f t="shared" si="3"/>
        <v>6.8484368990023923E-4</v>
      </c>
      <c r="I35" s="12"/>
    </row>
    <row r="36" spans="1:9" ht="14.3" x14ac:dyDescent="0.25">
      <c r="A36" s="36"/>
      <c r="B36" s="9" t="s">
        <v>23</v>
      </c>
      <c r="C36" s="10">
        <f t="shared" si="4"/>
        <v>880</v>
      </c>
      <c r="D36" s="19">
        <f t="shared" si="1"/>
        <v>43.173076923076913</v>
      </c>
      <c r="E36" s="12">
        <v>30</v>
      </c>
      <c r="F36">
        <v>434</v>
      </c>
      <c r="G36" s="13">
        <f t="shared" si="2"/>
        <v>884.79262672811058</v>
      </c>
      <c r="H36" s="14">
        <f t="shared" si="3"/>
        <v>5.4461667364892911E-3</v>
      </c>
      <c r="I36" s="12"/>
    </row>
    <row r="37" spans="1:9" ht="14.3" x14ac:dyDescent="0.25">
      <c r="A37" s="36"/>
      <c r="B37" s="9" t="s">
        <v>24</v>
      </c>
      <c r="C37" s="10">
        <f t="shared" si="4"/>
        <v>932.32</v>
      </c>
      <c r="D37" s="19">
        <f t="shared" si="1"/>
        <v>40.663951631001559</v>
      </c>
      <c r="E37" s="12">
        <v>31</v>
      </c>
      <c r="F37">
        <v>410</v>
      </c>
      <c r="G37" s="13">
        <f t="shared" si="2"/>
        <v>936.58536585365857</v>
      </c>
      <c r="H37" s="14">
        <f t="shared" si="3"/>
        <v>4.5750019882213428E-3</v>
      </c>
      <c r="I37" s="12"/>
    </row>
    <row r="38" spans="1:9" ht="14.3" x14ac:dyDescent="0.25">
      <c r="A38" s="36"/>
      <c r="B38" s="22" t="s">
        <v>25</v>
      </c>
      <c r="C38" s="23">
        <f t="shared" si="4"/>
        <v>987.76</v>
      </c>
      <c r="D38" s="24">
        <f t="shared" si="1"/>
        <v>38.29525702288317</v>
      </c>
      <c r="E38" s="25">
        <v>32</v>
      </c>
      <c r="F38" s="26">
        <v>384</v>
      </c>
      <c r="G38" s="27">
        <f t="shared" si="2"/>
        <v>1000</v>
      </c>
      <c r="H38" s="28">
        <f t="shared" si="3"/>
        <v>1.2391674090872285E-2</v>
      </c>
      <c r="I38" s="25"/>
    </row>
  </sheetData>
  <mergeCells count="6">
    <mergeCell ref="A1:E1"/>
    <mergeCell ref="F1:I1"/>
    <mergeCell ref="K1:M1"/>
    <mergeCell ref="A3:A14"/>
    <mergeCell ref="A15:A26"/>
    <mergeCell ref="A27:A38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B21" sqref="B21"/>
    </sheetView>
  </sheetViews>
  <sheetFormatPr baseColWidth="10" defaultRowHeight="14.3" x14ac:dyDescent="0.25"/>
  <cols>
    <col min="3" max="3" width="20.875" customWidth="1"/>
    <col min="4" max="4" width="31.25" style="38" customWidth="1"/>
    <col min="6" max="6" width="11" style="40"/>
    <col min="8" max="8" width="11" style="38"/>
    <col min="9" max="10" width="11" style="40"/>
  </cols>
  <sheetData>
    <row r="1" spans="1:18" ht="15.65" x14ac:dyDescent="0.25">
      <c r="A1" s="9" t="s">
        <v>17</v>
      </c>
      <c r="B1" s="12">
        <v>1</v>
      </c>
      <c r="C1">
        <v>155.565</v>
      </c>
      <c r="D1" s="37">
        <v>251.38574278869331</v>
      </c>
      <c r="E1" s="29"/>
      <c r="F1" s="39">
        <f>C1*2</f>
        <v>311.13</v>
      </c>
      <c r="H1" s="38" t="str">
        <f>DEC2HEX(D1)</f>
        <v>FB</v>
      </c>
      <c r="I1" s="40" t="str">
        <f>DEC2HEX(F1)</f>
        <v>137</v>
      </c>
      <c r="J1" s="41" t="str">
        <f>_xlfn.CONCAT(0,I1)</f>
        <v>0137</v>
      </c>
      <c r="L1" t="s">
        <v>126</v>
      </c>
      <c r="M1" t="s">
        <v>26</v>
      </c>
      <c r="N1" t="s">
        <v>27</v>
      </c>
      <c r="P1" t="s">
        <v>60</v>
      </c>
      <c r="Q1" t="s">
        <v>26</v>
      </c>
      <c r="R1" t="s">
        <v>93</v>
      </c>
    </row>
    <row r="2" spans="1:18" ht="15.65" x14ac:dyDescent="0.25">
      <c r="A2" s="9" t="s">
        <v>18</v>
      </c>
      <c r="B2" s="12">
        <v>2</v>
      </c>
      <c r="C2">
        <v>164.815</v>
      </c>
      <c r="D2" s="37">
        <v>237.19074300089372</v>
      </c>
      <c r="E2" s="29"/>
      <c r="F2" s="39">
        <f t="shared" ref="F2:F33" si="0">C2*2</f>
        <v>329.63</v>
      </c>
      <c r="H2" s="38" t="str">
        <f t="shared" ref="H2:H33" si="1">DEC2HEX(D2)</f>
        <v>ED</v>
      </c>
      <c r="I2" s="40" t="str">
        <f t="shared" ref="I2:I33" si="2">DEC2HEX(F2)</f>
        <v>149</v>
      </c>
      <c r="J2" s="41" t="str">
        <f t="shared" ref="J2:J33" si="3">_xlfn.CONCAT(0,I2)</f>
        <v>0149</v>
      </c>
      <c r="L2" t="s">
        <v>127</v>
      </c>
      <c r="M2" t="s">
        <v>26</v>
      </c>
      <c r="N2" t="s">
        <v>28</v>
      </c>
      <c r="P2" t="s">
        <v>61</v>
      </c>
      <c r="Q2" t="s">
        <v>26</v>
      </c>
      <c r="R2" t="s">
        <v>94</v>
      </c>
    </row>
    <row r="3" spans="1:18" ht="15.65" x14ac:dyDescent="0.25">
      <c r="A3" s="9" t="s">
        <v>19</v>
      </c>
      <c r="B3" s="12">
        <v>3</v>
      </c>
      <c r="C3">
        <v>174.61500000000001</v>
      </c>
      <c r="D3" s="37">
        <v>223.79243126086178</v>
      </c>
      <c r="E3" s="29"/>
      <c r="F3" s="39">
        <f t="shared" si="0"/>
        <v>349.23</v>
      </c>
      <c r="H3" s="38" t="str">
        <f t="shared" si="1"/>
        <v>DF</v>
      </c>
      <c r="I3" s="40" t="str">
        <f t="shared" si="2"/>
        <v>15D</v>
      </c>
      <c r="J3" s="41" t="str">
        <f t="shared" si="3"/>
        <v>015D</v>
      </c>
      <c r="L3" t="s">
        <v>128</v>
      </c>
      <c r="M3" t="s">
        <v>26</v>
      </c>
      <c r="N3" t="s">
        <v>29</v>
      </c>
      <c r="P3" t="s">
        <v>62</v>
      </c>
      <c r="Q3" t="s">
        <v>26</v>
      </c>
      <c r="R3" t="s">
        <v>95</v>
      </c>
    </row>
    <row r="4" spans="1:18" ht="15.65" x14ac:dyDescent="0.25">
      <c r="A4" s="9" t="s">
        <v>20</v>
      </c>
      <c r="B4" s="12">
        <v>4</v>
      </c>
      <c r="C4">
        <v>184.995</v>
      </c>
      <c r="D4" s="37">
        <v>211.14919945861323</v>
      </c>
      <c r="E4" s="29"/>
      <c r="F4" s="39">
        <f t="shared" si="0"/>
        <v>369.99</v>
      </c>
      <c r="H4" s="38" t="str">
        <f t="shared" si="1"/>
        <v>D3</v>
      </c>
      <c r="I4" s="40" t="str">
        <f t="shared" si="2"/>
        <v>171</v>
      </c>
      <c r="J4" s="41" t="str">
        <f t="shared" si="3"/>
        <v>0171</v>
      </c>
      <c r="L4" t="s">
        <v>129</v>
      </c>
      <c r="M4" t="s">
        <v>26</v>
      </c>
      <c r="N4" t="s">
        <v>30</v>
      </c>
      <c r="P4" t="s">
        <v>63</v>
      </c>
      <c r="Q4" t="s">
        <v>26</v>
      </c>
      <c r="R4" t="s">
        <v>96</v>
      </c>
    </row>
    <row r="5" spans="1:18" x14ac:dyDescent="0.25">
      <c r="A5" s="9" t="s">
        <v>21</v>
      </c>
      <c r="B5" s="12">
        <v>5</v>
      </c>
      <c r="C5">
        <v>196</v>
      </c>
      <c r="D5" s="37">
        <v>199.20722135007844</v>
      </c>
      <c r="E5" s="29"/>
      <c r="F5" s="39">
        <f t="shared" si="0"/>
        <v>392</v>
      </c>
      <c r="H5" s="38" t="str">
        <f t="shared" si="1"/>
        <v>C7</v>
      </c>
      <c r="I5" s="40" t="str">
        <f t="shared" si="2"/>
        <v>188</v>
      </c>
      <c r="J5" s="41" t="str">
        <f t="shared" si="3"/>
        <v>0188</v>
      </c>
      <c r="L5" t="s">
        <v>130</v>
      </c>
      <c r="M5" t="s">
        <v>26</v>
      </c>
      <c r="N5" t="s">
        <v>31</v>
      </c>
      <c r="P5" t="s">
        <v>64</v>
      </c>
      <c r="Q5" t="s">
        <v>26</v>
      </c>
      <c r="R5" t="s">
        <v>97</v>
      </c>
    </row>
    <row r="6" spans="1:18" ht="15.65" x14ac:dyDescent="0.25">
      <c r="A6" s="9" t="s">
        <v>22</v>
      </c>
      <c r="B6" s="12">
        <v>6</v>
      </c>
      <c r="C6">
        <v>207.65</v>
      </c>
      <c r="D6" s="37">
        <v>187.94458130359888</v>
      </c>
      <c r="E6" s="29"/>
      <c r="F6" s="39">
        <f t="shared" si="0"/>
        <v>415.3</v>
      </c>
      <c r="H6" s="38" t="str">
        <f t="shared" si="1"/>
        <v>BB</v>
      </c>
      <c r="I6" s="40" t="str">
        <f t="shared" si="2"/>
        <v>19F</v>
      </c>
      <c r="J6" s="41" t="str">
        <f t="shared" si="3"/>
        <v>019F</v>
      </c>
      <c r="L6" t="s">
        <v>131</v>
      </c>
      <c r="M6" t="s">
        <v>26</v>
      </c>
      <c r="N6" t="s">
        <v>32</v>
      </c>
      <c r="P6" t="s">
        <v>65</v>
      </c>
      <c r="Q6" t="s">
        <v>26</v>
      </c>
      <c r="R6" t="s">
        <v>98</v>
      </c>
    </row>
    <row r="7" spans="1:18" x14ac:dyDescent="0.25">
      <c r="A7" s="9" t="s">
        <v>23</v>
      </c>
      <c r="B7" s="12">
        <v>7</v>
      </c>
      <c r="C7">
        <v>220</v>
      </c>
      <c r="D7" s="37">
        <v>177.30769230769226</v>
      </c>
      <c r="E7" s="29"/>
      <c r="F7" s="39">
        <f t="shared" si="0"/>
        <v>440</v>
      </c>
      <c r="H7" s="38" t="str">
        <f t="shared" si="1"/>
        <v>B1</v>
      </c>
      <c r="I7" s="40" t="str">
        <f t="shared" si="2"/>
        <v>1B8</v>
      </c>
      <c r="J7" s="41" t="str">
        <f t="shared" si="3"/>
        <v>01B8</v>
      </c>
      <c r="L7" t="s">
        <v>132</v>
      </c>
      <c r="M7" t="s">
        <v>26</v>
      </c>
      <c r="N7" t="s">
        <v>33</v>
      </c>
      <c r="P7" t="s">
        <v>66</v>
      </c>
      <c r="Q7" t="s">
        <v>26</v>
      </c>
      <c r="R7" t="s">
        <v>99</v>
      </c>
    </row>
    <row r="8" spans="1:18" ht="15.65" x14ac:dyDescent="0.25">
      <c r="A8" s="9" t="s">
        <v>24</v>
      </c>
      <c r="B8" s="12">
        <v>8</v>
      </c>
      <c r="C8">
        <v>233.08</v>
      </c>
      <c r="D8" s="37">
        <v>167.27119113939085</v>
      </c>
      <c r="E8" s="29"/>
      <c r="F8" s="39">
        <f t="shared" si="0"/>
        <v>466.16</v>
      </c>
      <c r="H8" s="38" t="str">
        <f t="shared" si="1"/>
        <v>A7</v>
      </c>
      <c r="I8" s="40" t="str">
        <f t="shared" si="2"/>
        <v>1D2</v>
      </c>
      <c r="J8" s="41" t="str">
        <f t="shared" si="3"/>
        <v>01D2</v>
      </c>
      <c r="L8" t="s">
        <v>133</v>
      </c>
      <c r="M8" t="s">
        <v>26</v>
      </c>
      <c r="N8" t="s">
        <v>34</v>
      </c>
      <c r="P8" t="s">
        <v>67</v>
      </c>
      <c r="Q8" t="s">
        <v>26</v>
      </c>
      <c r="R8" t="s">
        <v>100</v>
      </c>
    </row>
    <row r="9" spans="1:18" ht="15.65" x14ac:dyDescent="0.25">
      <c r="A9" s="9" t="s">
        <v>25</v>
      </c>
      <c r="B9" s="12">
        <v>9</v>
      </c>
      <c r="C9">
        <v>246.94</v>
      </c>
      <c r="D9" s="37">
        <v>157.79641270691729</v>
      </c>
      <c r="E9" s="29"/>
      <c r="F9" s="39">
        <f t="shared" si="0"/>
        <v>493.88</v>
      </c>
      <c r="H9" s="38" t="str">
        <f t="shared" si="1"/>
        <v>9D</v>
      </c>
      <c r="I9" s="40" t="str">
        <f t="shared" si="2"/>
        <v>1ED</v>
      </c>
      <c r="J9" s="41" t="str">
        <f t="shared" si="3"/>
        <v>01ED</v>
      </c>
      <c r="L9" t="s">
        <v>134</v>
      </c>
      <c r="M9" t="s">
        <v>26</v>
      </c>
      <c r="N9" t="s">
        <v>35</v>
      </c>
      <c r="P9" t="s">
        <v>68</v>
      </c>
      <c r="Q9" t="s">
        <v>26</v>
      </c>
      <c r="R9" t="s">
        <v>101</v>
      </c>
    </row>
    <row r="10" spans="1:18" ht="15.65" x14ac:dyDescent="0.25">
      <c r="A10" s="9" t="s">
        <v>14</v>
      </c>
      <c r="B10" s="12">
        <v>10</v>
      </c>
      <c r="C10">
        <v>261.63</v>
      </c>
      <c r="D10" s="37">
        <v>148.85007894295819</v>
      </c>
      <c r="E10" s="29"/>
      <c r="F10" s="39">
        <f t="shared" si="0"/>
        <v>523.26</v>
      </c>
      <c r="H10" s="38" t="str">
        <f t="shared" si="1"/>
        <v>94</v>
      </c>
      <c r="I10" s="40" t="str">
        <f t="shared" si="2"/>
        <v>20B</v>
      </c>
      <c r="J10" s="41" t="str">
        <f t="shared" si="3"/>
        <v>020B</v>
      </c>
      <c r="L10" t="s">
        <v>135</v>
      </c>
      <c r="M10" t="s">
        <v>26</v>
      </c>
      <c r="N10" t="s">
        <v>36</v>
      </c>
      <c r="P10" t="s">
        <v>69</v>
      </c>
      <c r="Q10" t="s">
        <v>26</v>
      </c>
      <c r="R10" t="s">
        <v>102</v>
      </c>
    </row>
    <row r="11" spans="1:18" ht="15.65" x14ac:dyDescent="0.25">
      <c r="A11" s="9" t="s">
        <v>15</v>
      </c>
      <c r="B11" s="12">
        <v>11</v>
      </c>
      <c r="C11">
        <v>277.18</v>
      </c>
      <c r="D11" s="37">
        <v>140.41317222354812</v>
      </c>
      <c r="E11" s="29"/>
      <c r="F11" s="39">
        <f t="shared" si="0"/>
        <v>554.36</v>
      </c>
      <c r="H11" s="38" t="str">
        <f t="shared" si="1"/>
        <v>8C</v>
      </c>
      <c r="I11" s="40" t="str">
        <f t="shared" si="2"/>
        <v>22A</v>
      </c>
      <c r="J11" s="41" t="str">
        <f t="shared" si="3"/>
        <v>022A</v>
      </c>
      <c r="L11" t="s">
        <v>136</v>
      </c>
      <c r="M11" t="s">
        <v>26</v>
      </c>
      <c r="N11" t="s">
        <v>37</v>
      </c>
      <c r="P11" t="s">
        <v>70</v>
      </c>
      <c r="Q11" t="s">
        <v>26</v>
      </c>
      <c r="R11" t="s">
        <v>103</v>
      </c>
    </row>
    <row r="12" spans="1:18" x14ac:dyDescent="0.25">
      <c r="A12" s="9" t="s">
        <v>16</v>
      </c>
      <c r="B12" s="12">
        <v>12</v>
      </c>
      <c r="C12">
        <v>293.66000000000003</v>
      </c>
      <c r="D12" s="37">
        <v>132.44694282765519</v>
      </c>
      <c r="E12" s="29"/>
      <c r="F12" s="39">
        <f t="shared" si="0"/>
        <v>587.32000000000005</v>
      </c>
      <c r="H12" s="38" t="str">
        <f t="shared" si="1"/>
        <v>84</v>
      </c>
      <c r="I12" s="40" t="str">
        <f t="shared" si="2"/>
        <v>24B</v>
      </c>
      <c r="J12" s="41" t="str">
        <f t="shared" si="3"/>
        <v>024B</v>
      </c>
      <c r="L12" t="s">
        <v>137</v>
      </c>
      <c r="M12" t="s">
        <v>26</v>
      </c>
      <c r="N12" t="s">
        <v>38</v>
      </c>
      <c r="P12" t="s">
        <v>71</v>
      </c>
      <c r="Q12" t="s">
        <v>26</v>
      </c>
      <c r="R12" t="s">
        <v>104</v>
      </c>
    </row>
    <row r="13" spans="1:18" ht="15.65" x14ac:dyDescent="0.25">
      <c r="A13" s="9" t="s">
        <v>17</v>
      </c>
      <c r="B13" s="12">
        <v>13</v>
      </c>
      <c r="C13">
        <v>311.13</v>
      </c>
      <c r="D13" s="37">
        <v>124.92364062511589</v>
      </c>
      <c r="E13" s="29"/>
      <c r="F13" s="39">
        <f t="shared" si="0"/>
        <v>622.26</v>
      </c>
      <c r="H13" s="38" t="str">
        <f t="shared" si="1"/>
        <v>7C</v>
      </c>
      <c r="I13" s="40" t="str">
        <f t="shared" si="2"/>
        <v>26E</v>
      </c>
      <c r="J13" s="41" t="str">
        <f t="shared" si="3"/>
        <v>026E</v>
      </c>
      <c r="L13" t="s">
        <v>138</v>
      </c>
      <c r="M13" t="s">
        <v>26</v>
      </c>
      <c r="N13" t="s">
        <v>39</v>
      </c>
      <c r="P13" t="s">
        <v>72</v>
      </c>
      <c r="Q13" t="s">
        <v>26</v>
      </c>
      <c r="R13" t="s">
        <v>105</v>
      </c>
    </row>
    <row r="14" spans="1:18" ht="15.65" x14ac:dyDescent="0.25">
      <c r="A14" s="9" t="s">
        <v>18</v>
      </c>
      <c r="B14" s="12">
        <v>14</v>
      </c>
      <c r="C14">
        <v>329.63</v>
      </c>
      <c r="D14" s="37">
        <v>117.8261407312161</v>
      </c>
      <c r="E14" s="29"/>
      <c r="F14" s="39">
        <f t="shared" si="0"/>
        <v>659.26</v>
      </c>
      <c r="H14" s="38" t="str">
        <f t="shared" si="1"/>
        <v>75</v>
      </c>
      <c r="I14" s="40" t="str">
        <f t="shared" si="2"/>
        <v>293</v>
      </c>
      <c r="J14" s="41" t="str">
        <f t="shared" si="3"/>
        <v>0293</v>
      </c>
      <c r="L14" t="s">
        <v>139</v>
      </c>
      <c r="M14" t="s">
        <v>26</v>
      </c>
      <c r="N14" t="s">
        <v>40</v>
      </c>
      <c r="P14" t="s">
        <v>73</v>
      </c>
      <c r="Q14" t="s">
        <v>26</v>
      </c>
      <c r="R14" t="s">
        <v>106</v>
      </c>
    </row>
    <row r="15" spans="1:18" ht="15.65" x14ac:dyDescent="0.25">
      <c r="A15" s="9" t="s">
        <v>19</v>
      </c>
      <c r="B15" s="12">
        <v>15</v>
      </c>
      <c r="C15">
        <v>349.23</v>
      </c>
      <c r="D15" s="37">
        <v>111.12698486120013</v>
      </c>
      <c r="E15" s="29"/>
      <c r="F15" s="39">
        <f t="shared" si="0"/>
        <v>698.46</v>
      </c>
      <c r="H15" s="38" t="str">
        <f t="shared" si="1"/>
        <v>6F</v>
      </c>
      <c r="I15" s="40" t="str">
        <f t="shared" si="2"/>
        <v>2BA</v>
      </c>
      <c r="J15" s="41" t="str">
        <f t="shared" si="3"/>
        <v>02BA</v>
      </c>
      <c r="L15" t="s">
        <v>140</v>
      </c>
      <c r="M15" t="s">
        <v>26</v>
      </c>
      <c r="N15" t="s">
        <v>41</v>
      </c>
      <c r="P15" t="s">
        <v>74</v>
      </c>
      <c r="Q15" t="s">
        <v>26</v>
      </c>
      <c r="R15" t="s">
        <v>107</v>
      </c>
    </row>
    <row r="16" spans="1:18" ht="15.65" x14ac:dyDescent="0.25">
      <c r="A16" s="9" t="s">
        <v>20</v>
      </c>
      <c r="B16" s="12">
        <v>16</v>
      </c>
      <c r="C16">
        <v>369.99</v>
      </c>
      <c r="D16" s="37">
        <v>104.80536896007584</v>
      </c>
      <c r="E16" s="29"/>
      <c r="F16" s="39">
        <f t="shared" si="0"/>
        <v>739.98</v>
      </c>
      <c r="H16" s="38" t="str">
        <f t="shared" si="1"/>
        <v>68</v>
      </c>
      <c r="I16" s="40" t="str">
        <f t="shared" si="2"/>
        <v>2E3</v>
      </c>
      <c r="J16" s="41" t="str">
        <f t="shared" si="3"/>
        <v>02E3</v>
      </c>
      <c r="L16" t="s">
        <v>141</v>
      </c>
      <c r="M16" t="s">
        <v>26</v>
      </c>
      <c r="N16" t="s">
        <v>42</v>
      </c>
      <c r="P16" t="s">
        <v>75</v>
      </c>
      <c r="Q16" t="s">
        <v>26</v>
      </c>
      <c r="R16" t="s">
        <v>108</v>
      </c>
    </row>
    <row r="17" spans="1:18" x14ac:dyDescent="0.25">
      <c r="A17" s="9" t="s">
        <v>21</v>
      </c>
      <c r="B17" s="12">
        <v>17</v>
      </c>
      <c r="C17">
        <v>392</v>
      </c>
      <c r="D17" s="37">
        <v>98.834379905808447</v>
      </c>
      <c r="E17" s="29"/>
      <c r="F17" s="39">
        <f t="shared" si="0"/>
        <v>784</v>
      </c>
      <c r="H17" s="38" t="str">
        <f t="shared" si="1"/>
        <v>62</v>
      </c>
      <c r="I17" s="40" t="str">
        <f t="shared" si="2"/>
        <v>310</v>
      </c>
      <c r="J17" s="41" t="str">
        <f t="shared" si="3"/>
        <v>0310</v>
      </c>
      <c r="L17" t="s">
        <v>142</v>
      </c>
      <c r="M17" t="s">
        <v>26</v>
      </c>
      <c r="N17" t="s">
        <v>43</v>
      </c>
      <c r="P17" t="s">
        <v>76</v>
      </c>
      <c r="Q17" t="s">
        <v>26</v>
      </c>
      <c r="R17" t="s">
        <v>109</v>
      </c>
    </row>
    <row r="18" spans="1:18" ht="15.65" x14ac:dyDescent="0.25">
      <c r="A18" s="9" t="s">
        <v>22</v>
      </c>
      <c r="B18" s="12">
        <v>18</v>
      </c>
      <c r="C18">
        <v>415.3</v>
      </c>
      <c r="D18" s="37">
        <v>93.203059882568667</v>
      </c>
      <c r="E18" s="29"/>
      <c r="F18" s="39">
        <f t="shared" si="0"/>
        <v>830.6</v>
      </c>
      <c r="H18" s="38" t="str">
        <f t="shared" si="1"/>
        <v>5D</v>
      </c>
      <c r="I18" s="40" t="str">
        <f t="shared" si="2"/>
        <v>33E</v>
      </c>
      <c r="J18" s="41" t="str">
        <f t="shared" si="3"/>
        <v>033E</v>
      </c>
      <c r="L18" t="s">
        <v>143</v>
      </c>
      <c r="M18" t="s">
        <v>26</v>
      </c>
      <c r="N18" t="s">
        <v>44</v>
      </c>
      <c r="P18" t="s">
        <v>77</v>
      </c>
      <c r="Q18" t="s">
        <v>26</v>
      </c>
      <c r="R18" t="s">
        <v>110</v>
      </c>
    </row>
    <row r="19" spans="1:18" x14ac:dyDescent="0.25">
      <c r="A19" s="20" t="s">
        <v>23</v>
      </c>
      <c r="B19" s="12">
        <v>19</v>
      </c>
      <c r="C19">
        <v>440</v>
      </c>
      <c r="D19" s="37">
        <v>87.884615384615373</v>
      </c>
      <c r="E19" s="29"/>
      <c r="F19" s="39">
        <f t="shared" si="0"/>
        <v>880</v>
      </c>
      <c r="H19" s="38" t="str">
        <f t="shared" si="1"/>
        <v>57</v>
      </c>
      <c r="I19" s="40" t="str">
        <f t="shared" si="2"/>
        <v>370</v>
      </c>
      <c r="J19" s="41" t="str">
        <f t="shared" si="3"/>
        <v>0370</v>
      </c>
      <c r="L19" t="s">
        <v>144</v>
      </c>
      <c r="M19" t="s">
        <v>26</v>
      </c>
      <c r="N19" t="s">
        <v>45</v>
      </c>
      <c r="P19" t="s">
        <v>78</v>
      </c>
      <c r="Q19" t="s">
        <v>26</v>
      </c>
      <c r="R19" t="s">
        <v>111</v>
      </c>
    </row>
    <row r="20" spans="1:18" ht="15.65" x14ac:dyDescent="0.25">
      <c r="A20" s="9" t="s">
        <v>24</v>
      </c>
      <c r="B20" s="12">
        <v>20</v>
      </c>
      <c r="C20">
        <v>466.16</v>
      </c>
      <c r="D20" s="37">
        <v>82.866364800464666</v>
      </c>
      <c r="E20" s="29"/>
      <c r="F20" s="39">
        <f t="shared" si="0"/>
        <v>932.32</v>
      </c>
      <c r="H20" s="38" t="str">
        <f t="shared" si="1"/>
        <v>52</v>
      </c>
      <c r="I20" s="40" t="str">
        <f t="shared" si="2"/>
        <v>3A4</v>
      </c>
      <c r="J20" s="41" t="str">
        <f t="shared" si="3"/>
        <v>03A4</v>
      </c>
      <c r="L20" t="s">
        <v>145</v>
      </c>
      <c r="M20" t="s">
        <v>26</v>
      </c>
      <c r="N20" t="s">
        <v>46</v>
      </c>
      <c r="P20" t="s">
        <v>79</v>
      </c>
      <c r="Q20" t="s">
        <v>26</v>
      </c>
      <c r="R20" t="s">
        <v>112</v>
      </c>
    </row>
    <row r="21" spans="1:18" ht="15.65" x14ac:dyDescent="0.25">
      <c r="A21" s="9" t="s">
        <v>25</v>
      </c>
      <c r="B21" s="12">
        <v>21</v>
      </c>
      <c r="C21">
        <v>493.88</v>
      </c>
      <c r="D21" s="37">
        <v>78.128975584227874</v>
      </c>
      <c r="E21" s="29"/>
      <c r="F21" s="39">
        <f t="shared" si="0"/>
        <v>987.76</v>
      </c>
      <c r="H21" s="38" t="str">
        <f t="shared" si="1"/>
        <v>4E</v>
      </c>
      <c r="I21" s="40" t="str">
        <f t="shared" si="2"/>
        <v>3DB</v>
      </c>
      <c r="J21" s="41" t="str">
        <f t="shared" si="3"/>
        <v>03DB</v>
      </c>
      <c r="L21" t="s">
        <v>146</v>
      </c>
      <c r="M21" t="s">
        <v>26</v>
      </c>
      <c r="N21" t="s">
        <v>47</v>
      </c>
      <c r="P21" t="s">
        <v>80</v>
      </c>
      <c r="Q21" t="s">
        <v>26</v>
      </c>
      <c r="R21" t="s">
        <v>113</v>
      </c>
    </row>
    <row r="22" spans="1:18" ht="15.65" x14ac:dyDescent="0.25">
      <c r="A22" s="9" t="s">
        <v>14</v>
      </c>
      <c r="B22" s="12">
        <v>22</v>
      </c>
      <c r="C22">
        <v>523.26</v>
      </c>
      <c r="D22" s="37">
        <v>73.655808702248322</v>
      </c>
      <c r="E22" s="29"/>
      <c r="F22" s="39">
        <f t="shared" si="0"/>
        <v>1046.52</v>
      </c>
      <c r="H22" s="38" t="str">
        <f t="shared" si="1"/>
        <v>49</v>
      </c>
      <c r="I22" s="40" t="str">
        <f t="shared" si="2"/>
        <v>416</v>
      </c>
      <c r="J22" s="41" t="str">
        <f t="shared" si="3"/>
        <v>0416</v>
      </c>
      <c r="L22" t="s">
        <v>147</v>
      </c>
      <c r="M22" t="s">
        <v>26</v>
      </c>
      <c r="N22" t="s">
        <v>48</v>
      </c>
      <c r="P22" t="s">
        <v>81</v>
      </c>
      <c r="Q22" t="s">
        <v>26</v>
      </c>
      <c r="R22" t="s">
        <v>114</v>
      </c>
    </row>
    <row r="23" spans="1:18" ht="15.65" x14ac:dyDescent="0.25">
      <c r="A23" s="9" t="s">
        <v>15</v>
      </c>
      <c r="B23" s="12">
        <v>23</v>
      </c>
      <c r="C23">
        <v>554.36</v>
      </c>
      <c r="D23" s="37">
        <v>69.437355342543299</v>
      </c>
      <c r="E23" s="29"/>
      <c r="F23" s="39">
        <f t="shared" si="0"/>
        <v>1108.72</v>
      </c>
      <c r="H23" s="38" t="str">
        <f t="shared" si="1"/>
        <v>45</v>
      </c>
      <c r="I23" s="40" t="str">
        <f t="shared" si="2"/>
        <v>454</v>
      </c>
      <c r="J23" s="41" t="str">
        <f t="shared" si="3"/>
        <v>0454</v>
      </c>
      <c r="L23" t="s">
        <v>148</v>
      </c>
      <c r="M23" t="s">
        <v>26</v>
      </c>
      <c r="N23" t="s">
        <v>49</v>
      </c>
      <c r="P23" t="s">
        <v>82</v>
      </c>
      <c r="Q23" t="s">
        <v>26</v>
      </c>
      <c r="R23" t="s">
        <v>115</v>
      </c>
    </row>
    <row r="24" spans="1:18" x14ac:dyDescent="0.25">
      <c r="A24" s="9" t="s">
        <v>16</v>
      </c>
      <c r="B24" s="12">
        <v>24</v>
      </c>
      <c r="C24">
        <v>587.32000000000005</v>
      </c>
      <c r="D24" s="37">
        <v>65.454240644596823</v>
      </c>
      <c r="E24" s="29"/>
      <c r="F24" s="39">
        <f t="shared" si="0"/>
        <v>1174.6400000000001</v>
      </c>
      <c r="H24" s="38" t="str">
        <f t="shared" si="1"/>
        <v>41</v>
      </c>
      <c r="I24" s="40" t="str">
        <f t="shared" si="2"/>
        <v>496</v>
      </c>
      <c r="J24" s="41" t="str">
        <f t="shared" si="3"/>
        <v>0496</v>
      </c>
      <c r="L24" t="s">
        <v>149</v>
      </c>
      <c r="M24" t="s">
        <v>26</v>
      </c>
      <c r="N24" t="s">
        <v>50</v>
      </c>
      <c r="P24" t="s">
        <v>83</v>
      </c>
      <c r="Q24" t="s">
        <v>26</v>
      </c>
      <c r="R24" t="s">
        <v>116</v>
      </c>
    </row>
    <row r="25" spans="1:18" ht="15.65" x14ac:dyDescent="0.25">
      <c r="A25" s="9" t="s">
        <v>17</v>
      </c>
      <c r="B25" s="12">
        <v>25</v>
      </c>
      <c r="C25">
        <v>622.26</v>
      </c>
      <c r="D25" s="37">
        <v>61.692589543327173</v>
      </c>
      <c r="E25" s="29"/>
      <c r="F25" s="39">
        <f t="shared" si="0"/>
        <v>1244.52</v>
      </c>
      <c r="H25" s="38" t="str">
        <f t="shared" si="1"/>
        <v>3D</v>
      </c>
      <c r="I25" s="40" t="str">
        <f t="shared" si="2"/>
        <v>4DC</v>
      </c>
      <c r="J25" s="41" t="str">
        <f t="shared" si="3"/>
        <v>04DC</v>
      </c>
      <c r="L25" t="s">
        <v>150</v>
      </c>
      <c r="M25" t="s">
        <v>26</v>
      </c>
      <c r="N25" t="s">
        <v>51</v>
      </c>
      <c r="P25" t="s">
        <v>84</v>
      </c>
      <c r="Q25" t="s">
        <v>26</v>
      </c>
      <c r="R25" t="s">
        <v>117</v>
      </c>
    </row>
    <row r="26" spans="1:18" ht="15.65" x14ac:dyDescent="0.25">
      <c r="A26" s="9" t="s">
        <v>18</v>
      </c>
      <c r="B26" s="12">
        <v>26</v>
      </c>
      <c r="C26">
        <v>659.26</v>
      </c>
      <c r="D26" s="37">
        <v>58.143839596377276</v>
      </c>
      <c r="E26" s="29"/>
      <c r="F26" s="39">
        <f t="shared" si="0"/>
        <v>1318.52</v>
      </c>
      <c r="H26" s="38" t="str">
        <f t="shared" si="1"/>
        <v>3A</v>
      </c>
      <c r="I26" s="40" t="str">
        <f t="shared" si="2"/>
        <v>526</v>
      </c>
      <c r="J26" s="41" t="str">
        <f t="shared" si="3"/>
        <v>0526</v>
      </c>
      <c r="L26" t="s">
        <v>151</v>
      </c>
      <c r="M26" t="s">
        <v>26</v>
      </c>
      <c r="N26" t="s">
        <v>52</v>
      </c>
      <c r="P26" t="s">
        <v>85</v>
      </c>
      <c r="Q26" t="s">
        <v>26</v>
      </c>
      <c r="R26" t="s">
        <v>118</v>
      </c>
    </row>
    <row r="27" spans="1:18" ht="15.65" x14ac:dyDescent="0.25">
      <c r="A27" s="9" t="s">
        <v>19</v>
      </c>
      <c r="B27" s="12">
        <v>27</v>
      </c>
      <c r="C27">
        <v>698.46</v>
      </c>
      <c r="D27" s="37">
        <v>54.794261661369291</v>
      </c>
      <c r="E27" s="29"/>
      <c r="F27" s="39">
        <f t="shared" si="0"/>
        <v>1396.92</v>
      </c>
      <c r="H27" s="38" t="str">
        <f t="shared" si="1"/>
        <v>36</v>
      </c>
      <c r="I27" s="40" t="str">
        <f t="shared" si="2"/>
        <v>574</v>
      </c>
      <c r="J27" s="41" t="str">
        <f t="shared" si="3"/>
        <v>0574</v>
      </c>
      <c r="L27" t="s">
        <v>152</v>
      </c>
      <c r="M27" t="s">
        <v>26</v>
      </c>
      <c r="N27" t="s">
        <v>53</v>
      </c>
      <c r="P27" t="s">
        <v>86</v>
      </c>
      <c r="Q27" t="s">
        <v>26</v>
      </c>
      <c r="R27" t="s">
        <v>119</v>
      </c>
    </row>
    <row r="28" spans="1:18" ht="15.65" x14ac:dyDescent="0.25">
      <c r="A28" s="9" t="s">
        <v>20</v>
      </c>
      <c r="B28" s="12">
        <v>28</v>
      </c>
      <c r="C28">
        <v>739.98</v>
      </c>
      <c r="D28" s="37">
        <v>51.633453710807153</v>
      </c>
      <c r="E28" s="29"/>
      <c r="F28" s="39">
        <f t="shared" si="0"/>
        <v>1479.96</v>
      </c>
      <c r="H28" s="38" t="str">
        <f t="shared" si="1"/>
        <v>33</v>
      </c>
      <c r="I28" s="40" t="str">
        <f t="shared" si="2"/>
        <v>5C7</v>
      </c>
      <c r="J28" s="41" t="str">
        <f t="shared" si="3"/>
        <v>05C7</v>
      </c>
      <c r="L28" t="s">
        <v>153</v>
      </c>
      <c r="M28" t="s">
        <v>26</v>
      </c>
      <c r="N28" t="s">
        <v>54</v>
      </c>
      <c r="P28" t="s">
        <v>87</v>
      </c>
      <c r="Q28" t="s">
        <v>26</v>
      </c>
      <c r="R28" t="s">
        <v>120</v>
      </c>
    </row>
    <row r="29" spans="1:18" x14ac:dyDescent="0.25">
      <c r="A29" s="9" t="s">
        <v>21</v>
      </c>
      <c r="B29" s="12">
        <v>29</v>
      </c>
      <c r="C29">
        <v>784</v>
      </c>
      <c r="D29" s="37">
        <v>48.647959183673457</v>
      </c>
      <c r="E29" s="29"/>
      <c r="F29" s="39">
        <f t="shared" si="0"/>
        <v>1568</v>
      </c>
      <c r="H29" s="38" t="str">
        <f t="shared" si="1"/>
        <v>30</v>
      </c>
      <c r="I29" s="40" t="str">
        <f t="shared" si="2"/>
        <v>620</v>
      </c>
      <c r="J29" s="41" t="str">
        <f t="shared" si="3"/>
        <v>0620</v>
      </c>
      <c r="L29" t="s">
        <v>154</v>
      </c>
      <c r="M29" t="s">
        <v>26</v>
      </c>
      <c r="N29" t="s">
        <v>55</v>
      </c>
      <c r="P29" t="s">
        <v>88</v>
      </c>
      <c r="Q29" t="s">
        <v>26</v>
      </c>
      <c r="R29" t="s">
        <v>121</v>
      </c>
    </row>
    <row r="30" spans="1:18" ht="15.65" x14ac:dyDescent="0.25">
      <c r="A30" s="9" t="s">
        <v>22</v>
      </c>
      <c r="B30" s="12">
        <v>30</v>
      </c>
      <c r="C30">
        <v>830.6</v>
      </c>
      <c r="D30" s="37">
        <v>45.832299172053567</v>
      </c>
      <c r="E30" s="29"/>
      <c r="F30" s="39">
        <f t="shared" si="0"/>
        <v>1661.2</v>
      </c>
      <c r="H30" s="38" t="str">
        <f t="shared" si="1"/>
        <v>2D</v>
      </c>
      <c r="I30" s="40" t="str">
        <f t="shared" si="2"/>
        <v>67D</v>
      </c>
      <c r="J30" s="41" t="str">
        <f t="shared" si="3"/>
        <v>067D</v>
      </c>
      <c r="L30" t="s">
        <v>155</v>
      </c>
      <c r="M30" t="s">
        <v>26</v>
      </c>
      <c r="N30" t="s">
        <v>56</v>
      </c>
      <c r="P30" t="s">
        <v>89</v>
      </c>
      <c r="Q30" t="s">
        <v>26</v>
      </c>
      <c r="R30" t="s">
        <v>122</v>
      </c>
    </row>
    <row r="31" spans="1:18" x14ac:dyDescent="0.25">
      <c r="A31" s="9" t="s">
        <v>23</v>
      </c>
      <c r="B31" s="12">
        <v>31</v>
      </c>
      <c r="C31">
        <v>880</v>
      </c>
      <c r="D31" s="37">
        <v>43.173076923076913</v>
      </c>
      <c r="E31" s="29"/>
      <c r="F31" s="39">
        <f t="shared" si="0"/>
        <v>1760</v>
      </c>
      <c r="H31" s="38" t="str">
        <f t="shared" si="1"/>
        <v>2B</v>
      </c>
      <c r="I31" s="40" t="str">
        <f t="shared" si="2"/>
        <v>6E0</v>
      </c>
      <c r="J31" s="41" t="str">
        <f t="shared" si="3"/>
        <v>06E0</v>
      </c>
      <c r="L31" t="s">
        <v>156</v>
      </c>
      <c r="M31" t="s">
        <v>26</v>
      </c>
      <c r="N31" t="s">
        <v>57</v>
      </c>
      <c r="P31" t="s">
        <v>90</v>
      </c>
      <c r="Q31" t="s">
        <v>26</v>
      </c>
      <c r="R31" t="s">
        <v>123</v>
      </c>
    </row>
    <row r="32" spans="1:18" ht="15.65" x14ac:dyDescent="0.25">
      <c r="A32" s="9" t="s">
        <v>24</v>
      </c>
      <c r="B32" s="25">
        <v>32</v>
      </c>
      <c r="C32">
        <v>932.32</v>
      </c>
      <c r="D32" s="37">
        <v>40.663951631001559</v>
      </c>
      <c r="E32" s="29"/>
      <c r="F32" s="39">
        <f t="shared" si="0"/>
        <v>1864.64</v>
      </c>
      <c r="H32" s="38" t="str">
        <f t="shared" si="1"/>
        <v>28</v>
      </c>
      <c r="I32" s="40" t="str">
        <f t="shared" si="2"/>
        <v>748</v>
      </c>
      <c r="J32" s="41" t="str">
        <f t="shared" si="3"/>
        <v>0748</v>
      </c>
      <c r="L32" t="s">
        <v>157</v>
      </c>
      <c r="M32" t="s">
        <v>26</v>
      </c>
      <c r="N32" t="s">
        <v>58</v>
      </c>
      <c r="P32" t="s">
        <v>91</v>
      </c>
      <c r="Q32" t="s">
        <v>26</v>
      </c>
      <c r="R32" t="s">
        <v>124</v>
      </c>
    </row>
    <row r="33" spans="1:18" ht="15.65" x14ac:dyDescent="0.25">
      <c r="A33" s="22" t="s">
        <v>25</v>
      </c>
      <c r="B33" s="42">
        <v>33</v>
      </c>
      <c r="C33">
        <v>987.76</v>
      </c>
      <c r="D33" s="37">
        <v>38.29525702288317</v>
      </c>
      <c r="E33" s="29"/>
      <c r="F33" s="39">
        <f t="shared" si="0"/>
        <v>1975.52</v>
      </c>
      <c r="H33" s="38" t="str">
        <f t="shared" si="1"/>
        <v>26</v>
      </c>
      <c r="I33" s="40" t="str">
        <f t="shared" si="2"/>
        <v>7B7</v>
      </c>
      <c r="J33" s="41" t="str">
        <f t="shared" si="3"/>
        <v>07B7</v>
      </c>
      <c r="L33" t="s">
        <v>158</v>
      </c>
      <c r="M33" t="s">
        <v>26</v>
      </c>
      <c r="N33" t="s">
        <v>59</v>
      </c>
      <c r="P33" t="s">
        <v>92</v>
      </c>
      <c r="Q33" t="s">
        <v>26</v>
      </c>
      <c r="R33" t="s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user</cp:lastModifiedBy>
  <dcterms:created xsi:type="dcterms:W3CDTF">2016-12-26T22:56:54Z</dcterms:created>
  <dcterms:modified xsi:type="dcterms:W3CDTF">2021-04-09T22:55:04Z</dcterms:modified>
</cp:coreProperties>
</file>