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79_santaanamay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Q39" i="1"/>
  <c r="P39" i="1"/>
  <c r="N39" i="1"/>
  <c r="F36" i="1"/>
  <c r="P35" i="1" l="1"/>
  <c r="V35" i="1" l="1"/>
  <c r="U35" i="1"/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R14" i="1"/>
  <c r="Q14" i="1"/>
  <c r="R21" i="1" l="1"/>
  <c r="R35" i="1" s="1"/>
  <c r="Q35" i="1"/>
  <c r="AH31" i="1"/>
  <c r="AD31" i="1"/>
  <c r="AE31" i="1" s="1"/>
  <c r="AH30" i="1"/>
  <c r="AD30" i="1"/>
  <c r="AE30" i="1" s="1"/>
  <c r="AH29" i="1"/>
  <c r="AD29" i="1"/>
  <c r="AE29" i="1" s="1"/>
  <c r="AH28" i="1"/>
  <c r="AD28" i="1"/>
  <c r="AE28" i="1" s="1"/>
  <c r="AH27" i="1"/>
  <c r="AD27" i="1"/>
  <c r="AE27" i="1" s="1"/>
  <c r="AH26" i="1"/>
  <c r="AD26" i="1"/>
  <c r="AE26" i="1" s="1"/>
  <c r="AH25" i="1"/>
  <c r="AD25" i="1"/>
  <c r="AE25" i="1" s="1"/>
  <c r="AH24" i="1"/>
  <c r="AD24" i="1"/>
  <c r="AE24" i="1" s="1"/>
  <c r="AH23" i="1"/>
  <c r="AD23" i="1"/>
  <c r="AE23" i="1" s="1"/>
  <c r="AH22" i="1"/>
  <c r="AD22" i="1"/>
  <c r="AE22" i="1" s="1"/>
  <c r="AH21" i="1"/>
  <c r="AD21" i="1"/>
  <c r="AE21" i="1" s="1"/>
  <c r="AH20" i="1"/>
  <c r="AE20" i="1"/>
  <c r="AD20" i="1"/>
  <c r="AH19" i="1"/>
  <c r="AD19" i="1"/>
  <c r="AE19" i="1" s="1"/>
  <c r="AH18" i="1"/>
  <c r="AD18" i="1"/>
  <c r="AE18" i="1" s="1"/>
  <c r="AH17" i="1"/>
  <c r="AD17" i="1"/>
  <c r="AE17" i="1" s="1"/>
  <c r="AH16" i="1"/>
  <c r="AD16" i="1"/>
  <c r="AE16" i="1" s="1"/>
  <c r="AH15" i="1"/>
  <c r="AD15" i="1"/>
  <c r="AE15" i="1" s="1"/>
  <c r="AH14" i="1"/>
  <c r="AD14" i="1"/>
  <c r="AE14" i="1" s="1"/>
  <c r="AG35" i="1"/>
  <c r="AF35" i="1"/>
  <c r="AC35" i="1"/>
  <c r="AB35" i="1"/>
  <c r="AA35" i="1"/>
  <c r="Z35" i="1"/>
  <c r="Y35" i="1"/>
  <c r="X35" i="1"/>
  <c r="W35" i="1"/>
  <c r="T35" i="1"/>
  <c r="S35" i="1"/>
  <c r="O35" i="1"/>
  <c r="N35" i="1"/>
  <c r="M35" i="1"/>
  <c r="L35" i="1"/>
  <c r="K35" i="1"/>
  <c r="F39" i="1" s="1"/>
  <c r="J35" i="1"/>
  <c r="I35" i="1"/>
  <c r="H35" i="1"/>
  <c r="G35" i="1"/>
  <c r="F35" i="1"/>
  <c r="E35" i="1"/>
  <c r="C35" i="1"/>
  <c r="AI14" i="1" l="1"/>
  <c r="AI20" i="1"/>
  <c r="AI19" i="1"/>
  <c r="AI18" i="1"/>
  <c r="AI17" i="1"/>
  <c r="AI16" i="1"/>
  <c r="AI15" i="1"/>
  <c r="F38" i="1"/>
  <c r="K38" i="1" s="1"/>
  <c r="AI23" i="1"/>
  <c r="AI24" i="1"/>
  <c r="AI25" i="1"/>
  <c r="AI31" i="1"/>
  <c r="AI30" i="1"/>
  <c r="AI29" i="1"/>
  <c r="AI28" i="1"/>
  <c r="AI27" i="1"/>
  <c r="AI26" i="1"/>
  <c r="AI22" i="1"/>
  <c r="AD35" i="1"/>
  <c r="AI21" i="1"/>
  <c r="AH35" i="1"/>
  <c r="AE35" i="1"/>
  <c r="AJ25" i="1"/>
  <c r="AJ26" i="1" s="1"/>
  <c r="AJ27" i="1" s="1"/>
  <c r="AJ28" i="1" s="1"/>
  <c r="AJ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I35" i="1" l="1"/>
  <c r="F42" i="1" s="1"/>
  <c r="AJ14" i="1"/>
  <c r="AJ16" i="1" s="1"/>
  <c r="G39" i="1" l="1"/>
  <c r="G38" i="1"/>
  <c r="AJ17" i="1"/>
  <c r="AJ18" i="1" s="1"/>
  <c r="A10" i="1" s="1"/>
  <c r="A9" i="1"/>
  <c r="K39" i="1" l="1"/>
</calcChain>
</file>

<file path=xl/sharedStrings.xml><?xml version="1.0" encoding="utf-8"?>
<sst xmlns="http://schemas.openxmlformats.org/spreadsheetml/2006/main" count="70" uniqueCount="34">
  <si>
    <t>Municipio: 079 Santa Ana Maya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</si>
  <si>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</si>
  <si>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</si>
  <si>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</si>
  <si>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</si>
  <si>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</si>
  <si>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</si>
  <si>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</si>
  <si>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</si>
  <si>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</si>
  <si>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</si>
  <si>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</si>
  <si>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</si>
  <si>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</si>
  <si>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</si>
  <si>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</si>
  <si>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SANTA ANA MAYA</t>
  </si>
  <si>
    <t>BÁSICA</t>
  </si>
  <si>
    <t>CONTIGUA 1</t>
  </si>
  <si>
    <t>CONTIGUA 2</t>
  </si>
  <si>
    <t>TOTAL</t>
  </si>
  <si>
    <t>VOTOS EN CANDIDATURA COMUN 2</t>
  </si>
  <si>
    <t>CÓMPUTOS MUNICIPALES</t>
  </si>
  <si>
    <t>VOTACION EMITIDA</t>
  </si>
  <si>
    <t>PRI-PVEM</t>
  </si>
  <si>
    <t>MOV. CIU</t>
  </si>
  <si>
    <t>V. TOTAL</t>
  </si>
  <si>
    <t>%</t>
  </si>
  <si>
    <t>Diferencia porcentual</t>
  </si>
  <si>
    <t>Diferencia de votos</t>
  </si>
  <si>
    <t>PRD PT NA ES</t>
  </si>
  <si>
    <t>votos</t>
  </si>
  <si>
    <t>PAN</t>
  </si>
  <si>
    <t>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</si>
</sst>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0" fontId="10" fillId="0" borderId="10" xfId="2" applyFont="1" applyFill="1" applyBorder="1" applyAlignment="1">
      <alignment wrapText="1"/>
    </xf>
    <xf numFmtId="165" fontId="10" fillId="0" borderId="10" xfId="2" applyNumberFormat="1" applyFont="1" applyFill="1" applyBorder="1" applyAlignment="1">
      <alignment horizontal="center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5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>
      <alignment wrapText="1"/>
    </xf>
    <xf numFmtId="166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0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0" borderId="26" xfId="1" applyFont="1" applyFill="1" applyBorder="1" applyAlignment="1" applyProtection="1">
      <alignment wrapText="1"/>
      <protection locked="0"/>
    </xf>
    <xf numFmtId="0" fontId="10" fillId="5" borderId="27" xfId="1" applyFont="1" applyFill="1" applyBorder="1" applyAlignment="1" applyProtection="1">
      <alignment wrapText="1"/>
      <protection locked="0"/>
    </xf>
    <xf numFmtId="0" fontId="10" fillId="0" borderId="28" xfId="1" applyFont="1" applyFill="1" applyBorder="1" applyAlignment="1" applyProtection="1">
      <alignment wrapText="1"/>
      <protection locked="0"/>
    </xf>
    <xf numFmtId="0" fontId="11" fillId="4" borderId="8" xfId="1" applyFont="1" applyFill="1" applyBorder="1" applyAlignment="1">
      <alignment horizontal="center" vertical="top" wrapText="1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40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485774</xdr:colOff>
      <xdr:row>11</xdr:row>
      <xdr:rowOff>180974</xdr:rowOff>
    </xdr:from>
    <xdr:to>
      <xdr:col>20</xdr:col>
      <xdr:colOff>47624</xdr:colOff>
      <xdr:row>12</xdr:row>
      <xdr:rowOff>581024</xdr:rowOff>
    </xdr:to>
    <xdr:pic>
      <xdr:nvPicPr>
        <xdr:cNvPr id="41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3099" y="2476499"/>
          <a:ext cx="600075" cy="600075"/>
        </a:xfrm>
        <a:prstGeom prst="rect">
          <a:avLst/>
        </a:prstGeom>
      </xdr:spPr>
    </xdr:pic>
    <xdr:clientData/>
  </xdr:twoCellAnchor>
  <xdr:oneCellAnchor>
    <xdr:from>
      <xdr:col>20</xdr:col>
      <xdr:colOff>71325</xdr:colOff>
      <xdr:row>12</xdr:row>
      <xdr:rowOff>52275</xdr:rowOff>
    </xdr:from>
    <xdr:ext cx="476250" cy="476250"/>
    <xdr:pic>
      <xdr:nvPicPr>
        <xdr:cNvPr id="42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8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552450</xdr:colOff>
      <xdr:row>12</xdr:row>
      <xdr:rowOff>57150</xdr:rowOff>
    </xdr:from>
    <xdr:ext cx="450000" cy="450000"/>
    <xdr:pic>
      <xdr:nvPicPr>
        <xdr:cNvPr id="43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0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44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45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44032</xdr:rowOff>
    </xdr:from>
    <xdr:ext cx="438000" cy="457467"/>
    <xdr:pic>
      <xdr:nvPicPr>
        <xdr:cNvPr id="46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419099</xdr:colOff>
      <xdr:row>11</xdr:row>
      <xdr:rowOff>161924</xdr:rowOff>
    </xdr:from>
    <xdr:ext cx="600075" cy="600075"/>
    <xdr:pic>
      <xdr:nvPicPr>
        <xdr:cNvPr id="47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48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552450</xdr:colOff>
      <xdr:row>12</xdr:row>
      <xdr:rowOff>53557</xdr:rowOff>
    </xdr:from>
    <xdr:ext cx="438000" cy="457467"/>
    <xdr:pic>
      <xdr:nvPicPr>
        <xdr:cNvPr id="49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9650" y="2549107"/>
          <a:ext cx="438000" cy="457467"/>
        </a:xfrm>
        <a:prstGeom prst="rect">
          <a:avLst/>
        </a:prstGeom>
      </xdr:spPr>
    </xdr:pic>
    <xdr:clientData/>
  </xdr:oneCellAnchor>
  <xdr:oneCellAnchor>
    <xdr:from>
      <xdr:col>26</xdr:col>
      <xdr:colOff>476249</xdr:colOff>
      <xdr:row>11</xdr:row>
      <xdr:rowOff>180974</xdr:rowOff>
    </xdr:from>
    <xdr:ext cx="600075" cy="600075"/>
    <xdr:pic>
      <xdr:nvPicPr>
        <xdr:cNvPr id="50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71325</xdr:colOff>
      <xdr:row>12</xdr:row>
      <xdr:rowOff>52275</xdr:rowOff>
    </xdr:from>
    <xdr:ext cx="476250" cy="476250"/>
    <xdr:pic>
      <xdr:nvPicPr>
        <xdr:cNvPr id="51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523875</xdr:colOff>
      <xdr:row>12</xdr:row>
      <xdr:rowOff>44032</xdr:rowOff>
    </xdr:from>
    <xdr:ext cx="438000" cy="457467"/>
    <xdr:pic>
      <xdr:nvPicPr>
        <xdr:cNvPr id="52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1028700</xdr:colOff>
      <xdr:row>12</xdr:row>
      <xdr:rowOff>66675</xdr:rowOff>
    </xdr:from>
    <xdr:ext cx="450000" cy="450000"/>
    <xdr:pic>
      <xdr:nvPicPr>
        <xdr:cNvPr id="53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35900" y="2562225"/>
          <a:ext cx="450000" cy="450000"/>
        </a:xfrm>
        <a:prstGeom prst="rect">
          <a:avLst/>
        </a:prstGeom>
      </xdr:spPr>
    </xdr:pic>
    <xdr:clientData/>
  </xdr:oneCellAnchor>
  <xdr:oneCellAnchor>
    <xdr:from>
      <xdr:col>27</xdr:col>
      <xdr:colOff>71325</xdr:colOff>
      <xdr:row>12</xdr:row>
      <xdr:rowOff>52275</xdr:rowOff>
    </xdr:from>
    <xdr:ext cx="476250" cy="476250"/>
    <xdr:pic>
      <xdr:nvPicPr>
        <xdr:cNvPr id="54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93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27</xdr:col>
      <xdr:colOff>485774</xdr:colOff>
      <xdr:row>11</xdr:row>
      <xdr:rowOff>180974</xdr:rowOff>
    </xdr:from>
    <xdr:ext cx="600075" cy="600075"/>
    <xdr:pic>
      <xdr:nvPicPr>
        <xdr:cNvPr id="55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3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1038225</xdr:colOff>
      <xdr:row>12</xdr:row>
      <xdr:rowOff>66675</xdr:rowOff>
    </xdr:from>
    <xdr:ext cx="450000" cy="450000"/>
    <xdr:pic>
      <xdr:nvPicPr>
        <xdr:cNvPr id="56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28</xdr:col>
      <xdr:colOff>71325</xdr:colOff>
      <xdr:row>12</xdr:row>
      <xdr:rowOff>52275</xdr:rowOff>
    </xdr:from>
    <xdr:ext cx="476250" cy="476250"/>
    <xdr:pic>
      <xdr:nvPicPr>
        <xdr:cNvPr id="57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28</xdr:col>
      <xdr:colOff>542925</xdr:colOff>
      <xdr:row>12</xdr:row>
      <xdr:rowOff>53557</xdr:rowOff>
    </xdr:from>
    <xdr:ext cx="438000" cy="457467"/>
    <xdr:pic>
      <xdr:nvPicPr>
        <xdr:cNvPr id="58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64975" y="2549107"/>
          <a:ext cx="438000" cy="457467"/>
        </a:xfrm>
        <a:prstGeom prst="rect">
          <a:avLst/>
        </a:prstGeom>
      </xdr:spPr>
    </xdr:pic>
    <xdr:clientData/>
  </xdr:oneCellAnchor>
  <xdr:oneCellAnchor>
    <xdr:from>
      <xdr:col>28</xdr:col>
      <xdr:colOff>933449</xdr:colOff>
      <xdr:row>11</xdr:row>
      <xdr:rowOff>171449</xdr:rowOff>
    </xdr:from>
    <xdr:ext cx="600075" cy="600075"/>
    <xdr:pic>
      <xdr:nvPicPr>
        <xdr:cNvPr id="59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99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1476375</xdr:colOff>
      <xdr:row>12</xdr:row>
      <xdr:rowOff>57150</xdr:rowOff>
    </xdr:from>
    <xdr:ext cx="450000" cy="450000"/>
    <xdr:pic>
      <xdr:nvPicPr>
        <xdr:cNvPr id="60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9842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1028700</xdr:colOff>
      <xdr:row>12</xdr:row>
      <xdr:rowOff>57150</xdr:rowOff>
    </xdr:from>
    <xdr:ext cx="450000" cy="450000"/>
    <xdr:pic>
      <xdr:nvPicPr>
        <xdr:cNvPr id="61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33225</xdr:rowOff>
    </xdr:from>
    <xdr:ext cx="476250" cy="476250"/>
    <xdr:pic>
      <xdr:nvPicPr>
        <xdr:cNvPr id="62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923924</xdr:colOff>
      <xdr:row>11</xdr:row>
      <xdr:rowOff>171449</xdr:rowOff>
    </xdr:from>
    <xdr:ext cx="600075" cy="600075"/>
    <xdr:pic>
      <xdr:nvPicPr>
        <xdr:cNvPr id="63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38100</xdr:colOff>
      <xdr:row>12</xdr:row>
      <xdr:rowOff>53557</xdr:rowOff>
    </xdr:from>
    <xdr:ext cx="438000" cy="457467"/>
    <xdr:pic>
      <xdr:nvPicPr>
        <xdr:cNvPr id="64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523875</xdr:colOff>
      <xdr:row>12</xdr:row>
      <xdr:rowOff>57150</xdr:rowOff>
    </xdr:from>
    <xdr:ext cx="450000" cy="450000"/>
    <xdr:pic>
      <xdr:nvPicPr>
        <xdr:cNvPr id="65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587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981074</xdr:colOff>
      <xdr:row>11</xdr:row>
      <xdr:rowOff>171449</xdr:rowOff>
    </xdr:from>
    <xdr:ext cx="600075" cy="600075"/>
    <xdr:pic>
      <xdr:nvPicPr>
        <xdr:cNvPr id="66" name="Imagen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3074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514350</xdr:colOff>
      <xdr:row>12</xdr:row>
      <xdr:rowOff>66675</xdr:rowOff>
    </xdr:from>
    <xdr:ext cx="450000" cy="450000"/>
    <xdr:pic>
      <xdr:nvPicPr>
        <xdr:cNvPr id="67" name="Imagen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6475" y="256222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A8" workbookViewId="0">
      <selection activeCell="I45" sqref="I45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85546875" customWidth="1"/>
    <col min="17" max="18" width="12.140625" customWidth="1"/>
    <col min="19" max="19" width="15.85546875" customWidth="1"/>
    <col min="20" max="22" width="15.5703125" customWidth="1"/>
    <col min="23" max="24" width="15" customWidth="1"/>
    <col min="25" max="28" width="22.5703125" customWidth="1"/>
    <col min="29" max="29" width="29.42578125" customWidth="1"/>
    <col min="30" max="30" width="11.7109375" bestFit="1" customWidth="1"/>
    <col min="31" max="31" width="11.85546875" bestFit="1" customWidth="1"/>
    <col min="32" max="35" width="9.7109375" customWidth="1"/>
    <col min="36" max="36" width="11.42578125" hidden="1" customWidth="1"/>
  </cols>
  <sheetData>
    <row r="1" spans="1:36" ht="15" hidden="1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6" ht="15" hidden="1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6" ht="15" hidden="1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6" ht="15" hidden="1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6" ht="15" hidden="1" customHeight="1" x14ac:dyDescent="0.25">
      <c r="B5" s="1"/>
      <c r="C5" s="1"/>
      <c r="D5" s="1"/>
      <c r="E5" s="2"/>
      <c r="F5" s="63" t="s">
        <v>22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</row>
    <row r="6" spans="1:36" ht="15" hidden="1" customHeight="1" x14ac:dyDescent="0.25">
      <c r="B6" s="1"/>
      <c r="C6" s="1"/>
      <c r="D6" s="1"/>
      <c r="E6" s="2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</row>
    <row r="7" spans="1:36" ht="18.75" hidden="1" x14ac:dyDescent="0.3">
      <c r="A7" s="64"/>
      <c r="B7" s="64"/>
      <c r="C7" s="64"/>
      <c r="D7" s="64"/>
      <c r="E7" s="2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</row>
    <row r="8" spans="1:36" ht="18.75" x14ac:dyDescent="0.3">
      <c r="A8" s="64" t="s">
        <v>0</v>
      </c>
      <c r="B8" s="64"/>
      <c r="C8" s="64"/>
      <c r="D8" s="64"/>
      <c r="F8" s="65" t="s">
        <v>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</row>
    <row r="9" spans="1:36" ht="18.75" x14ac:dyDescent="0.3">
      <c r="A9" s="3" t="str">
        <f>CONCATENATE("Casillas computadas: ",AJ16," de ",AJ15)</f>
        <v>Casillas computadas: 18 de 18</v>
      </c>
      <c r="B9" s="4"/>
      <c r="C9" s="4"/>
      <c r="D9" s="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</row>
    <row r="10" spans="1:36" ht="18.75" x14ac:dyDescent="0.3">
      <c r="A10" s="5" t="str">
        <f>CONCATENATE("Porcentaje de avance de captura: ",AJ18,"%")</f>
        <v>Porcentaje de avance de captura: 100.00%</v>
      </c>
      <c r="B10" s="6"/>
      <c r="C10" s="6"/>
      <c r="D10" s="7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 spans="1:36" ht="15.75" thickBot="1" x14ac:dyDescent="0.3">
      <c r="F11" s="2"/>
      <c r="G11" s="2"/>
      <c r="H11" s="2"/>
      <c r="I11" s="2"/>
      <c r="J11" s="2"/>
      <c r="K11" s="2"/>
    </row>
    <row r="12" spans="1:36" ht="15.75" customHeight="1" thickBot="1" x14ac:dyDescent="0.3">
      <c r="A12" s="66" t="s">
        <v>2</v>
      </c>
      <c r="B12" s="67"/>
      <c r="C12" s="67"/>
      <c r="D12" s="67"/>
      <c r="E12" s="68"/>
      <c r="F12" s="69" t="s">
        <v>3</v>
      </c>
      <c r="G12" s="70"/>
      <c r="H12" s="70"/>
      <c r="I12" s="70"/>
      <c r="J12" s="70"/>
      <c r="K12" s="70"/>
      <c r="L12" s="70"/>
      <c r="M12" s="70"/>
      <c r="N12" s="70"/>
      <c r="O12" s="71"/>
      <c r="P12" s="78" t="s">
        <v>4</v>
      </c>
      <c r="Q12" s="78"/>
      <c r="R12" s="78"/>
      <c r="S12" s="72" t="s">
        <v>21</v>
      </c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4"/>
      <c r="AF12" s="75" t="s">
        <v>5</v>
      </c>
      <c r="AG12" s="76"/>
      <c r="AH12" s="76"/>
      <c r="AI12" s="77"/>
    </row>
    <row r="13" spans="1:3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61" t="s">
        <v>11</v>
      </c>
      <c r="R13" s="61" t="s">
        <v>12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 t="s">
        <v>11</v>
      </c>
      <c r="AE13" s="10" t="s">
        <v>12</v>
      </c>
      <c r="AF13" s="10" t="s">
        <v>13</v>
      </c>
      <c r="AG13" s="10" t="s">
        <v>14</v>
      </c>
      <c r="AH13" s="10" t="s">
        <v>15</v>
      </c>
      <c r="AI13" s="10" t="s">
        <v>23</v>
      </c>
    </row>
    <row r="14" spans="1:36" ht="15" customHeight="1" x14ac:dyDescent="0.25">
      <c r="A14" s="13">
        <v>1</v>
      </c>
      <c r="B14" s="14" t="s">
        <v>16</v>
      </c>
      <c r="C14" s="15">
        <v>1798</v>
      </c>
      <c r="D14" s="14" t="s">
        <v>17</v>
      </c>
      <c r="E14" s="2">
        <v>488</v>
      </c>
      <c r="F14" s="16">
        <v>13</v>
      </c>
      <c r="G14" s="17">
        <v>64</v>
      </c>
      <c r="H14" s="17">
        <v>82</v>
      </c>
      <c r="I14" s="17">
        <v>10</v>
      </c>
      <c r="J14" s="17">
        <v>0</v>
      </c>
      <c r="K14" s="17">
        <v>44</v>
      </c>
      <c r="L14" s="17">
        <v>1</v>
      </c>
      <c r="M14" s="17">
        <v>12</v>
      </c>
      <c r="N14" s="17">
        <v>0</v>
      </c>
      <c r="O14" s="18">
        <v>0</v>
      </c>
      <c r="P14" s="58">
        <v>0</v>
      </c>
      <c r="Q14" s="58">
        <f>P14</f>
        <v>0</v>
      </c>
      <c r="R14" s="58">
        <f>Q14+G14+J14</f>
        <v>64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20">
        <f>SUM(S14:AC14)</f>
        <v>0</v>
      </c>
      <c r="AE14" s="20">
        <f>AD14+H14+I14+L14+O14</f>
        <v>93</v>
      </c>
      <c r="AF14" s="16">
        <v>0</v>
      </c>
      <c r="AG14" s="17">
        <v>8</v>
      </c>
      <c r="AH14" s="21">
        <f>SUM(F14:O14)</f>
        <v>226</v>
      </c>
      <c r="AI14" s="22">
        <f>AD14+AF14+AG14+AH14+Q14</f>
        <v>234</v>
      </c>
      <c r="AJ14">
        <f>COUNTIF(AI14:AI31,0)</f>
        <v>0</v>
      </c>
    </row>
    <row r="15" spans="1:36" ht="15" customHeight="1" x14ac:dyDescent="0.25">
      <c r="A15" s="23">
        <f t="shared" ref="A15:A31" si="0">A14+1</f>
        <v>2</v>
      </c>
      <c r="B15" s="14" t="s">
        <v>16</v>
      </c>
      <c r="C15" s="15">
        <v>1797</v>
      </c>
      <c r="D15" s="14" t="s">
        <v>17</v>
      </c>
      <c r="E15" s="2">
        <v>710</v>
      </c>
      <c r="F15" s="24">
        <v>47</v>
      </c>
      <c r="G15" s="25">
        <v>58</v>
      </c>
      <c r="H15" s="25">
        <v>5</v>
      </c>
      <c r="I15" s="25">
        <v>21</v>
      </c>
      <c r="J15" s="25">
        <v>3</v>
      </c>
      <c r="K15" s="25">
        <v>86</v>
      </c>
      <c r="L15" s="25">
        <v>2</v>
      </c>
      <c r="M15" s="25">
        <v>18</v>
      </c>
      <c r="N15" s="25">
        <v>0</v>
      </c>
      <c r="O15" s="26">
        <v>3</v>
      </c>
      <c r="P15" s="59">
        <v>1</v>
      </c>
      <c r="Q15" s="59">
        <f t="shared" ref="Q15:Q31" si="1">P15</f>
        <v>1</v>
      </c>
      <c r="R15" s="59">
        <f t="shared" ref="R15:R31" si="2">Q15+G15+J15</f>
        <v>62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8">
        <f t="shared" ref="AD15:AD31" si="3">SUM(S15:AC15)</f>
        <v>0</v>
      </c>
      <c r="AE15" s="28">
        <f t="shared" ref="AE15:AE31" si="4">AD15+H15+I15+L15+O15</f>
        <v>31</v>
      </c>
      <c r="AF15" s="24">
        <v>0</v>
      </c>
      <c r="AG15" s="25">
        <v>11</v>
      </c>
      <c r="AH15" s="29">
        <f t="shared" ref="AH15:AH31" si="5">SUM(F15:O15)</f>
        <v>243</v>
      </c>
      <c r="AI15" s="30">
        <f t="shared" ref="AI15:AI31" si="6">AD15+AF15+AG15+AH15+Q15</f>
        <v>255</v>
      </c>
      <c r="AJ15">
        <f>C35</f>
        <v>18</v>
      </c>
    </row>
    <row r="16" spans="1:36" ht="15" customHeight="1" x14ac:dyDescent="0.25">
      <c r="A16" s="31">
        <f t="shared" si="0"/>
        <v>3</v>
      </c>
      <c r="B16" s="14" t="s">
        <v>16</v>
      </c>
      <c r="C16" s="15">
        <v>1796</v>
      </c>
      <c r="D16" s="14" t="s">
        <v>17</v>
      </c>
      <c r="E16" s="2">
        <v>675</v>
      </c>
      <c r="F16" s="32">
        <v>23</v>
      </c>
      <c r="G16" s="33">
        <v>99</v>
      </c>
      <c r="H16" s="33">
        <v>68</v>
      </c>
      <c r="I16" s="33">
        <v>17</v>
      </c>
      <c r="J16" s="33">
        <v>2</v>
      </c>
      <c r="K16" s="33">
        <v>52</v>
      </c>
      <c r="L16" s="33">
        <v>1</v>
      </c>
      <c r="M16" s="33">
        <v>18</v>
      </c>
      <c r="N16" s="33">
        <v>0</v>
      </c>
      <c r="O16" s="34">
        <v>0</v>
      </c>
      <c r="P16" s="60">
        <v>0</v>
      </c>
      <c r="Q16" s="60">
        <f t="shared" si="1"/>
        <v>0</v>
      </c>
      <c r="R16" s="60">
        <f t="shared" si="2"/>
        <v>101</v>
      </c>
      <c r="S16" s="35">
        <v>4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6">
        <f t="shared" si="3"/>
        <v>4</v>
      </c>
      <c r="AE16" s="36">
        <f t="shared" si="4"/>
        <v>90</v>
      </c>
      <c r="AF16" s="32">
        <v>0</v>
      </c>
      <c r="AG16" s="33">
        <v>7</v>
      </c>
      <c r="AH16" s="37">
        <f t="shared" si="5"/>
        <v>280</v>
      </c>
      <c r="AI16" s="38">
        <f t="shared" si="6"/>
        <v>291</v>
      </c>
      <c r="AJ16">
        <f>AJ15-AJ14</f>
        <v>18</v>
      </c>
    </row>
    <row r="17" spans="1:36" ht="15" customHeight="1" x14ac:dyDescent="0.25">
      <c r="A17" s="23">
        <f t="shared" si="0"/>
        <v>4</v>
      </c>
      <c r="B17" s="14" t="s">
        <v>16</v>
      </c>
      <c r="C17" s="15">
        <v>1795</v>
      </c>
      <c r="D17" s="14" t="s">
        <v>18</v>
      </c>
      <c r="E17" s="2">
        <v>491</v>
      </c>
      <c r="F17" s="24">
        <v>42</v>
      </c>
      <c r="G17" s="25">
        <v>32</v>
      </c>
      <c r="H17" s="25">
        <v>10</v>
      </c>
      <c r="I17" s="25">
        <v>10</v>
      </c>
      <c r="J17" s="25">
        <v>0</v>
      </c>
      <c r="K17" s="25">
        <v>96</v>
      </c>
      <c r="L17" s="25">
        <v>2</v>
      </c>
      <c r="M17" s="25">
        <v>14</v>
      </c>
      <c r="N17" s="25">
        <v>0</v>
      </c>
      <c r="O17" s="26">
        <v>1</v>
      </c>
      <c r="P17" s="59">
        <v>1</v>
      </c>
      <c r="Q17" s="59">
        <f t="shared" si="1"/>
        <v>1</v>
      </c>
      <c r="R17" s="59">
        <f t="shared" si="2"/>
        <v>33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8">
        <f t="shared" si="3"/>
        <v>0</v>
      </c>
      <c r="AE17" s="28">
        <f t="shared" si="4"/>
        <v>23</v>
      </c>
      <c r="AF17" s="24">
        <v>0</v>
      </c>
      <c r="AG17" s="25">
        <v>7</v>
      </c>
      <c r="AH17" s="29">
        <f t="shared" si="5"/>
        <v>207</v>
      </c>
      <c r="AI17" s="30">
        <f t="shared" si="6"/>
        <v>215</v>
      </c>
      <c r="AJ17" s="39">
        <f>AJ16*100/AJ15</f>
        <v>100</v>
      </c>
    </row>
    <row r="18" spans="1:36" ht="15" customHeight="1" x14ac:dyDescent="0.25">
      <c r="A18" s="31">
        <f t="shared" si="0"/>
        <v>5</v>
      </c>
      <c r="B18" s="14" t="s">
        <v>16</v>
      </c>
      <c r="C18" s="15">
        <v>1795</v>
      </c>
      <c r="D18" s="14" t="s">
        <v>17</v>
      </c>
      <c r="E18" s="2">
        <v>492</v>
      </c>
      <c r="F18" s="32">
        <v>35</v>
      </c>
      <c r="G18" s="33">
        <v>34</v>
      </c>
      <c r="H18" s="33">
        <v>19</v>
      </c>
      <c r="I18" s="33">
        <v>10</v>
      </c>
      <c r="J18" s="33">
        <v>1</v>
      </c>
      <c r="K18" s="33">
        <v>85</v>
      </c>
      <c r="L18" s="33">
        <v>2</v>
      </c>
      <c r="M18" s="33">
        <v>7</v>
      </c>
      <c r="N18" s="33">
        <v>0</v>
      </c>
      <c r="O18" s="34">
        <v>0</v>
      </c>
      <c r="P18" s="60">
        <v>0</v>
      </c>
      <c r="Q18" s="60">
        <f t="shared" si="1"/>
        <v>0</v>
      </c>
      <c r="R18" s="60">
        <f t="shared" si="2"/>
        <v>35</v>
      </c>
      <c r="S18" s="35">
        <v>2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6">
        <f t="shared" si="3"/>
        <v>2</v>
      </c>
      <c r="AE18" s="36">
        <f t="shared" si="4"/>
        <v>33</v>
      </c>
      <c r="AF18" s="32">
        <v>0</v>
      </c>
      <c r="AG18" s="33">
        <v>14</v>
      </c>
      <c r="AH18" s="37">
        <f t="shared" si="5"/>
        <v>193</v>
      </c>
      <c r="AI18" s="38">
        <f t="shared" si="6"/>
        <v>209</v>
      </c>
      <c r="AJ18" s="40" t="str">
        <f>TEXT(AJ17,"0.00")</f>
        <v>100.00</v>
      </c>
    </row>
    <row r="19" spans="1:36" ht="15" customHeight="1" x14ac:dyDescent="0.25">
      <c r="A19" s="23">
        <f t="shared" si="0"/>
        <v>6</v>
      </c>
      <c r="B19" s="14" t="s">
        <v>16</v>
      </c>
      <c r="C19" s="15">
        <v>1794</v>
      </c>
      <c r="D19" s="14" t="s">
        <v>17</v>
      </c>
      <c r="E19" s="2">
        <v>158</v>
      </c>
      <c r="F19" s="24">
        <v>12</v>
      </c>
      <c r="G19" s="25">
        <v>12</v>
      </c>
      <c r="H19" s="25">
        <v>19</v>
      </c>
      <c r="I19" s="25">
        <v>6</v>
      </c>
      <c r="J19" s="25">
        <v>0</v>
      </c>
      <c r="K19" s="25">
        <v>20</v>
      </c>
      <c r="L19" s="25">
        <v>3</v>
      </c>
      <c r="M19" s="25">
        <v>3</v>
      </c>
      <c r="N19" s="25">
        <v>0</v>
      </c>
      <c r="O19" s="26">
        <v>1</v>
      </c>
      <c r="P19" s="59">
        <v>2</v>
      </c>
      <c r="Q19" s="59">
        <f t="shared" si="1"/>
        <v>2</v>
      </c>
      <c r="R19" s="59">
        <f t="shared" si="2"/>
        <v>14</v>
      </c>
      <c r="S19" s="27">
        <v>3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1</v>
      </c>
      <c r="Z19" s="27">
        <v>0</v>
      </c>
      <c r="AA19" s="27">
        <v>0</v>
      </c>
      <c r="AB19" s="27">
        <v>0</v>
      </c>
      <c r="AC19" s="27">
        <v>0</v>
      </c>
      <c r="AD19" s="28">
        <f t="shared" si="3"/>
        <v>4</v>
      </c>
      <c r="AE19" s="28">
        <f t="shared" si="4"/>
        <v>33</v>
      </c>
      <c r="AF19" s="24">
        <v>0</v>
      </c>
      <c r="AG19" s="25">
        <v>6</v>
      </c>
      <c r="AH19" s="29">
        <f t="shared" si="5"/>
        <v>76</v>
      </c>
      <c r="AI19" s="30">
        <f t="shared" si="6"/>
        <v>88</v>
      </c>
    </row>
    <row r="20" spans="1:36" ht="15" customHeight="1" x14ac:dyDescent="0.25">
      <c r="A20" s="31">
        <f t="shared" si="0"/>
        <v>7</v>
      </c>
      <c r="B20" s="14" t="s">
        <v>16</v>
      </c>
      <c r="C20" s="15">
        <v>1793</v>
      </c>
      <c r="D20" s="14" t="s">
        <v>17</v>
      </c>
      <c r="E20" s="2">
        <v>634</v>
      </c>
      <c r="F20" s="32">
        <v>77</v>
      </c>
      <c r="G20" s="33">
        <v>114</v>
      </c>
      <c r="H20" s="33">
        <v>24</v>
      </c>
      <c r="I20" s="33">
        <v>8</v>
      </c>
      <c r="J20" s="33">
        <v>2</v>
      </c>
      <c r="K20" s="33">
        <v>79</v>
      </c>
      <c r="L20" s="33">
        <v>3</v>
      </c>
      <c r="M20" s="33">
        <v>39</v>
      </c>
      <c r="N20" s="33">
        <v>0</v>
      </c>
      <c r="O20" s="34">
        <v>0</v>
      </c>
      <c r="P20" s="60">
        <v>0</v>
      </c>
      <c r="Q20" s="60">
        <f t="shared" si="1"/>
        <v>0</v>
      </c>
      <c r="R20" s="60">
        <f t="shared" si="2"/>
        <v>116</v>
      </c>
      <c r="S20" s="35">
        <v>2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6">
        <f t="shared" si="3"/>
        <v>2</v>
      </c>
      <c r="AE20" s="36">
        <f t="shared" si="4"/>
        <v>37</v>
      </c>
      <c r="AF20" s="32">
        <v>0</v>
      </c>
      <c r="AG20" s="33">
        <v>13</v>
      </c>
      <c r="AH20" s="37">
        <f t="shared" si="5"/>
        <v>346</v>
      </c>
      <c r="AI20" s="38">
        <f t="shared" si="6"/>
        <v>361</v>
      </c>
    </row>
    <row r="21" spans="1:36" ht="15" customHeight="1" x14ac:dyDescent="0.25">
      <c r="A21" s="23">
        <f t="shared" si="0"/>
        <v>8</v>
      </c>
      <c r="B21" s="14" t="s">
        <v>16</v>
      </c>
      <c r="C21" s="15">
        <v>1792</v>
      </c>
      <c r="D21" s="14" t="s">
        <v>18</v>
      </c>
      <c r="E21" s="2">
        <v>669</v>
      </c>
      <c r="F21" s="24">
        <v>68</v>
      </c>
      <c r="G21" s="25">
        <v>106</v>
      </c>
      <c r="H21" s="25">
        <v>29</v>
      </c>
      <c r="I21" s="25">
        <v>15</v>
      </c>
      <c r="J21" s="25">
        <v>3</v>
      </c>
      <c r="K21" s="25">
        <v>63</v>
      </c>
      <c r="L21" s="25">
        <v>2</v>
      </c>
      <c r="M21" s="25">
        <v>29</v>
      </c>
      <c r="N21" s="25">
        <v>0</v>
      </c>
      <c r="O21" s="26">
        <v>2</v>
      </c>
      <c r="P21" s="59">
        <v>1</v>
      </c>
      <c r="Q21" s="59">
        <f t="shared" si="1"/>
        <v>1</v>
      </c>
      <c r="R21" s="59">
        <f t="shared" si="2"/>
        <v>110</v>
      </c>
      <c r="S21" s="27">
        <v>2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1</v>
      </c>
      <c r="Z21" s="27">
        <v>0</v>
      </c>
      <c r="AA21" s="27">
        <v>0</v>
      </c>
      <c r="AB21" s="27">
        <v>0</v>
      </c>
      <c r="AC21" s="27">
        <v>0</v>
      </c>
      <c r="AD21" s="28">
        <f t="shared" si="3"/>
        <v>3</v>
      </c>
      <c r="AE21" s="28">
        <f t="shared" si="4"/>
        <v>51</v>
      </c>
      <c r="AF21" s="24">
        <v>0</v>
      </c>
      <c r="AG21" s="25">
        <v>19</v>
      </c>
      <c r="AH21" s="29">
        <f t="shared" si="5"/>
        <v>317</v>
      </c>
      <c r="AI21" s="30">
        <f t="shared" si="6"/>
        <v>340</v>
      </c>
    </row>
    <row r="22" spans="1:36" ht="15" customHeight="1" x14ac:dyDescent="0.25">
      <c r="A22" s="31">
        <f t="shared" si="0"/>
        <v>9</v>
      </c>
      <c r="B22" s="14" t="s">
        <v>16</v>
      </c>
      <c r="C22" s="15">
        <v>1792</v>
      </c>
      <c r="D22" s="14" t="s">
        <v>17</v>
      </c>
      <c r="E22" s="2">
        <v>670</v>
      </c>
      <c r="F22" s="32">
        <v>66</v>
      </c>
      <c r="G22" s="33">
        <v>114</v>
      </c>
      <c r="H22" s="33">
        <v>42</v>
      </c>
      <c r="I22" s="33">
        <v>15</v>
      </c>
      <c r="J22" s="33">
        <v>0</v>
      </c>
      <c r="K22" s="33">
        <v>61</v>
      </c>
      <c r="L22" s="33">
        <v>5</v>
      </c>
      <c r="M22" s="33">
        <v>26</v>
      </c>
      <c r="N22" s="33">
        <v>0</v>
      </c>
      <c r="O22" s="34">
        <v>1</v>
      </c>
      <c r="P22" s="60">
        <v>1</v>
      </c>
      <c r="Q22" s="60">
        <f t="shared" si="1"/>
        <v>1</v>
      </c>
      <c r="R22" s="60">
        <f t="shared" si="2"/>
        <v>115</v>
      </c>
      <c r="S22" s="35">
        <v>0</v>
      </c>
      <c r="T22" s="35">
        <v>1</v>
      </c>
      <c r="U22" s="35">
        <v>0</v>
      </c>
      <c r="V22" s="35">
        <v>0</v>
      </c>
      <c r="W22" s="35">
        <v>0</v>
      </c>
      <c r="X22" s="35">
        <v>0</v>
      </c>
      <c r="Y22" s="35">
        <v>1</v>
      </c>
      <c r="Z22" s="35">
        <v>0</v>
      </c>
      <c r="AA22" s="35">
        <v>0</v>
      </c>
      <c r="AB22" s="35">
        <v>0</v>
      </c>
      <c r="AC22" s="35">
        <v>0</v>
      </c>
      <c r="AD22" s="36">
        <f t="shared" si="3"/>
        <v>2</v>
      </c>
      <c r="AE22" s="36">
        <f t="shared" si="4"/>
        <v>65</v>
      </c>
      <c r="AF22" s="32">
        <v>0</v>
      </c>
      <c r="AG22" s="33">
        <v>11</v>
      </c>
      <c r="AH22" s="37">
        <f t="shared" si="5"/>
        <v>330</v>
      </c>
      <c r="AI22" s="38">
        <f t="shared" si="6"/>
        <v>344</v>
      </c>
    </row>
    <row r="23" spans="1:36" ht="15" customHeight="1" x14ac:dyDescent="0.25">
      <c r="A23" s="23">
        <f t="shared" si="0"/>
        <v>10</v>
      </c>
      <c r="B23" s="14" t="s">
        <v>16</v>
      </c>
      <c r="C23" s="15">
        <v>1791</v>
      </c>
      <c r="D23" s="14" t="s">
        <v>19</v>
      </c>
      <c r="E23" s="2">
        <v>669</v>
      </c>
      <c r="F23" s="24">
        <v>77</v>
      </c>
      <c r="G23" s="25">
        <v>94</v>
      </c>
      <c r="H23" s="25">
        <v>29</v>
      </c>
      <c r="I23" s="25">
        <v>24</v>
      </c>
      <c r="J23" s="25">
        <v>1</v>
      </c>
      <c r="K23" s="25">
        <v>86</v>
      </c>
      <c r="L23" s="25">
        <v>8</v>
      </c>
      <c r="M23" s="25">
        <v>99</v>
      </c>
      <c r="N23" s="25">
        <v>0</v>
      </c>
      <c r="O23" s="26">
        <v>2</v>
      </c>
      <c r="P23" s="59">
        <v>0</v>
      </c>
      <c r="Q23" s="59">
        <f t="shared" si="1"/>
        <v>0</v>
      </c>
      <c r="R23" s="59">
        <f t="shared" si="2"/>
        <v>95</v>
      </c>
      <c r="S23" s="27">
        <v>4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8">
        <f t="shared" si="3"/>
        <v>4</v>
      </c>
      <c r="AE23" s="28">
        <f t="shared" si="4"/>
        <v>67</v>
      </c>
      <c r="AF23" s="24">
        <v>0</v>
      </c>
      <c r="AG23" s="25">
        <v>13</v>
      </c>
      <c r="AH23" s="29">
        <f t="shared" si="5"/>
        <v>420</v>
      </c>
      <c r="AI23" s="30">
        <f t="shared" si="6"/>
        <v>437</v>
      </c>
    </row>
    <row r="24" spans="1:36" ht="15" customHeight="1" x14ac:dyDescent="0.25">
      <c r="A24" s="31">
        <f t="shared" si="0"/>
        <v>11</v>
      </c>
      <c r="B24" s="14" t="s">
        <v>16</v>
      </c>
      <c r="C24" s="15">
        <v>1791</v>
      </c>
      <c r="D24" s="14" t="s">
        <v>18</v>
      </c>
      <c r="E24" s="2">
        <v>670</v>
      </c>
      <c r="F24" s="32">
        <v>86</v>
      </c>
      <c r="G24" s="33">
        <v>110</v>
      </c>
      <c r="H24" s="33">
        <v>28</v>
      </c>
      <c r="I24" s="33">
        <v>24</v>
      </c>
      <c r="J24" s="33">
        <v>1</v>
      </c>
      <c r="K24" s="33">
        <v>74</v>
      </c>
      <c r="L24" s="33">
        <v>4</v>
      </c>
      <c r="M24" s="33">
        <v>81</v>
      </c>
      <c r="N24" s="33">
        <v>0</v>
      </c>
      <c r="O24" s="34">
        <v>1</v>
      </c>
      <c r="P24" s="60">
        <v>0</v>
      </c>
      <c r="Q24" s="60">
        <f t="shared" si="1"/>
        <v>0</v>
      </c>
      <c r="R24" s="60">
        <f t="shared" si="2"/>
        <v>111</v>
      </c>
      <c r="S24" s="35">
        <v>2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3</v>
      </c>
      <c r="Z24" s="35">
        <v>0</v>
      </c>
      <c r="AA24" s="35">
        <v>0</v>
      </c>
      <c r="AB24" s="35">
        <v>0</v>
      </c>
      <c r="AC24" s="35">
        <v>0</v>
      </c>
      <c r="AD24" s="36">
        <f t="shared" si="3"/>
        <v>5</v>
      </c>
      <c r="AE24" s="36">
        <f t="shared" si="4"/>
        <v>62</v>
      </c>
      <c r="AF24" s="32">
        <v>0</v>
      </c>
      <c r="AG24" s="33">
        <v>9</v>
      </c>
      <c r="AH24" s="37">
        <f t="shared" si="5"/>
        <v>409</v>
      </c>
      <c r="AI24" s="38">
        <f t="shared" si="6"/>
        <v>423</v>
      </c>
    </row>
    <row r="25" spans="1:36" ht="15" customHeight="1" x14ac:dyDescent="0.25">
      <c r="A25" s="23">
        <f t="shared" si="0"/>
        <v>12</v>
      </c>
      <c r="B25" s="14" t="s">
        <v>16</v>
      </c>
      <c r="C25" s="15">
        <v>1791</v>
      </c>
      <c r="D25" s="14" t="s">
        <v>17</v>
      </c>
      <c r="E25" s="2">
        <v>670</v>
      </c>
      <c r="F25" s="24">
        <v>71</v>
      </c>
      <c r="G25" s="25">
        <v>115</v>
      </c>
      <c r="H25" s="25">
        <v>40</v>
      </c>
      <c r="I25" s="25">
        <v>28</v>
      </c>
      <c r="J25" s="25">
        <v>1</v>
      </c>
      <c r="K25" s="25">
        <v>94</v>
      </c>
      <c r="L25" s="25">
        <v>9</v>
      </c>
      <c r="M25" s="25">
        <v>98</v>
      </c>
      <c r="N25" s="25">
        <v>0</v>
      </c>
      <c r="O25" s="26">
        <v>1</v>
      </c>
      <c r="P25" s="59">
        <v>0</v>
      </c>
      <c r="Q25" s="59">
        <f t="shared" si="1"/>
        <v>0</v>
      </c>
      <c r="R25" s="59">
        <f t="shared" si="2"/>
        <v>116</v>
      </c>
      <c r="S25" s="27">
        <v>2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8">
        <f t="shared" si="3"/>
        <v>2</v>
      </c>
      <c r="AE25" s="28">
        <f t="shared" si="4"/>
        <v>80</v>
      </c>
      <c r="AF25" s="24">
        <v>0</v>
      </c>
      <c r="AG25" s="25">
        <v>12</v>
      </c>
      <c r="AH25" s="29">
        <f t="shared" si="5"/>
        <v>457</v>
      </c>
      <c r="AI25" s="30">
        <f t="shared" si="6"/>
        <v>471</v>
      </c>
      <c r="AJ25">
        <f>C45</f>
        <v>0</v>
      </c>
    </row>
    <row r="26" spans="1:36" ht="15" customHeight="1" x14ac:dyDescent="0.25">
      <c r="A26" s="31">
        <f t="shared" si="0"/>
        <v>13</v>
      </c>
      <c r="B26" s="14" t="s">
        <v>16</v>
      </c>
      <c r="C26" s="15">
        <v>1790</v>
      </c>
      <c r="D26" s="14" t="s">
        <v>19</v>
      </c>
      <c r="E26" s="2">
        <v>612</v>
      </c>
      <c r="F26" s="32">
        <v>84</v>
      </c>
      <c r="G26" s="33">
        <v>95</v>
      </c>
      <c r="H26" s="33">
        <v>11</v>
      </c>
      <c r="I26" s="33">
        <v>15</v>
      </c>
      <c r="J26" s="33">
        <v>3</v>
      </c>
      <c r="K26" s="33">
        <v>91</v>
      </c>
      <c r="L26" s="33">
        <v>3</v>
      </c>
      <c r="M26" s="33">
        <v>57</v>
      </c>
      <c r="N26" s="33">
        <v>0</v>
      </c>
      <c r="O26" s="34">
        <v>1</v>
      </c>
      <c r="P26" s="60">
        <v>1</v>
      </c>
      <c r="Q26" s="60">
        <f t="shared" si="1"/>
        <v>1</v>
      </c>
      <c r="R26" s="60">
        <f t="shared" si="2"/>
        <v>99</v>
      </c>
      <c r="S26" s="35">
        <v>4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6">
        <f t="shared" si="3"/>
        <v>4</v>
      </c>
      <c r="AE26" s="36">
        <f t="shared" si="4"/>
        <v>34</v>
      </c>
      <c r="AF26" s="32">
        <v>0</v>
      </c>
      <c r="AG26" s="33">
        <v>5</v>
      </c>
      <c r="AH26" s="37">
        <f t="shared" si="5"/>
        <v>360</v>
      </c>
      <c r="AI26" s="38">
        <f t="shared" si="6"/>
        <v>370</v>
      </c>
      <c r="AJ26">
        <f>AJ25-AJ24</f>
        <v>0</v>
      </c>
    </row>
    <row r="27" spans="1:36" ht="15" customHeight="1" x14ac:dyDescent="0.25">
      <c r="A27" s="23">
        <f t="shared" si="0"/>
        <v>14</v>
      </c>
      <c r="B27" s="14" t="s">
        <v>16</v>
      </c>
      <c r="C27" s="15">
        <v>1790</v>
      </c>
      <c r="D27" s="14" t="s">
        <v>18</v>
      </c>
      <c r="E27" s="2">
        <v>613</v>
      </c>
      <c r="F27" s="24">
        <v>51</v>
      </c>
      <c r="G27" s="25">
        <v>123</v>
      </c>
      <c r="H27" s="25">
        <v>21</v>
      </c>
      <c r="I27" s="25">
        <v>26</v>
      </c>
      <c r="J27" s="25">
        <v>0</v>
      </c>
      <c r="K27" s="25">
        <v>89</v>
      </c>
      <c r="L27" s="25">
        <v>3</v>
      </c>
      <c r="M27" s="25">
        <v>71</v>
      </c>
      <c r="N27" s="25">
        <v>0</v>
      </c>
      <c r="O27" s="26">
        <v>0</v>
      </c>
      <c r="P27" s="59">
        <v>3</v>
      </c>
      <c r="Q27" s="59">
        <f t="shared" si="1"/>
        <v>3</v>
      </c>
      <c r="R27" s="59">
        <f t="shared" si="2"/>
        <v>126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3</v>
      </c>
      <c r="AA27" s="27">
        <v>0</v>
      </c>
      <c r="AB27" s="27">
        <v>0</v>
      </c>
      <c r="AC27" s="27">
        <v>0</v>
      </c>
      <c r="AD27" s="28">
        <f t="shared" si="3"/>
        <v>3</v>
      </c>
      <c r="AE27" s="28">
        <f t="shared" si="4"/>
        <v>53</v>
      </c>
      <c r="AF27" s="24">
        <v>0</v>
      </c>
      <c r="AG27" s="25">
        <v>4</v>
      </c>
      <c r="AH27" s="29">
        <f t="shared" si="5"/>
        <v>384</v>
      </c>
      <c r="AI27" s="30">
        <f t="shared" si="6"/>
        <v>394</v>
      </c>
      <c r="AJ27" s="39" t="e">
        <f>AJ26*100/AJ25</f>
        <v>#DIV/0!</v>
      </c>
    </row>
    <row r="28" spans="1:36" ht="15" customHeight="1" x14ac:dyDescent="0.25">
      <c r="A28" s="31">
        <f t="shared" si="0"/>
        <v>15</v>
      </c>
      <c r="B28" s="14" t="s">
        <v>16</v>
      </c>
      <c r="C28" s="15">
        <v>1790</v>
      </c>
      <c r="D28" s="14" t="s">
        <v>17</v>
      </c>
      <c r="E28" s="2">
        <v>613</v>
      </c>
      <c r="F28" s="32">
        <v>52</v>
      </c>
      <c r="G28" s="33">
        <v>67</v>
      </c>
      <c r="H28" s="33">
        <v>19</v>
      </c>
      <c r="I28" s="33">
        <v>13</v>
      </c>
      <c r="J28" s="33">
        <v>1</v>
      </c>
      <c r="K28" s="33">
        <v>91</v>
      </c>
      <c r="L28" s="33">
        <v>2</v>
      </c>
      <c r="M28" s="33">
        <v>83</v>
      </c>
      <c r="N28" s="33">
        <v>0</v>
      </c>
      <c r="O28" s="34">
        <v>0</v>
      </c>
      <c r="P28" s="60">
        <v>0</v>
      </c>
      <c r="Q28" s="60">
        <f t="shared" si="1"/>
        <v>0</v>
      </c>
      <c r="R28" s="60">
        <f t="shared" si="2"/>
        <v>68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6">
        <f t="shared" si="3"/>
        <v>0</v>
      </c>
      <c r="AE28" s="36">
        <f t="shared" si="4"/>
        <v>34</v>
      </c>
      <c r="AF28" s="32">
        <v>0</v>
      </c>
      <c r="AG28" s="33">
        <v>13</v>
      </c>
      <c r="AH28" s="37">
        <f t="shared" si="5"/>
        <v>328</v>
      </c>
      <c r="AI28" s="38">
        <f t="shared" si="6"/>
        <v>341</v>
      </c>
      <c r="AJ28" s="40" t="e">
        <f>TEXT(AJ27,"0.00")</f>
        <v>#DIV/0!</v>
      </c>
    </row>
    <row r="29" spans="1:36" ht="15" customHeight="1" x14ac:dyDescent="0.25">
      <c r="A29" s="23">
        <f t="shared" si="0"/>
        <v>16</v>
      </c>
      <c r="B29" s="14" t="s">
        <v>16</v>
      </c>
      <c r="C29" s="15">
        <v>1789</v>
      </c>
      <c r="D29" s="14" t="s">
        <v>18</v>
      </c>
      <c r="E29" s="2">
        <v>695</v>
      </c>
      <c r="F29" s="24">
        <v>61</v>
      </c>
      <c r="G29" s="25">
        <v>72</v>
      </c>
      <c r="H29" s="25">
        <v>28</v>
      </c>
      <c r="I29" s="25">
        <v>39</v>
      </c>
      <c r="J29" s="25">
        <v>1</v>
      </c>
      <c r="K29" s="25">
        <v>74</v>
      </c>
      <c r="L29" s="25">
        <v>6</v>
      </c>
      <c r="M29" s="25">
        <v>83</v>
      </c>
      <c r="N29" s="25">
        <v>0</v>
      </c>
      <c r="O29" s="26">
        <v>0</v>
      </c>
      <c r="P29" s="59">
        <v>2</v>
      </c>
      <c r="Q29" s="59">
        <f t="shared" si="1"/>
        <v>2</v>
      </c>
      <c r="R29" s="59">
        <f t="shared" si="2"/>
        <v>75</v>
      </c>
      <c r="S29" s="27">
        <v>7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1</v>
      </c>
      <c r="Z29" s="27">
        <v>1</v>
      </c>
      <c r="AA29" s="27">
        <v>0</v>
      </c>
      <c r="AB29" s="27">
        <v>0</v>
      </c>
      <c r="AC29" s="27">
        <v>0</v>
      </c>
      <c r="AD29" s="28">
        <f t="shared" si="3"/>
        <v>9</v>
      </c>
      <c r="AE29" s="28">
        <f t="shared" si="4"/>
        <v>82</v>
      </c>
      <c r="AF29" s="24">
        <v>0</v>
      </c>
      <c r="AG29" s="25">
        <v>20</v>
      </c>
      <c r="AH29" s="29">
        <f t="shared" si="5"/>
        <v>364</v>
      </c>
      <c r="AI29" s="30">
        <f t="shared" si="6"/>
        <v>395</v>
      </c>
    </row>
    <row r="30" spans="1:36" ht="15" customHeight="1" x14ac:dyDescent="0.25">
      <c r="A30" s="31">
        <f t="shared" si="0"/>
        <v>17</v>
      </c>
      <c r="B30" s="14" t="s">
        <v>16</v>
      </c>
      <c r="C30" s="15">
        <v>1789</v>
      </c>
      <c r="D30" s="14" t="s">
        <v>17</v>
      </c>
      <c r="E30" s="2">
        <v>695</v>
      </c>
      <c r="F30" s="32">
        <v>52</v>
      </c>
      <c r="G30" s="33">
        <v>69</v>
      </c>
      <c r="H30" s="33">
        <v>18</v>
      </c>
      <c r="I30" s="33">
        <v>28</v>
      </c>
      <c r="J30" s="33">
        <v>1</v>
      </c>
      <c r="K30" s="33">
        <v>95</v>
      </c>
      <c r="L30" s="33">
        <v>5</v>
      </c>
      <c r="M30" s="33">
        <v>84</v>
      </c>
      <c r="N30" s="33">
        <v>0</v>
      </c>
      <c r="O30" s="34">
        <v>0</v>
      </c>
      <c r="P30" s="60">
        <v>1</v>
      </c>
      <c r="Q30" s="60">
        <f t="shared" si="1"/>
        <v>1</v>
      </c>
      <c r="R30" s="60">
        <f t="shared" si="2"/>
        <v>71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5</v>
      </c>
      <c r="Z30" s="35">
        <v>0</v>
      </c>
      <c r="AA30" s="35">
        <v>0</v>
      </c>
      <c r="AB30" s="35">
        <v>0</v>
      </c>
      <c r="AC30" s="35">
        <v>1</v>
      </c>
      <c r="AD30" s="36">
        <f t="shared" si="3"/>
        <v>6</v>
      </c>
      <c r="AE30" s="36">
        <f t="shared" si="4"/>
        <v>57</v>
      </c>
      <c r="AF30" s="32">
        <v>0</v>
      </c>
      <c r="AG30" s="33">
        <v>13</v>
      </c>
      <c r="AH30" s="37">
        <f t="shared" si="5"/>
        <v>352</v>
      </c>
      <c r="AI30" s="38">
        <f t="shared" si="6"/>
        <v>372</v>
      </c>
    </row>
    <row r="31" spans="1:36" ht="15" customHeight="1" x14ac:dyDescent="0.25">
      <c r="A31" s="23">
        <f t="shared" si="0"/>
        <v>18</v>
      </c>
      <c r="B31" s="14" t="s">
        <v>16</v>
      </c>
      <c r="C31" s="15">
        <v>1788</v>
      </c>
      <c r="D31" s="14" t="s">
        <v>17</v>
      </c>
      <c r="E31" s="2">
        <v>608</v>
      </c>
      <c r="F31" s="24">
        <v>42</v>
      </c>
      <c r="G31" s="25">
        <v>68</v>
      </c>
      <c r="H31" s="25">
        <v>56</v>
      </c>
      <c r="I31" s="25">
        <v>29</v>
      </c>
      <c r="J31" s="25">
        <v>1</v>
      </c>
      <c r="K31" s="25">
        <v>95</v>
      </c>
      <c r="L31" s="25">
        <v>3</v>
      </c>
      <c r="M31" s="25">
        <v>67</v>
      </c>
      <c r="N31" s="25">
        <v>0</v>
      </c>
      <c r="O31" s="26">
        <v>1</v>
      </c>
      <c r="P31" s="59">
        <v>0</v>
      </c>
      <c r="Q31" s="59">
        <f t="shared" si="1"/>
        <v>0</v>
      </c>
      <c r="R31" s="59">
        <f t="shared" si="2"/>
        <v>69</v>
      </c>
      <c r="S31" s="27">
        <v>1</v>
      </c>
      <c r="T31" s="27">
        <v>0</v>
      </c>
      <c r="U31" s="27">
        <v>0</v>
      </c>
      <c r="V31" s="27">
        <v>1</v>
      </c>
      <c r="W31" s="27">
        <v>0</v>
      </c>
      <c r="X31" s="27">
        <v>0</v>
      </c>
      <c r="Y31" s="27">
        <v>1</v>
      </c>
      <c r="Z31" s="27">
        <v>0</v>
      </c>
      <c r="AA31" s="27">
        <v>0</v>
      </c>
      <c r="AB31" s="27">
        <v>0</v>
      </c>
      <c r="AC31" s="27">
        <v>1</v>
      </c>
      <c r="AD31" s="28">
        <f t="shared" si="3"/>
        <v>4</v>
      </c>
      <c r="AE31" s="28">
        <f t="shared" si="4"/>
        <v>93</v>
      </c>
      <c r="AF31" s="24">
        <v>0</v>
      </c>
      <c r="AG31" s="25">
        <v>13</v>
      </c>
      <c r="AH31" s="29">
        <f t="shared" si="5"/>
        <v>362</v>
      </c>
      <c r="AI31" s="30">
        <f t="shared" si="6"/>
        <v>379</v>
      </c>
    </row>
    <row r="32" spans="1:36" ht="5.0999999999999996" customHeight="1" x14ac:dyDescent="0.25">
      <c r="A32" s="41"/>
      <c r="B32" s="42"/>
      <c r="C32" s="43"/>
      <c r="D32" s="44"/>
      <c r="E32" s="4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7"/>
    </row>
    <row r="33" spans="1:35" ht="5.0999999999999996" customHeight="1" x14ac:dyDescent="0.25">
      <c r="A33" s="48"/>
      <c r="B33" s="49"/>
      <c r="C33" s="50"/>
      <c r="D33" s="51"/>
      <c r="E33" s="52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4"/>
    </row>
    <row r="34" spans="1:35" ht="5.0999999999999996" customHeight="1" x14ac:dyDescent="0.25">
      <c r="A34" s="41"/>
      <c r="B34" s="42"/>
      <c r="C34" s="43"/>
      <c r="D34" s="44"/>
      <c r="E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7"/>
    </row>
    <row r="35" spans="1:35" x14ac:dyDescent="0.25">
      <c r="A35" s="55" t="s">
        <v>20</v>
      </c>
      <c r="B35" s="55"/>
      <c r="C35" s="55">
        <f>COUNTA(C14:C31)</f>
        <v>18</v>
      </c>
      <c r="D35" s="56"/>
      <c r="E35" s="57">
        <f>SUM(E14:E31)</f>
        <v>10832</v>
      </c>
      <c r="F35" s="57">
        <f t="shared" ref="F35:AI35" si="7">SUM(F14:F31)</f>
        <v>959</v>
      </c>
      <c r="G35" s="57">
        <f t="shared" si="7"/>
        <v>1446</v>
      </c>
      <c r="H35" s="57">
        <f t="shared" si="7"/>
        <v>548</v>
      </c>
      <c r="I35" s="57">
        <f t="shared" si="7"/>
        <v>338</v>
      </c>
      <c r="J35" s="57">
        <f t="shared" si="7"/>
        <v>21</v>
      </c>
      <c r="K35" s="57">
        <f t="shared" si="7"/>
        <v>1375</v>
      </c>
      <c r="L35" s="57">
        <f t="shared" si="7"/>
        <v>64</v>
      </c>
      <c r="M35" s="57">
        <f t="shared" si="7"/>
        <v>889</v>
      </c>
      <c r="N35" s="57">
        <f t="shared" si="7"/>
        <v>0</v>
      </c>
      <c r="O35" s="57">
        <f t="shared" si="7"/>
        <v>14</v>
      </c>
      <c r="P35" s="57">
        <f t="shared" si="7"/>
        <v>13</v>
      </c>
      <c r="Q35" s="57">
        <f t="shared" si="7"/>
        <v>13</v>
      </c>
      <c r="R35" s="57">
        <f t="shared" si="7"/>
        <v>1480</v>
      </c>
      <c r="S35" s="57">
        <f t="shared" si="7"/>
        <v>33</v>
      </c>
      <c r="T35" s="57">
        <f t="shared" si="7"/>
        <v>1</v>
      </c>
      <c r="U35" s="57">
        <f t="shared" si="7"/>
        <v>0</v>
      </c>
      <c r="V35" s="57">
        <f t="shared" si="7"/>
        <v>1</v>
      </c>
      <c r="W35" s="57">
        <f t="shared" si="7"/>
        <v>0</v>
      </c>
      <c r="X35" s="57">
        <f t="shared" si="7"/>
        <v>0</v>
      </c>
      <c r="Y35" s="57">
        <f t="shared" si="7"/>
        <v>13</v>
      </c>
      <c r="Z35" s="57">
        <f t="shared" si="7"/>
        <v>4</v>
      </c>
      <c r="AA35" s="57">
        <f t="shared" si="7"/>
        <v>0</v>
      </c>
      <c r="AB35" s="57">
        <f t="shared" si="7"/>
        <v>0</v>
      </c>
      <c r="AC35" s="57">
        <f t="shared" si="7"/>
        <v>2</v>
      </c>
      <c r="AD35" s="57">
        <f t="shared" si="7"/>
        <v>54</v>
      </c>
      <c r="AE35" s="57">
        <f t="shared" si="7"/>
        <v>1018</v>
      </c>
      <c r="AF35" s="57">
        <f t="shared" si="7"/>
        <v>0</v>
      </c>
      <c r="AG35" s="57">
        <f t="shared" si="7"/>
        <v>198</v>
      </c>
      <c r="AH35" s="57">
        <f t="shared" si="7"/>
        <v>5654</v>
      </c>
      <c r="AI35" s="57">
        <f t="shared" si="7"/>
        <v>5919</v>
      </c>
    </row>
    <row r="36" spans="1:35" x14ac:dyDescent="0.25">
      <c r="F36" s="39">
        <f>(F35*100)/F42</f>
        <v>16.202061158979557</v>
      </c>
      <c r="L36" s="39">
        <f>(L35*100)/F42</f>
        <v>1.0812637269809089</v>
      </c>
    </row>
    <row r="38" spans="1:35" x14ac:dyDescent="0.25">
      <c r="E38" t="s">
        <v>24</v>
      </c>
      <c r="F38" s="62">
        <f>(G35+J35+P35)</f>
        <v>1480</v>
      </c>
      <c r="G38" s="39">
        <f>(F38*100)/F42</f>
        <v>25.004223686433519</v>
      </c>
      <c r="H38" t="s">
        <v>27</v>
      </c>
      <c r="I38" t="s">
        <v>29</v>
      </c>
      <c r="K38" s="62">
        <f>F38-F39</f>
        <v>105</v>
      </c>
      <c r="N38" t="s">
        <v>30</v>
      </c>
      <c r="P38" t="s">
        <v>32</v>
      </c>
      <c r="Q38" t="s">
        <v>33</v>
      </c>
    </row>
    <row r="39" spans="1:35" x14ac:dyDescent="0.25">
      <c r="E39" t="s">
        <v>25</v>
      </c>
      <c r="F39" s="62">
        <f>K35</f>
        <v>1375</v>
      </c>
      <c r="G39" s="39">
        <f>(F39*100)/F42</f>
        <v>23.230275384355465</v>
      </c>
      <c r="H39" t="s">
        <v>27</v>
      </c>
      <c r="I39" t="s">
        <v>28</v>
      </c>
      <c r="K39" s="39">
        <f>G38-G39</f>
        <v>1.773948302078054</v>
      </c>
      <c r="L39" t="s">
        <v>27</v>
      </c>
      <c r="N39" s="62">
        <f>H35+I35+L35+O35</f>
        <v>964</v>
      </c>
      <c r="O39" t="s">
        <v>31</v>
      </c>
      <c r="P39" s="62">
        <f>F35</f>
        <v>959</v>
      </c>
      <c r="Q39" s="62">
        <f>M35</f>
        <v>889</v>
      </c>
    </row>
    <row r="42" spans="1:35" x14ac:dyDescent="0.25">
      <c r="E42" t="s">
        <v>26</v>
      </c>
      <c r="F42" s="62">
        <f>AI35</f>
        <v>5919</v>
      </c>
    </row>
  </sheetData>
  <mergeCells count="9">
    <mergeCell ref="F5:AI7"/>
    <mergeCell ref="A7:D7"/>
    <mergeCell ref="A8:D8"/>
    <mergeCell ref="F8:AI10"/>
    <mergeCell ref="A12:E12"/>
    <mergeCell ref="F12:O12"/>
    <mergeCell ref="S12:AE12"/>
    <mergeCell ref="AF12:AI12"/>
    <mergeCell ref="P12:R12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2015-06-11T05:34:49Z</cp:lastPrinted>
  <dcterms:created xsi:type="dcterms:W3CDTF">2015-06-07T01:42:51Z</dcterms:created>
  <dcterms:modified xsi:type="dcterms:W3CDTF">2015-06-11T06:53:30Z</dcterms:modified>
</cp:coreProperties>
</file>