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RESULTADOS DE COMPUTOS POR CASILLA\COMPUTOS DE AYUNTAMIENTO_X_CASILLA\"/>
    </mc:Choice>
  </mc:AlternateContent>
  <bookViews>
    <workbookView xWindow="0" yWindow="0" windowWidth="28800" windowHeight="12435"/>
  </bookViews>
  <sheets>
    <sheet name="Hoja1" sheetId="1" r:id="rId1"/>
    <sheet name="Hoja2" sheetId="2" r:id="rId2"/>
  </sheets>
  <definedNames>
    <definedName name="_xlnm._FilterDatabase" localSheetId="0" hidden="1">Hoja1!$A$13:$E$47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U51" i="1"/>
  <c r="V51" i="1"/>
  <c r="Y51" i="1"/>
  <c r="Z51" i="1"/>
  <c r="S51" i="1"/>
  <c r="T51" i="1"/>
  <c r="P51" i="1"/>
  <c r="G51" i="1"/>
  <c r="H51" i="1"/>
  <c r="J51" i="1"/>
  <c r="K51" i="1"/>
  <c r="L51" i="1"/>
  <c r="M51" i="1"/>
  <c r="N51" i="1"/>
  <c r="O51" i="1"/>
  <c r="F51" i="1"/>
  <c r="E51" i="1"/>
  <c r="R47" i="1" l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AA47" i="1"/>
  <c r="W47" i="1"/>
  <c r="X47" i="1" s="1"/>
  <c r="Q47" i="1"/>
  <c r="AA46" i="1"/>
  <c r="W46" i="1"/>
  <c r="X46" i="1" s="1"/>
  <c r="Q46" i="1"/>
  <c r="AA45" i="1"/>
  <c r="W45" i="1"/>
  <c r="X45" i="1" s="1"/>
  <c r="Q45" i="1"/>
  <c r="AA44" i="1"/>
  <c r="W44" i="1"/>
  <c r="X44" i="1" s="1"/>
  <c r="Q44" i="1"/>
  <c r="AA43" i="1"/>
  <c r="W43" i="1"/>
  <c r="X43" i="1" s="1"/>
  <c r="Q43" i="1"/>
  <c r="AA42" i="1"/>
  <c r="W42" i="1"/>
  <c r="X42" i="1" s="1"/>
  <c r="Q42" i="1"/>
  <c r="AA41" i="1"/>
  <c r="W41" i="1"/>
  <c r="X41" i="1" s="1"/>
  <c r="Q41" i="1"/>
  <c r="AA40" i="1"/>
  <c r="W40" i="1"/>
  <c r="X40" i="1" s="1"/>
  <c r="Q40" i="1"/>
  <c r="AA39" i="1"/>
  <c r="W39" i="1"/>
  <c r="X39" i="1" s="1"/>
  <c r="Q39" i="1"/>
  <c r="AA38" i="1"/>
  <c r="W38" i="1"/>
  <c r="X38" i="1" s="1"/>
  <c r="Q38" i="1"/>
  <c r="AA37" i="1"/>
  <c r="W37" i="1"/>
  <c r="X37" i="1" s="1"/>
  <c r="Q37" i="1"/>
  <c r="AA36" i="1"/>
  <c r="W36" i="1"/>
  <c r="X36" i="1" s="1"/>
  <c r="Q36" i="1"/>
  <c r="AA35" i="1"/>
  <c r="W35" i="1"/>
  <c r="X35" i="1" s="1"/>
  <c r="Q35" i="1"/>
  <c r="AA34" i="1"/>
  <c r="W34" i="1"/>
  <c r="X34" i="1" s="1"/>
  <c r="Q34" i="1"/>
  <c r="AA33" i="1"/>
  <c r="W33" i="1"/>
  <c r="X33" i="1" s="1"/>
  <c r="Q33" i="1"/>
  <c r="AA32" i="1"/>
  <c r="W32" i="1"/>
  <c r="X32" i="1" s="1"/>
  <c r="Q32" i="1"/>
  <c r="AA31" i="1"/>
  <c r="W31" i="1"/>
  <c r="X31" i="1" s="1"/>
  <c r="Q31" i="1"/>
  <c r="AA30" i="1"/>
  <c r="W30" i="1"/>
  <c r="X30" i="1" s="1"/>
  <c r="Q30" i="1"/>
  <c r="AA29" i="1"/>
  <c r="W29" i="1"/>
  <c r="X29" i="1" s="1"/>
  <c r="Q29" i="1"/>
  <c r="AA28" i="1"/>
  <c r="W28" i="1"/>
  <c r="X28" i="1" s="1"/>
  <c r="Q28" i="1"/>
  <c r="AA27" i="1"/>
  <c r="W27" i="1"/>
  <c r="X27" i="1" s="1"/>
  <c r="Q27" i="1"/>
  <c r="AA26" i="1"/>
  <c r="W26" i="1"/>
  <c r="X26" i="1" s="1"/>
  <c r="Q26" i="1"/>
  <c r="AA25" i="1"/>
  <c r="W25" i="1"/>
  <c r="X25" i="1" s="1"/>
  <c r="Q25" i="1"/>
  <c r="AA24" i="1"/>
  <c r="W24" i="1"/>
  <c r="X24" i="1" s="1"/>
  <c r="Q24" i="1"/>
  <c r="AA23" i="1"/>
  <c r="W23" i="1"/>
  <c r="X23" i="1" s="1"/>
  <c r="Q23" i="1"/>
  <c r="AA22" i="1"/>
  <c r="W22" i="1"/>
  <c r="X22" i="1" s="1"/>
  <c r="Q22" i="1"/>
  <c r="AA21" i="1"/>
  <c r="W21" i="1"/>
  <c r="X21" i="1" s="1"/>
  <c r="Q21" i="1"/>
  <c r="AA20" i="1"/>
  <c r="W20" i="1"/>
  <c r="X20" i="1" s="1"/>
  <c r="Q20" i="1"/>
  <c r="AA19" i="1"/>
  <c r="W19" i="1"/>
  <c r="X19" i="1" s="1"/>
  <c r="Q19" i="1"/>
  <c r="AA18" i="1"/>
  <c r="W18" i="1"/>
  <c r="X18" i="1" s="1"/>
  <c r="Q18" i="1"/>
  <c r="AA17" i="1"/>
  <c r="W17" i="1"/>
  <c r="X17" i="1" s="1"/>
  <c r="Q17" i="1"/>
  <c r="AA16" i="1"/>
  <c r="W16" i="1"/>
  <c r="X16" i="1" s="1"/>
  <c r="Q16" i="1"/>
  <c r="AA15" i="1"/>
  <c r="W15" i="1"/>
  <c r="X15" i="1" s="1"/>
  <c r="Q15" i="1"/>
  <c r="AA14" i="1"/>
  <c r="W14" i="1"/>
  <c r="Q14" i="1"/>
  <c r="R51" i="1" l="1"/>
  <c r="Q51" i="1"/>
  <c r="X14" i="1"/>
  <c r="X51" i="1" s="1"/>
  <c r="W51" i="1"/>
  <c r="AA51" i="1"/>
  <c r="AB46" i="1"/>
  <c r="AB14" i="1"/>
  <c r="AB17" i="1"/>
  <c r="AB22" i="1"/>
  <c r="AB25" i="1"/>
  <c r="AB30" i="1"/>
  <c r="AB33" i="1"/>
  <c r="AB41" i="1"/>
  <c r="AB38" i="1"/>
  <c r="AB19" i="1"/>
  <c r="AB21" i="1"/>
  <c r="AB27" i="1"/>
  <c r="AB29" i="1"/>
  <c r="AB35" i="1"/>
  <c r="AB37" i="1"/>
  <c r="AB43" i="1"/>
  <c r="AB45" i="1"/>
  <c r="AB20" i="1"/>
  <c r="AB28" i="1"/>
  <c r="AB36" i="1"/>
  <c r="AB44" i="1"/>
  <c r="AB15" i="1"/>
  <c r="AB16" i="1"/>
  <c r="AB18" i="1"/>
  <c r="AB23" i="1"/>
  <c r="AB24" i="1"/>
  <c r="AB26" i="1"/>
  <c r="AB31" i="1"/>
  <c r="AB32" i="1"/>
  <c r="AB34" i="1"/>
  <c r="AB39" i="1"/>
  <c r="AB40" i="1"/>
  <c r="AB42" i="1"/>
  <c r="AB47" i="1"/>
  <c r="AB51" i="1" l="1"/>
  <c r="C51" i="1"/>
  <c r="AC15" i="1" s="1"/>
  <c r="AC40" i="1"/>
  <c r="AC41" i="1" s="1"/>
  <c r="AC42" i="1" s="1"/>
  <c r="AC43" i="1" s="1"/>
  <c r="AC27" i="1"/>
  <c r="AC28" i="1" s="1"/>
  <c r="AC29" i="1" s="1"/>
  <c r="AC30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N52" i="1" l="1"/>
  <c r="G52" i="1"/>
  <c r="F52" i="1"/>
  <c r="M52" i="1"/>
  <c r="Y52" i="1"/>
  <c r="O52" i="1"/>
  <c r="I52" i="1"/>
  <c r="L52" i="1"/>
  <c r="K52" i="1"/>
  <c r="J52" i="1"/>
  <c r="H52" i="1"/>
  <c r="AC14" i="1"/>
  <c r="AC16" i="1" s="1"/>
  <c r="A9" i="1" l="1"/>
  <c r="AC17" i="1"/>
  <c r="AC18" i="1" s="1"/>
  <c r="A10" i="1" s="1"/>
</calcChain>
</file>

<file path=xl/sharedStrings.xml><?xml version="1.0" encoding="utf-8"?>
<sst xmlns="http://schemas.openxmlformats.org/spreadsheetml/2006/main" count="169" uniqueCount="45">
  <si>
    <t>Municipio: 074 Quiroga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</si>
  <si>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</si>
  <si>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</si>
  <si>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</si>
  <si>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</si>
  <si>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</si>
  <si>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</si>
  <si>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</si>
  <si>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</si>
  <si>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</si>
  <si>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</si>
  <si>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</si>
  <si>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</si>
  <si>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</si>
  <si>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</si>
  <si>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</si>
  <si>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</si>
  <si>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QUIROGA</t>
  </si>
  <si>
    <t>BÁSICA</t>
  </si>
  <si>
    <t>CONTIGUA 1</t>
  </si>
  <si>
    <t>CONTIGUA 2</t>
  </si>
  <si>
    <t>EXTRAORDINARIA 1</t>
  </si>
  <si>
    <t>CONTIGUA 4</t>
  </si>
  <si>
    <t>CONTIGUA 3</t>
  </si>
  <si>
    <t>TOTAL</t>
  </si>
  <si>
    <t>CÓMPUTOS MUNICIPALES</t>
  </si>
  <si>
    <t>VOTACIÓN EMITIDA</t>
  </si>
  <si>
    <t>TOTALES</t>
  </si>
  <si>
    <t>PARTIDO</t>
  </si>
  <si>
    <t>PAN</t>
  </si>
  <si>
    <t>PRI</t>
  </si>
  <si>
    <t>PRD</t>
  </si>
  <si>
    <t>PT</t>
  </si>
  <si>
    <t>PVEM</t>
  </si>
  <si>
    <t>PMC</t>
  </si>
  <si>
    <t>NUEVA ALIANZA</t>
  </si>
  <si>
    <t>MORENA</t>
  </si>
  <si>
    <t>PH</t>
  </si>
  <si>
    <t>PES</t>
  </si>
  <si>
    <t>PAN/HUMANISTA</t>
  </si>
  <si>
    <t>PRD-PT</t>
  </si>
  <si>
    <t>PRD-NA</t>
  </si>
  <si>
    <t>PT-NA</t>
  </si>
  <si>
    <t>PRD-PT-NA</t>
  </si>
  <si>
    <t>PARTIDOS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</si>
</sst>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F9999"/>
        <bgColor indexed="64"/>
      </patternFill>
    </fill>
  </fills>
  <borders count="29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3" fontId="9" fillId="0" borderId="25" xfId="1" applyNumberFormat="1" applyFont="1" applyFill="1" applyBorder="1" applyAlignment="1">
      <alignment horizontal="right" vertical="center" wrapText="1"/>
    </xf>
    <xf numFmtId="0" fontId="0" fillId="0" borderId="0" xfId="0" applyFill="1"/>
    <xf numFmtId="0" fontId="11" fillId="3" borderId="8" xfId="1" applyFont="1" applyFill="1" applyBorder="1" applyAlignment="1">
      <alignment horizontal="center" vertical="top" wrapText="1"/>
    </xf>
    <xf numFmtId="0" fontId="11" fillId="4" borderId="8" xfId="1" applyFont="1" applyFill="1" applyBorder="1" applyAlignment="1">
      <alignment horizontal="center" vertical="top" wrapText="1"/>
    </xf>
    <xf numFmtId="0" fontId="12" fillId="0" borderId="0" xfId="1" applyFont="1" applyFill="1" applyBorder="1" applyAlignment="1" applyProtection="1">
      <alignment wrapText="1"/>
      <protection locked="0"/>
    </xf>
    <xf numFmtId="0" fontId="12" fillId="0" borderId="0" xfId="1" applyFont="1" applyFill="1" applyBorder="1" applyAlignment="1">
      <alignment wrapText="1"/>
    </xf>
    <xf numFmtId="3" fontId="11" fillId="0" borderId="25" xfId="1" applyNumberFormat="1" applyFont="1" applyFill="1" applyBorder="1" applyAlignment="1">
      <alignment horizontal="right" vertical="center" wrapText="1"/>
    </xf>
    <xf numFmtId="3" fontId="11" fillId="7" borderId="25" xfId="1" applyNumberFormat="1" applyFont="1" applyFill="1" applyBorder="1" applyAlignment="1">
      <alignment horizontal="right" vertical="center" wrapText="1"/>
    </xf>
    <xf numFmtId="0" fontId="11" fillId="3" borderId="0" xfId="1" applyFont="1" applyFill="1" applyBorder="1" applyAlignment="1">
      <alignment horizontal="center" vertical="top" wrapText="1"/>
    </xf>
    <xf numFmtId="0" fontId="11" fillId="4" borderId="0" xfId="1" applyFont="1" applyFill="1" applyBorder="1" applyAlignment="1">
      <alignment horizontal="center" vertical="top" wrapText="1"/>
    </xf>
    <xf numFmtId="3" fontId="11" fillId="0" borderId="27" xfId="1" applyNumberFormat="1" applyFont="1" applyFill="1" applyBorder="1" applyAlignment="1">
      <alignment horizontal="right" vertical="center" wrapText="1"/>
    </xf>
    <xf numFmtId="3" fontId="11" fillId="0" borderId="28" xfId="1" applyNumberFormat="1" applyFont="1" applyFill="1" applyBorder="1" applyAlignment="1">
      <alignment horizontal="right" vertical="center" wrapText="1"/>
    </xf>
    <xf numFmtId="0" fontId="11" fillId="3" borderId="28" xfId="1" applyFont="1" applyFill="1" applyBorder="1" applyAlignment="1">
      <alignment horizontal="center" vertical="top" wrapText="1"/>
    </xf>
    <xf numFmtId="0" fontId="0" fillId="0" borderId="28" xfId="0" applyBorder="1"/>
    <xf numFmtId="3" fontId="0" fillId="0" borderId="28" xfId="0" applyNumberFormat="1" applyBorder="1"/>
    <xf numFmtId="0" fontId="11" fillId="4" borderId="28" xfId="1" applyFont="1" applyFill="1" applyBorder="1" applyAlignment="1">
      <alignment horizontal="center" vertical="top" wrapText="1"/>
    </xf>
    <xf numFmtId="3" fontId="13" fillId="8" borderId="28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center"/>
    </xf>
    <xf numFmtId="0" fontId="11" fillId="3" borderId="26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4" borderId="5" xfId="1" applyFont="1" applyFill="1" applyBorder="1" applyAlignment="1">
      <alignment horizontal="center" wrapText="1"/>
    </xf>
    <xf numFmtId="0" fontId="11" fillId="4" borderId="6" xfId="1" applyFont="1" applyFill="1" applyBorder="1" applyAlignment="1">
      <alignment horizontal="center" wrapText="1"/>
    </xf>
    <xf numFmtId="0" fontId="11" fillId="4" borderId="7" xfId="1" applyFont="1" applyFill="1" applyBorder="1" applyAlignment="1">
      <alignment horizontal="center" wrapText="1"/>
    </xf>
    <xf numFmtId="0" fontId="11" fillId="3" borderId="5" xfId="1" applyFont="1" applyFill="1" applyBorder="1" applyAlignment="1">
      <alignment horizontal="center" vertical="top" wrapText="1"/>
    </xf>
    <xf numFmtId="0" fontId="11" fillId="3" borderId="6" xfId="1" applyFont="1" applyFill="1" applyBorder="1" applyAlignment="1">
      <alignment horizontal="center" vertical="top" wrapText="1"/>
    </xf>
    <xf numFmtId="0" fontId="11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G"/><Relationship Id="rId3" Type="http://schemas.openxmlformats.org/officeDocument/2006/relationships/image" Target="../media/image5.gif"/><Relationship Id="rId7" Type="http://schemas.openxmlformats.org/officeDocument/2006/relationships/image" Target="../media/image9.gif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8.png"/><Relationship Id="rId5" Type="http://schemas.openxmlformats.org/officeDocument/2006/relationships/image" Target="../media/image7.gif"/><Relationship Id="rId10" Type="http://schemas.openxmlformats.org/officeDocument/2006/relationships/image" Target="../media/image12.png"/><Relationship Id="rId4" Type="http://schemas.openxmlformats.org/officeDocument/2006/relationships/image" Target="../media/image6.gif"/><Relationship Id="rId9" Type="http://schemas.openxmlformats.org/officeDocument/2006/relationships/image" Target="../media/image1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80925</xdr:colOff>
      <xdr:row>12</xdr:row>
      <xdr:rowOff>61875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0875" y="23478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25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8600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33225</xdr:colOff>
      <xdr:row>12</xdr:row>
      <xdr:rowOff>61800</xdr:rowOff>
    </xdr:from>
    <xdr:ext cx="476250" cy="476250"/>
    <xdr:pic>
      <xdr:nvPicPr>
        <xdr:cNvPr id="1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6525" y="2347800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533400</xdr:colOff>
      <xdr:row>12</xdr:row>
      <xdr:rowOff>63082</xdr:rowOff>
    </xdr:from>
    <xdr:ext cx="438000" cy="457467"/>
    <xdr:pic>
      <xdr:nvPicPr>
        <xdr:cNvPr id="15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06700" y="2349082"/>
          <a:ext cx="438000" cy="457467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52275</xdr:rowOff>
    </xdr:from>
    <xdr:ext cx="476250" cy="476250"/>
    <xdr:pic>
      <xdr:nvPicPr>
        <xdr:cNvPr id="1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04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542925</xdr:colOff>
      <xdr:row>12</xdr:row>
      <xdr:rowOff>53557</xdr:rowOff>
    </xdr:from>
    <xdr:ext cx="438000" cy="457467"/>
    <xdr:pic>
      <xdr:nvPicPr>
        <xdr:cNvPr id="17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060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19</xdr:col>
      <xdr:colOff>42750</xdr:colOff>
      <xdr:row>12</xdr:row>
      <xdr:rowOff>52275</xdr:rowOff>
    </xdr:from>
    <xdr:ext cx="476250" cy="476250"/>
    <xdr:pic>
      <xdr:nvPicPr>
        <xdr:cNvPr id="1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7770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20</xdr:col>
      <xdr:colOff>38100</xdr:colOff>
      <xdr:row>12</xdr:row>
      <xdr:rowOff>53557</xdr:rowOff>
    </xdr:from>
    <xdr:ext cx="438000" cy="457467"/>
    <xdr:pic>
      <xdr:nvPicPr>
        <xdr:cNvPr id="19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1127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19</xdr:col>
      <xdr:colOff>476249</xdr:colOff>
      <xdr:row>11</xdr:row>
      <xdr:rowOff>180974</xdr:rowOff>
    </xdr:from>
    <xdr:ext cx="600075" cy="600075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119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20</xdr:col>
      <xdr:colOff>438150</xdr:colOff>
      <xdr:row>11</xdr:row>
      <xdr:rowOff>180975</xdr:rowOff>
    </xdr:from>
    <xdr:ext cx="600075" cy="600075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1325" y="2276475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942975</xdr:colOff>
      <xdr:row>12</xdr:row>
      <xdr:rowOff>0</xdr:rowOff>
    </xdr:from>
    <xdr:ext cx="600075" cy="600075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16275" y="2286000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542925</xdr:colOff>
      <xdr:row>12</xdr:row>
      <xdr:rowOff>38100</xdr:rowOff>
    </xdr:from>
    <xdr:ext cx="504825" cy="504825"/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3125" y="2324100"/>
          <a:ext cx="504825" cy="504825"/>
        </a:xfrm>
        <a:prstGeom prst="rect">
          <a:avLst/>
        </a:prstGeom>
      </xdr:spPr>
    </xdr:pic>
    <xdr:clientData/>
  </xdr:oneCellAnchor>
  <xdr:oneCellAnchor>
    <xdr:from>
      <xdr:col>15</xdr:col>
      <xdr:colOff>42825</xdr:colOff>
      <xdr:row>12</xdr:row>
      <xdr:rowOff>52350</xdr:rowOff>
    </xdr:from>
    <xdr:ext cx="476250" cy="476250"/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3025" y="2338350"/>
          <a:ext cx="476250" cy="4762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12</xdr:row>
      <xdr:rowOff>76200</xdr:rowOff>
    </xdr:from>
    <xdr:ext cx="314325" cy="3143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5857875"/>
          <a:ext cx="314325" cy="314325"/>
        </a:xfrm>
        <a:prstGeom prst="rect">
          <a:avLst/>
        </a:prstGeom>
      </xdr:spPr>
    </xdr:pic>
    <xdr:clientData/>
  </xdr:oneCellAnchor>
  <xdr:oneCellAnchor>
    <xdr:from>
      <xdr:col>2</xdr:col>
      <xdr:colOff>80925</xdr:colOff>
      <xdr:row>1</xdr:row>
      <xdr:rowOff>147600</xdr:rowOff>
    </xdr:from>
    <xdr:ext cx="328650" cy="3286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25" y="347625"/>
          <a:ext cx="328650" cy="328650"/>
        </a:xfrm>
        <a:prstGeom prst="rect">
          <a:avLst/>
        </a:prstGeom>
      </xdr:spPr>
    </xdr:pic>
    <xdr:clientData/>
  </xdr:oneCellAnchor>
  <xdr:oneCellAnchor>
    <xdr:from>
      <xdr:col>0</xdr:col>
      <xdr:colOff>133350</xdr:colOff>
      <xdr:row>11</xdr:row>
      <xdr:rowOff>95250</xdr:rowOff>
    </xdr:from>
    <xdr:ext cx="342900" cy="342900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5200650"/>
          <a:ext cx="342900" cy="342900"/>
        </a:xfrm>
        <a:prstGeom prst="rect">
          <a:avLst/>
        </a:prstGeom>
      </xdr:spPr>
    </xdr:pic>
    <xdr:clientData/>
  </xdr:oneCellAnchor>
  <xdr:oneCellAnchor>
    <xdr:from>
      <xdr:col>0</xdr:col>
      <xdr:colOff>152400</xdr:colOff>
      <xdr:row>13</xdr:row>
      <xdr:rowOff>66675</xdr:rowOff>
    </xdr:from>
    <xdr:ext cx="257175" cy="257175"/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305550"/>
          <a:ext cx="257175" cy="257175"/>
        </a:xfrm>
        <a:prstGeom prst="rect">
          <a:avLst/>
        </a:prstGeom>
      </xdr:spPr>
    </xdr:pic>
    <xdr:clientData/>
  </xdr:oneCellAnchor>
  <xdr:oneCellAnchor>
    <xdr:from>
      <xdr:col>0</xdr:col>
      <xdr:colOff>114225</xdr:colOff>
      <xdr:row>9</xdr:row>
      <xdr:rowOff>114225</xdr:rowOff>
    </xdr:from>
    <xdr:ext cx="342975" cy="342975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25" y="4238550"/>
          <a:ext cx="342975" cy="342975"/>
        </a:xfrm>
        <a:prstGeom prst="rect">
          <a:avLst/>
        </a:prstGeom>
      </xdr:spPr>
    </xdr:pic>
    <xdr:clientData/>
  </xdr:oneCellAnchor>
  <xdr:oneCellAnchor>
    <xdr:from>
      <xdr:col>0</xdr:col>
      <xdr:colOff>109425</xdr:colOff>
      <xdr:row>6</xdr:row>
      <xdr:rowOff>90375</xdr:rowOff>
    </xdr:from>
    <xdr:ext cx="328725" cy="328725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25" y="2709750"/>
          <a:ext cx="328725" cy="328725"/>
        </a:xfrm>
        <a:prstGeom prst="rect">
          <a:avLst/>
        </a:prstGeom>
      </xdr:spPr>
    </xdr:pic>
    <xdr:clientData/>
  </xdr:oneCellAnchor>
  <xdr:oneCellAnchor>
    <xdr:from>
      <xdr:col>4</xdr:col>
      <xdr:colOff>59400</xdr:colOff>
      <xdr:row>1</xdr:row>
      <xdr:rowOff>164175</xdr:rowOff>
    </xdr:from>
    <xdr:ext cx="283500" cy="283500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600" y="364200"/>
          <a:ext cx="283500" cy="283500"/>
        </a:xfrm>
        <a:prstGeom prst="rect">
          <a:avLst/>
        </a:prstGeom>
      </xdr:spPr>
    </xdr:pic>
    <xdr:clientData/>
  </xdr:oneCellAnchor>
  <xdr:oneCellAnchor>
    <xdr:from>
      <xdr:col>0</xdr:col>
      <xdr:colOff>123825</xdr:colOff>
      <xdr:row>7</xdr:row>
      <xdr:rowOff>63082</xdr:rowOff>
    </xdr:from>
    <xdr:ext cx="295275" cy="308399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196807"/>
          <a:ext cx="295275" cy="308399"/>
        </a:xfrm>
        <a:prstGeom prst="rect">
          <a:avLst/>
        </a:prstGeom>
      </xdr:spPr>
    </xdr:pic>
    <xdr:clientData/>
  </xdr:oneCellAnchor>
  <xdr:oneCellAnchor>
    <xdr:from>
      <xdr:col>0</xdr:col>
      <xdr:colOff>114300</xdr:colOff>
      <xdr:row>8</xdr:row>
      <xdr:rowOff>111750</xdr:rowOff>
    </xdr:from>
    <xdr:ext cx="326400" cy="3264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3740775"/>
          <a:ext cx="326400" cy="326400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10</xdr:row>
      <xdr:rowOff>57150</xdr:rowOff>
    </xdr:from>
    <xdr:ext cx="390526" cy="390526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705350"/>
          <a:ext cx="390526" cy="390526"/>
        </a:xfrm>
        <a:prstGeom prst="rect">
          <a:avLst/>
        </a:prstGeom>
      </xdr:spPr>
    </xdr:pic>
    <xdr:clientData/>
  </xdr:oneCellAnchor>
  <xdr:oneCellAnchor>
    <xdr:from>
      <xdr:col>0</xdr:col>
      <xdr:colOff>217580</xdr:colOff>
      <xdr:row>20</xdr:row>
      <xdr:rowOff>123252</xdr:rowOff>
    </xdr:from>
    <xdr:ext cx="176325" cy="176325"/>
    <xdr:pic>
      <xdr:nvPicPr>
        <xdr:cNvPr id="12" name="Imagen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580" y="11399623"/>
          <a:ext cx="176325" cy="176325"/>
        </a:xfrm>
        <a:prstGeom prst="rect">
          <a:avLst/>
        </a:prstGeom>
      </xdr:spPr>
    </xdr:pic>
    <xdr:clientData/>
  </xdr:oneCellAnchor>
  <xdr:oneCellAnchor>
    <xdr:from>
      <xdr:col>0</xdr:col>
      <xdr:colOff>203405</xdr:colOff>
      <xdr:row>20</xdr:row>
      <xdr:rowOff>324560</xdr:rowOff>
    </xdr:from>
    <xdr:ext cx="158474" cy="165517"/>
    <xdr:pic>
      <xdr:nvPicPr>
        <xdr:cNvPr id="13" name="Imagen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405" y="11600931"/>
          <a:ext cx="158474" cy="165517"/>
        </a:xfrm>
        <a:prstGeom prst="rect">
          <a:avLst/>
        </a:prstGeom>
      </xdr:spPr>
    </xdr:pic>
    <xdr:clientData/>
  </xdr:oneCellAnchor>
  <xdr:oneCellAnchor>
    <xdr:from>
      <xdr:col>0</xdr:col>
      <xdr:colOff>211741</xdr:colOff>
      <xdr:row>17</xdr:row>
      <xdr:rowOff>129090</xdr:rowOff>
    </xdr:from>
    <xdr:ext cx="262050" cy="262050"/>
    <xdr:pic>
      <xdr:nvPicPr>
        <xdr:cNvPr id="14" name="Imagen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741" y="8809130"/>
          <a:ext cx="262050" cy="262050"/>
        </a:xfrm>
        <a:prstGeom prst="rect">
          <a:avLst/>
        </a:prstGeom>
      </xdr:spPr>
    </xdr:pic>
    <xdr:clientData/>
  </xdr:oneCellAnchor>
  <xdr:oneCellAnchor>
    <xdr:from>
      <xdr:col>0</xdr:col>
      <xdr:colOff>220304</xdr:colOff>
      <xdr:row>17</xdr:row>
      <xdr:rowOff>511986</xdr:rowOff>
    </xdr:from>
    <xdr:ext cx="277030" cy="289343"/>
    <xdr:pic>
      <xdr:nvPicPr>
        <xdr:cNvPr id="15" name="Imagen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304" y="9192026"/>
          <a:ext cx="277030" cy="289343"/>
        </a:xfrm>
        <a:prstGeom prst="rect">
          <a:avLst/>
        </a:prstGeom>
      </xdr:spPr>
    </xdr:pic>
    <xdr:clientData/>
  </xdr:oneCellAnchor>
  <xdr:oneCellAnchor>
    <xdr:from>
      <xdr:col>0</xdr:col>
      <xdr:colOff>227105</xdr:colOff>
      <xdr:row>18</xdr:row>
      <xdr:rowOff>144452</xdr:rowOff>
    </xdr:from>
    <xdr:ext cx="243000" cy="243000"/>
    <xdr:pic>
      <xdr:nvPicPr>
        <xdr:cNvPr id="16" name="Imagen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105" y="9700178"/>
          <a:ext cx="243000" cy="243000"/>
        </a:xfrm>
        <a:prstGeom prst="rect">
          <a:avLst/>
        </a:prstGeom>
      </xdr:spPr>
    </xdr:pic>
    <xdr:clientData/>
  </xdr:oneCellAnchor>
  <xdr:oneCellAnchor>
    <xdr:from>
      <xdr:col>0</xdr:col>
      <xdr:colOff>253181</xdr:colOff>
      <xdr:row>19</xdr:row>
      <xdr:rowOff>68920</xdr:rowOff>
    </xdr:from>
    <xdr:ext cx="228600" cy="238760"/>
    <xdr:pic>
      <xdr:nvPicPr>
        <xdr:cNvPr id="17" name="Imagen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181" y="10561783"/>
          <a:ext cx="228600" cy="238760"/>
        </a:xfrm>
        <a:prstGeom prst="rect">
          <a:avLst/>
        </a:prstGeom>
      </xdr:spPr>
    </xdr:pic>
    <xdr:clientData/>
  </xdr:oneCellAnchor>
  <xdr:oneCellAnchor>
    <xdr:from>
      <xdr:col>0</xdr:col>
      <xdr:colOff>188042</xdr:colOff>
      <xdr:row>18</xdr:row>
      <xdr:rowOff>465803</xdr:rowOff>
    </xdr:from>
    <xdr:ext cx="333375" cy="333375"/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042" y="10021529"/>
          <a:ext cx="333375" cy="333375"/>
        </a:xfrm>
        <a:prstGeom prst="rect">
          <a:avLst/>
        </a:prstGeom>
      </xdr:spPr>
    </xdr:pic>
    <xdr:clientData/>
  </xdr:oneCellAnchor>
  <xdr:oneCellAnchor>
    <xdr:from>
      <xdr:col>0</xdr:col>
      <xdr:colOff>203407</xdr:colOff>
      <xdr:row>19</xdr:row>
      <xdr:rowOff>339215</xdr:rowOff>
    </xdr:from>
    <xdr:ext cx="361950" cy="361950"/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407" y="10832078"/>
          <a:ext cx="361950" cy="361950"/>
        </a:xfrm>
        <a:prstGeom prst="rect">
          <a:avLst/>
        </a:prstGeom>
      </xdr:spPr>
    </xdr:pic>
    <xdr:clientData/>
  </xdr:oneCellAnchor>
  <xdr:oneCellAnchor>
    <xdr:from>
      <xdr:col>0</xdr:col>
      <xdr:colOff>203405</xdr:colOff>
      <xdr:row>20</xdr:row>
      <xdr:rowOff>490077</xdr:rowOff>
    </xdr:from>
    <xdr:ext cx="257175" cy="257175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405" y="11766448"/>
          <a:ext cx="257175" cy="257175"/>
        </a:xfrm>
        <a:prstGeom prst="rect">
          <a:avLst/>
        </a:prstGeom>
      </xdr:spPr>
    </xdr:pic>
    <xdr:clientData/>
  </xdr:oneCellAnchor>
  <xdr:oneCellAnchor>
    <xdr:from>
      <xdr:col>0</xdr:col>
      <xdr:colOff>361950</xdr:colOff>
      <xdr:row>14</xdr:row>
      <xdr:rowOff>142875</xdr:rowOff>
    </xdr:from>
    <xdr:ext cx="276225" cy="276225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6829425"/>
          <a:ext cx="276225" cy="276225"/>
        </a:xfrm>
        <a:prstGeom prst="rect">
          <a:avLst/>
        </a:prstGeom>
      </xdr:spPr>
    </xdr:pic>
    <xdr:clientData/>
  </xdr:oneCellAnchor>
  <xdr:oneCellAnchor>
    <xdr:from>
      <xdr:col>0</xdr:col>
      <xdr:colOff>42825</xdr:colOff>
      <xdr:row>14</xdr:row>
      <xdr:rowOff>147600</xdr:rowOff>
    </xdr:from>
    <xdr:ext cx="242925" cy="242925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25" y="6834150"/>
          <a:ext cx="242925" cy="242925"/>
        </a:xfrm>
        <a:prstGeom prst="rect">
          <a:avLst/>
        </a:prstGeom>
      </xdr:spPr>
    </xdr:pic>
    <xdr:clientData/>
  </xdr:oneCellAnchor>
  <xdr:oneCellAnchor>
    <xdr:from>
      <xdr:col>0</xdr:col>
      <xdr:colOff>235707</xdr:colOff>
      <xdr:row>4</xdr:row>
      <xdr:rowOff>52351</xdr:rowOff>
    </xdr:from>
    <xdr:ext cx="328650" cy="328650"/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707" y="1719226"/>
          <a:ext cx="328650" cy="328650"/>
        </a:xfrm>
        <a:prstGeom prst="rect">
          <a:avLst/>
        </a:prstGeom>
      </xdr:spPr>
    </xdr:pic>
    <xdr:clientData/>
  </xdr:oneCellAnchor>
  <xdr:oneCellAnchor>
    <xdr:from>
      <xdr:col>0</xdr:col>
      <xdr:colOff>126075</xdr:colOff>
      <xdr:row>5</xdr:row>
      <xdr:rowOff>78450</xdr:rowOff>
    </xdr:from>
    <xdr:ext cx="283500" cy="283500"/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075" y="2269200"/>
          <a:ext cx="283500" cy="283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abSelected="1" topLeftCell="G28" workbookViewId="0">
      <selection activeCell="P64" sqref="P64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6.28515625" customWidth="1"/>
    <col min="17" max="17" width="11.7109375" bestFit="1" customWidth="1"/>
    <col min="18" max="18" width="11.85546875" bestFit="1" customWidth="1"/>
    <col min="19" max="19" width="15.85546875" customWidth="1"/>
    <col min="20" max="20" width="15.5703125" customWidth="1"/>
    <col min="21" max="21" width="15" customWidth="1"/>
    <col min="22" max="22" width="22.5703125" customWidth="1"/>
    <col min="23" max="23" width="11.7109375" bestFit="1" customWidth="1"/>
    <col min="24" max="24" width="11.85546875" bestFit="1" customWidth="1"/>
    <col min="25" max="28" width="9.7109375" customWidth="1"/>
    <col min="29" max="29" width="0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85" t="s">
        <v>25</v>
      </c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</row>
    <row r="6" spans="1:29" ht="15" customHeight="1" x14ac:dyDescent="0.25">
      <c r="B6" s="1"/>
      <c r="C6" s="1"/>
      <c r="D6" s="1"/>
      <c r="E6" s="2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</row>
    <row r="7" spans="1:29" ht="15" customHeight="1" x14ac:dyDescent="0.3">
      <c r="A7" s="86"/>
      <c r="B7" s="86"/>
      <c r="C7" s="86"/>
      <c r="D7" s="86"/>
      <c r="E7" s="2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 spans="1:29" ht="15" customHeight="1" x14ac:dyDescent="0.3">
      <c r="A8" s="86" t="s">
        <v>0</v>
      </c>
      <c r="B8" s="86"/>
      <c r="C8" s="86"/>
      <c r="D8" s="86"/>
      <c r="F8" s="87" t="s">
        <v>1</v>
      </c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</row>
    <row r="9" spans="1:29" ht="15" customHeight="1" x14ac:dyDescent="0.3">
      <c r="A9" s="3" t="str">
        <f>CONCATENATE("Casillas computadas: ",AC16," de ",AC15)</f>
        <v>Casillas computadas: 13 de 13</v>
      </c>
      <c r="B9" s="4"/>
      <c r="C9" s="4"/>
      <c r="D9" s="4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</row>
    <row r="10" spans="1:29" ht="15" customHeight="1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88" t="s">
        <v>2</v>
      </c>
      <c r="B12" s="89"/>
      <c r="C12" s="89"/>
      <c r="D12" s="89"/>
      <c r="E12" s="90"/>
      <c r="F12" s="91" t="s">
        <v>3</v>
      </c>
      <c r="G12" s="92"/>
      <c r="H12" s="92"/>
      <c r="I12" s="92"/>
      <c r="J12" s="92"/>
      <c r="K12" s="92"/>
      <c r="L12" s="92"/>
      <c r="M12" s="92"/>
      <c r="N12" s="92"/>
      <c r="O12" s="93"/>
      <c r="P12" s="94" t="s">
        <v>4</v>
      </c>
      <c r="Q12" s="95"/>
      <c r="R12" s="96"/>
      <c r="S12" s="94" t="s">
        <v>5</v>
      </c>
      <c r="T12" s="95"/>
      <c r="U12" s="95"/>
      <c r="V12" s="95"/>
      <c r="W12" s="95"/>
      <c r="X12" s="96"/>
      <c r="Y12" s="97" t="s">
        <v>6</v>
      </c>
      <c r="Z12" s="98"/>
      <c r="AA12" s="98"/>
      <c r="AB12" s="99"/>
    </row>
    <row r="13" spans="1:29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/>
      <c r="U13" s="11"/>
      <c r="V13" s="11"/>
      <c r="W13" s="11" t="s">
        <v>12</v>
      </c>
      <c r="X13" s="11" t="s">
        <v>13</v>
      </c>
      <c r="Y13" s="10" t="s">
        <v>14</v>
      </c>
      <c r="Z13" s="10" t="s">
        <v>15</v>
      </c>
      <c r="AA13" s="10" t="s">
        <v>16</v>
      </c>
      <c r="AB13" s="10" t="s">
        <v>26</v>
      </c>
    </row>
    <row r="14" spans="1:29" ht="15" customHeight="1" x14ac:dyDescent="0.25">
      <c r="A14" s="13">
        <v>1</v>
      </c>
      <c r="B14" s="14" t="s">
        <v>17</v>
      </c>
      <c r="C14" s="15">
        <v>1674</v>
      </c>
      <c r="D14" s="16" t="s">
        <v>18</v>
      </c>
      <c r="E14" s="17">
        <v>354</v>
      </c>
      <c r="F14" s="18">
        <v>112</v>
      </c>
      <c r="G14" s="19">
        <v>56</v>
      </c>
      <c r="H14" s="19">
        <v>16</v>
      </c>
      <c r="I14" s="19">
        <v>4</v>
      </c>
      <c r="J14" s="19">
        <v>7</v>
      </c>
      <c r="K14" s="19">
        <v>9</v>
      </c>
      <c r="L14" s="19">
        <v>0</v>
      </c>
      <c r="M14" s="19">
        <v>0</v>
      </c>
      <c r="N14" s="19">
        <v>3</v>
      </c>
      <c r="O14" s="20">
        <v>9</v>
      </c>
      <c r="P14" s="21"/>
      <c r="Q14" s="22">
        <f t="shared" ref="Q14:Q47" si="0">P14</f>
        <v>0</v>
      </c>
      <c r="R14" s="22">
        <f>F14+N14+P14</f>
        <v>115</v>
      </c>
      <c r="S14" s="21"/>
      <c r="T14" s="21"/>
      <c r="U14" s="21"/>
      <c r="V14" s="21"/>
      <c r="W14" s="22">
        <f t="shared" ref="W14:W47" si="1">SUM(S14:V14)</f>
        <v>0</v>
      </c>
      <c r="X14" s="22">
        <f t="shared" ref="X14:X47" si="2">W14+H14+I14+L14</f>
        <v>20</v>
      </c>
      <c r="Y14" s="18"/>
      <c r="Z14" s="19">
        <v>6</v>
      </c>
      <c r="AA14" s="23">
        <f t="shared" ref="AA14:AA47" si="3">SUM(F14:O14)</f>
        <v>216</v>
      </c>
      <c r="AB14" s="24">
        <f t="shared" ref="AB14:AB47" si="4">Q14+W14+Y14+Z14+AA14</f>
        <v>222</v>
      </c>
      <c r="AC14">
        <f>COUNTIF(AB14:AB26,0)</f>
        <v>0</v>
      </c>
    </row>
    <row r="15" spans="1:29" ht="15" customHeight="1" x14ac:dyDescent="0.25">
      <c r="A15" s="25">
        <f t="shared" ref="A15:A47" si="5">A14+1</f>
        <v>2</v>
      </c>
      <c r="B15" s="26" t="s">
        <v>17</v>
      </c>
      <c r="C15" s="27">
        <v>1673</v>
      </c>
      <c r="D15" s="28" t="s">
        <v>18</v>
      </c>
      <c r="E15" s="29">
        <v>362</v>
      </c>
      <c r="F15" s="30">
        <v>68</v>
      </c>
      <c r="G15" s="31">
        <v>61</v>
      </c>
      <c r="H15" s="31">
        <v>5</v>
      </c>
      <c r="I15" s="31">
        <v>3</v>
      </c>
      <c r="J15" s="31">
        <v>13</v>
      </c>
      <c r="K15" s="31">
        <v>8</v>
      </c>
      <c r="L15" s="31">
        <v>1</v>
      </c>
      <c r="M15" s="31">
        <v>0</v>
      </c>
      <c r="N15" s="31">
        <v>0</v>
      </c>
      <c r="O15" s="32">
        <v>9</v>
      </c>
      <c r="P15" s="33"/>
      <c r="Q15" s="34">
        <f t="shared" si="0"/>
        <v>0</v>
      </c>
      <c r="R15" s="34">
        <f t="shared" ref="R15:R47" si="6">F15+N15+P15</f>
        <v>68</v>
      </c>
      <c r="S15" s="33"/>
      <c r="T15" s="33"/>
      <c r="U15" s="33"/>
      <c r="V15" s="33"/>
      <c r="W15" s="34">
        <f t="shared" si="1"/>
        <v>0</v>
      </c>
      <c r="X15" s="34">
        <f t="shared" si="2"/>
        <v>9</v>
      </c>
      <c r="Y15" s="30"/>
      <c r="Z15" s="31">
        <v>9</v>
      </c>
      <c r="AA15" s="35">
        <f t="shared" si="3"/>
        <v>168</v>
      </c>
      <c r="AB15" s="36">
        <f t="shared" si="4"/>
        <v>177</v>
      </c>
      <c r="AC15">
        <f>C51</f>
        <v>13</v>
      </c>
    </row>
    <row r="16" spans="1:29" ht="15" customHeight="1" x14ac:dyDescent="0.25">
      <c r="A16" s="37">
        <f t="shared" si="5"/>
        <v>3</v>
      </c>
      <c r="B16" s="38" t="s">
        <v>17</v>
      </c>
      <c r="C16" s="39">
        <v>1672</v>
      </c>
      <c r="D16" s="40" t="s">
        <v>18</v>
      </c>
      <c r="E16" s="41">
        <v>722</v>
      </c>
      <c r="F16" s="42">
        <v>60</v>
      </c>
      <c r="G16" s="43">
        <v>87</v>
      </c>
      <c r="H16" s="43">
        <v>146</v>
      </c>
      <c r="I16" s="43">
        <v>2</v>
      </c>
      <c r="J16" s="43">
        <v>2</v>
      </c>
      <c r="K16" s="43">
        <v>10</v>
      </c>
      <c r="L16" s="43">
        <v>1</v>
      </c>
      <c r="M16" s="43">
        <v>27</v>
      </c>
      <c r="N16" s="43">
        <v>2</v>
      </c>
      <c r="O16" s="44">
        <v>11</v>
      </c>
      <c r="P16" s="45"/>
      <c r="Q16" s="46">
        <f t="shared" si="0"/>
        <v>0</v>
      </c>
      <c r="R16" s="46">
        <f t="shared" si="6"/>
        <v>62</v>
      </c>
      <c r="S16" s="45">
        <v>10</v>
      </c>
      <c r="T16" s="45"/>
      <c r="U16" s="45"/>
      <c r="V16" s="45"/>
      <c r="W16" s="46">
        <f t="shared" si="1"/>
        <v>10</v>
      </c>
      <c r="X16" s="46">
        <f t="shared" si="2"/>
        <v>159</v>
      </c>
      <c r="Y16" s="42"/>
      <c r="Z16" s="43">
        <v>25</v>
      </c>
      <c r="AA16" s="47">
        <f t="shared" si="3"/>
        <v>348</v>
      </c>
      <c r="AB16" s="48">
        <f t="shared" si="4"/>
        <v>383</v>
      </c>
      <c r="AC16">
        <f>AC15-AC14</f>
        <v>13</v>
      </c>
    </row>
    <row r="17" spans="1:29" ht="15" customHeight="1" x14ac:dyDescent="0.25">
      <c r="A17" s="25">
        <f t="shared" si="5"/>
        <v>4</v>
      </c>
      <c r="B17" s="26" t="s">
        <v>17</v>
      </c>
      <c r="C17" s="27">
        <v>1671</v>
      </c>
      <c r="D17" s="28" t="s">
        <v>19</v>
      </c>
      <c r="E17" s="29">
        <v>509</v>
      </c>
      <c r="F17" s="30">
        <v>37</v>
      </c>
      <c r="G17" s="31">
        <v>68</v>
      </c>
      <c r="H17" s="31">
        <v>91</v>
      </c>
      <c r="I17" s="31">
        <v>5</v>
      </c>
      <c r="J17" s="31">
        <v>1</v>
      </c>
      <c r="K17" s="31">
        <v>9</v>
      </c>
      <c r="L17" s="31">
        <v>1</v>
      </c>
      <c r="M17" s="31">
        <v>13</v>
      </c>
      <c r="N17" s="31">
        <v>0</v>
      </c>
      <c r="O17" s="32">
        <v>4</v>
      </c>
      <c r="P17" s="33"/>
      <c r="Q17" s="34">
        <f t="shared" si="0"/>
        <v>0</v>
      </c>
      <c r="R17" s="34">
        <f t="shared" si="6"/>
        <v>37</v>
      </c>
      <c r="S17" s="33">
        <v>3</v>
      </c>
      <c r="T17" s="33"/>
      <c r="U17" s="33"/>
      <c r="V17" s="33"/>
      <c r="W17" s="34">
        <f t="shared" si="1"/>
        <v>3</v>
      </c>
      <c r="X17" s="34">
        <f t="shared" si="2"/>
        <v>100</v>
      </c>
      <c r="Y17" s="30"/>
      <c r="Z17" s="31">
        <v>10</v>
      </c>
      <c r="AA17" s="35">
        <f t="shared" si="3"/>
        <v>229</v>
      </c>
      <c r="AB17" s="36">
        <f t="shared" si="4"/>
        <v>242</v>
      </c>
      <c r="AC17" s="49">
        <f>AC16*100/AC15</f>
        <v>100</v>
      </c>
    </row>
    <row r="18" spans="1:29" ht="15" customHeight="1" x14ac:dyDescent="0.25">
      <c r="A18" s="37">
        <f t="shared" si="5"/>
        <v>5</v>
      </c>
      <c r="B18" s="38" t="s">
        <v>17</v>
      </c>
      <c r="C18" s="39">
        <v>1671</v>
      </c>
      <c r="D18" s="40" t="s">
        <v>18</v>
      </c>
      <c r="E18" s="41">
        <v>509</v>
      </c>
      <c r="F18" s="42">
        <v>34</v>
      </c>
      <c r="G18" s="43">
        <v>62</v>
      </c>
      <c r="H18" s="43">
        <v>90</v>
      </c>
      <c r="I18" s="43">
        <v>1</v>
      </c>
      <c r="J18" s="43">
        <v>2</v>
      </c>
      <c r="K18" s="43">
        <v>8</v>
      </c>
      <c r="L18" s="43">
        <v>2</v>
      </c>
      <c r="M18" s="43">
        <v>10</v>
      </c>
      <c r="N18" s="43">
        <v>3</v>
      </c>
      <c r="O18" s="44">
        <v>3</v>
      </c>
      <c r="P18" s="45"/>
      <c r="Q18" s="46">
        <f t="shared" si="0"/>
        <v>0</v>
      </c>
      <c r="R18" s="46">
        <f t="shared" si="6"/>
        <v>37</v>
      </c>
      <c r="S18" s="45">
        <v>2</v>
      </c>
      <c r="T18" s="45"/>
      <c r="U18" s="45"/>
      <c r="V18" s="45"/>
      <c r="W18" s="46">
        <f t="shared" si="1"/>
        <v>2</v>
      </c>
      <c r="X18" s="46">
        <f t="shared" si="2"/>
        <v>95</v>
      </c>
      <c r="Y18" s="42"/>
      <c r="Z18" s="43">
        <v>13</v>
      </c>
      <c r="AA18" s="47">
        <f t="shared" si="3"/>
        <v>215</v>
      </c>
      <c r="AB18" s="48">
        <f t="shared" si="4"/>
        <v>230</v>
      </c>
      <c r="AC18" s="50" t="str">
        <f>TEXT(AC17,"0.00")</f>
        <v>100.00</v>
      </c>
    </row>
    <row r="19" spans="1:29" ht="15" customHeight="1" x14ac:dyDescent="0.25">
      <c r="A19" s="25">
        <f t="shared" si="5"/>
        <v>6</v>
      </c>
      <c r="B19" s="26" t="s">
        <v>17</v>
      </c>
      <c r="C19" s="27">
        <v>1670</v>
      </c>
      <c r="D19" s="28" t="s">
        <v>20</v>
      </c>
      <c r="E19" s="29">
        <v>609</v>
      </c>
      <c r="F19" s="30">
        <v>77</v>
      </c>
      <c r="G19" s="31">
        <v>115</v>
      </c>
      <c r="H19" s="31">
        <v>69</v>
      </c>
      <c r="I19" s="31">
        <v>1</v>
      </c>
      <c r="J19" s="31">
        <v>10</v>
      </c>
      <c r="K19" s="31">
        <v>9</v>
      </c>
      <c r="L19" s="31">
        <v>0</v>
      </c>
      <c r="M19" s="31">
        <v>38</v>
      </c>
      <c r="N19" s="31">
        <v>19</v>
      </c>
      <c r="O19" s="32">
        <v>5</v>
      </c>
      <c r="P19" s="33"/>
      <c r="Q19" s="34">
        <f t="shared" si="0"/>
        <v>0</v>
      </c>
      <c r="R19" s="34">
        <f t="shared" si="6"/>
        <v>96</v>
      </c>
      <c r="S19" s="33">
        <v>4</v>
      </c>
      <c r="T19" s="33"/>
      <c r="U19" s="33"/>
      <c r="V19" s="33"/>
      <c r="W19" s="34">
        <f t="shared" si="1"/>
        <v>4</v>
      </c>
      <c r="X19" s="34">
        <f t="shared" si="2"/>
        <v>74</v>
      </c>
      <c r="Y19" s="30"/>
      <c r="Z19" s="31">
        <v>18</v>
      </c>
      <c r="AA19" s="35">
        <f t="shared" si="3"/>
        <v>343</v>
      </c>
      <c r="AB19" s="36">
        <f t="shared" si="4"/>
        <v>365</v>
      </c>
    </row>
    <row r="20" spans="1:29" ht="15" customHeight="1" x14ac:dyDescent="0.25">
      <c r="A20" s="37">
        <f t="shared" si="5"/>
        <v>7</v>
      </c>
      <c r="B20" s="38" t="s">
        <v>17</v>
      </c>
      <c r="C20" s="39">
        <v>1670</v>
      </c>
      <c r="D20" s="40" t="s">
        <v>19</v>
      </c>
      <c r="E20" s="41">
        <v>610</v>
      </c>
      <c r="F20" s="42">
        <v>80</v>
      </c>
      <c r="G20" s="43">
        <v>103</v>
      </c>
      <c r="H20" s="43">
        <v>78</v>
      </c>
      <c r="I20" s="43">
        <v>4</v>
      </c>
      <c r="J20" s="43">
        <v>20</v>
      </c>
      <c r="K20" s="43">
        <v>8</v>
      </c>
      <c r="L20" s="43">
        <v>0</v>
      </c>
      <c r="M20" s="43">
        <v>39</v>
      </c>
      <c r="N20" s="43">
        <v>21</v>
      </c>
      <c r="O20" s="44">
        <v>0</v>
      </c>
      <c r="P20" s="45">
        <v>3</v>
      </c>
      <c r="Q20" s="46">
        <f t="shared" si="0"/>
        <v>3</v>
      </c>
      <c r="R20" s="46">
        <f t="shared" si="6"/>
        <v>104</v>
      </c>
      <c r="S20" s="45">
        <v>2</v>
      </c>
      <c r="T20" s="45">
        <v>60</v>
      </c>
      <c r="U20" s="45">
        <v>0</v>
      </c>
      <c r="V20" s="45">
        <v>1</v>
      </c>
      <c r="W20" s="46">
        <f t="shared" si="1"/>
        <v>63</v>
      </c>
      <c r="X20" s="46">
        <f t="shared" si="2"/>
        <v>145</v>
      </c>
      <c r="Y20" s="42"/>
      <c r="Z20" s="43">
        <v>22</v>
      </c>
      <c r="AA20" s="47">
        <f t="shared" si="3"/>
        <v>353</v>
      </c>
      <c r="AB20" s="48">
        <f t="shared" si="4"/>
        <v>441</v>
      </c>
    </row>
    <row r="21" spans="1:29" ht="15" customHeight="1" x14ac:dyDescent="0.25">
      <c r="A21" s="25">
        <f t="shared" si="5"/>
        <v>8</v>
      </c>
      <c r="B21" s="26" t="s">
        <v>17</v>
      </c>
      <c r="C21" s="27">
        <v>1670</v>
      </c>
      <c r="D21" s="28" t="s">
        <v>18</v>
      </c>
      <c r="E21" s="29">
        <v>610</v>
      </c>
      <c r="F21" s="30">
        <v>70</v>
      </c>
      <c r="G21" s="31">
        <v>112</v>
      </c>
      <c r="H21" s="31">
        <v>96</v>
      </c>
      <c r="I21" s="31">
        <v>4</v>
      </c>
      <c r="J21" s="31">
        <v>7</v>
      </c>
      <c r="K21" s="31">
        <v>8</v>
      </c>
      <c r="L21" s="31">
        <v>4</v>
      </c>
      <c r="M21" s="31">
        <v>27</v>
      </c>
      <c r="N21" s="31">
        <v>23</v>
      </c>
      <c r="O21" s="32">
        <v>11</v>
      </c>
      <c r="P21" s="33">
        <v>2</v>
      </c>
      <c r="Q21" s="34">
        <f t="shared" si="0"/>
        <v>2</v>
      </c>
      <c r="R21" s="34">
        <f t="shared" si="6"/>
        <v>95</v>
      </c>
      <c r="S21" s="33"/>
      <c r="T21" s="33"/>
      <c r="U21" s="33"/>
      <c r="V21" s="33"/>
      <c r="W21" s="34">
        <f t="shared" si="1"/>
        <v>0</v>
      </c>
      <c r="X21" s="34">
        <f t="shared" si="2"/>
        <v>104</v>
      </c>
      <c r="Y21" s="30"/>
      <c r="Z21" s="31">
        <v>8</v>
      </c>
      <c r="AA21" s="35">
        <f t="shared" si="3"/>
        <v>362</v>
      </c>
      <c r="AB21" s="36">
        <f t="shared" si="4"/>
        <v>372</v>
      </c>
    </row>
    <row r="22" spans="1:29" ht="15" customHeight="1" x14ac:dyDescent="0.25">
      <c r="A22" s="37">
        <f t="shared" si="5"/>
        <v>9</v>
      </c>
      <c r="B22" s="38" t="s">
        <v>17</v>
      </c>
      <c r="C22" s="39">
        <v>1669</v>
      </c>
      <c r="D22" s="40" t="s">
        <v>20</v>
      </c>
      <c r="E22" s="41">
        <v>657</v>
      </c>
      <c r="F22" s="42">
        <v>60</v>
      </c>
      <c r="G22" s="43">
        <v>127</v>
      </c>
      <c r="H22" s="43">
        <v>63</v>
      </c>
      <c r="I22" s="43">
        <v>3</v>
      </c>
      <c r="J22" s="43">
        <v>17</v>
      </c>
      <c r="K22" s="43">
        <v>6</v>
      </c>
      <c r="L22" s="43">
        <v>3</v>
      </c>
      <c r="M22" s="43">
        <v>30</v>
      </c>
      <c r="N22" s="43">
        <v>53</v>
      </c>
      <c r="O22" s="44">
        <v>7</v>
      </c>
      <c r="P22" s="45">
        <v>3</v>
      </c>
      <c r="Q22" s="46">
        <f t="shared" si="0"/>
        <v>3</v>
      </c>
      <c r="R22" s="46">
        <f t="shared" si="6"/>
        <v>116</v>
      </c>
      <c r="S22" s="45">
        <v>2</v>
      </c>
      <c r="T22" s="45"/>
      <c r="U22" s="45"/>
      <c r="V22" s="45"/>
      <c r="W22" s="46">
        <f t="shared" si="1"/>
        <v>2</v>
      </c>
      <c r="X22" s="46">
        <f t="shared" si="2"/>
        <v>71</v>
      </c>
      <c r="Y22" s="42">
        <v>6</v>
      </c>
      <c r="Z22" s="43">
        <v>22</v>
      </c>
      <c r="AA22" s="47">
        <f t="shared" si="3"/>
        <v>369</v>
      </c>
      <c r="AB22" s="48">
        <f t="shared" si="4"/>
        <v>402</v>
      </c>
    </row>
    <row r="23" spans="1:29" ht="15" customHeight="1" x14ac:dyDescent="0.25">
      <c r="A23" s="25">
        <f t="shared" si="5"/>
        <v>10</v>
      </c>
      <c r="B23" s="26" t="s">
        <v>17</v>
      </c>
      <c r="C23" s="27">
        <v>1669</v>
      </c>
      <c r="D23" s="28" t="s">
        <v>19</v>
      </c>
      <c r="E23" s="29">
        <v>657</v>
      </c>
      <c r="F23" s="30">
        <v>60</v>
      </c>
      <c r="G23" s="31">
        <v>108</v>
      </c>
      <c r="H23" s="31">
        <v>88</v>
      </c>
      <c r="I23" s="31">
        <v>6</v>
      </c>
      <c r="J23" s="31">
        <v>12</v>
      </c>
      <c r="K23" s="31">
        <v>10</v>
      </c>
      <c r="L23" s="31">
        <v>1</v>
      </c>
      <c r="M23" s="31">
        <v>27</v>
      </c>
      <c r="N23" s="31">
        <v>33</v>
      </c>
      <c r="O23" s="32">
        <v>21</v>
      </c>
      <c r="P23" s="33"/>
      <c r="Q23" s="34">
        <f t="shared" si="0"/>
        <v>0</v>
      </c>
      <c r="R23" s="34">
        <f t="shared" si="6"/>
        <v>93</v>
      </c>
      <c r="S23" s="33"/>
      <c r="T23" s="33"/>
      <c r="U23" s="33"/>
      <c r="V23" s="33"/>
      <c r="W23" s="34">
        <f t="shared" si="1"/>
        <v>0</v>
      </c>
      <c r="X23" s="34">
        <f t="shared" si="2"/>
        <v>95</v>
      </c>
      <c r="Y23" s="30"/>
      <c r="Z23" s="31">
        <v>29</v>
      </c>
      <c r="AA23" s="35">
        <f t="shared" si="3"/>
        <v>366</v>
      </c>
      <c r="AB23" s="36">
        <f t="shared" si="4"/>
        <v>395</v>
      </c>
    </row>
    <row r="24" spans="1:29" ht="15" customHeight="1" x14ac:dyDescent="0.25">
      <c r="A24" s="37">
        <f t="shared" si="5"/>
        <v>11</v>
      </c>
      <c r="B24" s="38" t="s">
        <v>17</v>
      </c>
      <c r="C24" s="39">
        <v>1669</v>
      </c>
      <c r="D24" s="40" t="s">
        <v>18</v>
      </c>
      <c r="E24" s="41">
        <v>657</v>
      </c>
      <c r="F24" s="42">
        <v>60</v>
      </c>
      <c r="G24" s="43">
        <v>117</v>
      </c>
      <c r="H24" s="43">
        <v>57</v>
      </c>
      <c r="I24" s="43">
        <v>3</v>
      </c>
      <c r="J24" s="43">
        <v>14</v>
      </c>
      <c r="K24" s="43">
        <v>4</v>
      </c>
      <c r="L24" s="43">
        <v>2</v>
      </c>
      <c r="M24" s="43">
        <v>32</v>
      </c>
      <c r="N24" s="43">
        <v>41</v>
      </c>
      <c r="O24" s="44">
        <v>16</v>
      </c>
      <c r="P24" s="45">
        <v>5</v>
      </c>
      <c r="Q24" s="46">
        <f t="shared" si="0"/>
        <v>5</v>
      </c>
      <c r="R24" s="46">
        <f t="shared" si="6"/>
        <v>106</v>
      </c>
      <c r="S24" s="45">
        <v>1</v>
      </c>
      <c r="T24" s="45"/>
      <c r="U24" s="45"/>
      <c r="V24" s="45"/>
      <c r="W24" s="46">
        <f t="shared" si="1"/>
        <v>1</v>
      </c>
      <c r="X24" s="46">
        <f t="shared" si="2"/>
        <v>63</v>
      </c>
      <c r="Y24" s="42"/>
      <c r="Z24" s="43">
        <v>24</v>
      </c>
      <c r="AA24" s="47">
        <f t="shared" si="3"/>
        <v>346</v>
      </c>
      <c r="AB24" s="48">
        <f t="shared" si="4"/>
        <v>376</v>
      </c>
    </row>
    <row r="25" spans="1:29" ht="15" customHeight="1" x14ac:dyDescent="0.25">
      <c r="A25" s="25">
        <f t="shared" si="5"/>
        <v>12</v>
      </c>
      <c r="B25" s="26" t="s">
        <v>17</v>
      </c>
      <c r="C25" s="27">
        <v>1668</v>
      </c>
      <c r="D25" s="28" t="s">
        <v>19</v>
      </c>
      <c r="E25" s="29">
        <v>460</v>
      </c>
      <c r="F25" s="30">
        <v>40</v>
      </c>
      <c r="G25" s="31">
        <v>61</v>
      </c>
      <c r="H25" s="31">
        <v>102</v>
      </c>
      <c r="I25" s="31">
        <v>1</v>
      </c>
      <c r="J25" s="31">
        <v>7</v>
      </c>
      <c r="K25" s="31">
        <v>15</v>
      </c>
      <c r="L25" s="31">
        <v>1</v>
      </c>
      <c r="M25" s="31">
        <v>8</v>
      </c>
      <c r="N25" s="31">
        <v>3</v>
      </c>
      <c r="O25" s="32">
        <v>2</v>
      </c>
      <c r="P25" s="33"/>
      <c r="Q25" s="34">
        <f t="shared" si="0"/>
        <v>0</v>
      </c>
      <c r="R25" s="34">
        <f t="shared" si="6"/>
        <v>43</v>
      </c>
      <c r="S25" s="33">
        <v>3</v>
      </c>
      <c r="T25" s="33"/>
      <c r="U25" s="33"/>
      <c r="V25" s="33"/>
      <c r="W25" s="34">
        <f t="shared" si="1"/>
        <v>3</v>
      </c>
      <c r="X25" s="34">
        <f t="shared" si="2"/>
        <v>107</v>
      </c>
      <c r="Y25" s="30"/>
      <c r="Z25" s="31">
        <v>12</v>
      </c>
      <c r="AA25" s="35">
        <f t="shared" si="3"/>
        <v>240</v>
      </c>
      <c r="AB25" s="36">
        <f t="shared" si="4"/>
        <v>255</v>
      </c>
    </row>
    <row r="26" spans="1:29" ht="15" customHeight="1" x14ac:dyDescent="0.25">
      <c r="A26" s="37">
        <f t="shared" si="5"/>
        <v>13</v>
      </c>
      <c r="B26" s="38" t="s">
        <v>17</v>
      </c>
      <c r="C26" s="39">
        <v>1668</v>
      </c>
      <c r="D26" s="40" t="s">
        <v>18</v>
      </c>
      <c r="E26" s="41">
        <v>460</v>
      </c>
      <c r="F26" s="42">
        <v>42</v>
      </c>
      <c r="G26" s="43">
        <v>52</v>
      </c>
      <c r="H26" s="43">
        <v>95</v>
      </c>
      <c r="I26" s="43">
        <v>2</v>
      </c>
      <c r="J26" s="43">
        <v>10</v>
      </c>
      <c r="K26" s="43">
        <v>10</v>
      </c>
      <c r="L26" s="43">
        <v>1</v>
      </c>
      <c r="M26" s="43">
        <v>7</v>
      </c>
      <c r="N26" s="43">
        <v>1</v>
      </c>
      <c r="O26" s="44">
        <v>2</v>
      </c>
      <c r="P26" s="45"/>
      <c r="Q26" s="46">
        <f t="shared" si="0"/>
        <v>0</v>
      </c>
      <c r="R26" s="46">
        <f t="shared" si="6"/>
        <v>43</v>
      </c>
      <c r="S26" s="45">
        <v>6</v>
      </c>
      <c r="T26" s="45"/>
      <c r="U26" s="45"/>
      <c r="V26" s="45"/>
      <c r="W26" s="46">
        <f t="shared" si="1"/>
        <v>6</v>
      </c>
      <c r="X26" s="46">
        <f t="shared" si="2"/>
        <v>104</v>
      </c>
      <c r="Y26" s="42"/>
      <c r="Z26" s="43">
        <v>15</v>
      </c>
      <c r="AA26" s="47">
        <f t="shared" si="3"/>
        <v>222</v>
      </c>
      <c r="AB26" s="48">
        <f t="shared" si="4"/>
        <v>243</v>
      </c>
    </row>
    <row r="27" spans="1:29" ht="15" customHeight="1" x14ac:dyDescent="0.25">
      <c r="A27" s="25">
        <f t="shared" si="5"/>
        <v>14</v>
      </c>
      <c r="B27" s="26" t="s">
        <v>17</v>
      </c>
      <c r="C27" s="27">
        <v>1667</v>
      </c>
      <c r="D27" s="28" t="s">
        <v>19</v>
      </c>
      <c r="E27" s="29">
        <v>549</v>
      </c>
      <c r="F27" s="30">
        <v>28</v>
      </c>
      <c r="G27" s="31">
        <v>128</v>
      </c>
      <c r="H27" s="31">
        <v>86</v>
      </c>
      <c r="I27" s="31">
        <v>0</v>
      </c>
      <c r="J27" s="31">
        <v>13</v>
      </c>
      <c r="K27" s="31">
        <v>30</v>
      </c>
      <c r="L27" s="31">
        <v>0</v>
      </c>
      <c r="M27" s="31">
        <v>14</v>
      </c>
      <c r="N27" s="31">
        <v>0</v>
      </c>
      <c r="O27" s="32">
        <v>1</v>
      </c>
      <c r="P27" s="33"/>
      <c r="Q27" s="34">
        <f t="shared" si="0"/>
        <v>0</v>
      </c>
      <c r="R27" s="34">
        <f t="shared" si="6"/>
        <v>28</v>
      </c>
      <c r="S27" s="33"/>
      <c r="T27" s="33"/>
      <c r="U27" s="33"/>
      <c r="V27" s="33"/>
      <c r="W27" s="34">
        <f t="shared" si="1"/>
        <v>0</v>
      </c>
      <c r="X27" s="34">
        <f t="shared" si="2"/>
        <v>86</v>
      </c>
      <c r="Y27" s="30"/>
      <c r="Z27" s="31">
        <v>13</v>
      </c>
      <c r="AA27" s="35">
        <f t="shared" si="3"/>
        <v>300</v>
      </c>
      <c r="AB27" s="36">
        <f t="shared" si="4"/>
        <v>313</v>
      </c>
      <c r="AC27" t="e">
        <f>#REF!</f>
        <v>#REF!</v>
      </c>
    </row>
    <row r="28" spans="1:29" ht="15" customHeight="1" x14ac:dyDescent="0.25">
      <c r="A28" s="37">
        <f t="shared" si="5"/>
        <v>15</v>
      </c>
      <c r="B28" s="38" t="s">
        <v>17</v>
      </c>
      <c r="C28" s="39">
        <v>1667</v>
      </c>
      <c r="D28" s="40" t="s">
        <v>18</v>
      </c>
      <c r="E28" s="41">
        <v>549</v>
      </c>
      <c r="F28" s="42">
        <v>29</v>
      </c>
      <c r="G28" s="43">
        <v>110</v>
      </c>
      <c r="H28" s="43">
        <v>112</v>
      </c>
      <c r="I28" s="43">
        <v>2</v>
      </c>
      <c r="J28" s="43">
        <v>9</v>
      </c>
      <c r="K28" s="43">
        <v>21</v>
      </c>
      <c r="L28" s="43">
        <v>3</v>
      </c>
      <c r="M28" s="43">
        <v>10</v>
      </c>
      <c r="N28" s="43">
        <v>1</v>
      </c>
      <c r="O28" s="44">
        <v>2</v>
      </c>
      <c r="P28" s="45"/>
      <c r="Q28" s="46">
        <f t="shared" si="0"/>
        <v>0</v>
      </c>
      <c r="R28" s="46">
        <f t="shared" si="6"/>
        <v>30</v>
      </c>
      <c r="S28" s="45">
        <v>2</v>
      </c>
      <c r="T28" s="45"/>
      <c r="U28" s="45"/>
      <c r="V28" s="45"/>
      <c r="W28" s="46">
        <f t="shared" si="1"/>
        <v>2</v>
      </c>
      <c r="X28" s="46">
        <f t="shared" si="2"/>
        <v>119</v>
      </c>
      <c r="Y28" s="42"/>
      <c r="Z28" s="43">
        <v>12</v>
      </c>
      <c r="AA28" s="47">
        <f t="shared" si="3"/>
        <v>299</v>
      </c>
      <c r="AB28" s="48">
        <f t="shared" si="4"/>
        <v>313</v>
      </c>
      <c r="AC28" t="e">
        <f>AC27-AC26</f>
        <v>#REF!</v>
      </c>
    </row>
    <row r="29" spans="1:29" ht="15" customHeight="1" x14ac:dyDescent="0.25">
      <c r="A29" s="25">
        <f t="shared" si="5"/>
        <v>16</v>
      </c>
      <c r="B29" s="26" t="s">
        <v>17</v>
      </c>
      <c r="C29" s="27">
        <v>1666</v>
      </c>
      <c r="D29" s="28" t="s">
        <v>20</v>
      </c>
      <c r="E29" s="29">
        <v>544</v>
      </c>
      <c r="F29" s="30">
        <v>83</v>
      </c>
      <c r="G29" s="31">
        <v>124</v>
      </c>
      <c r="H29" s="31">
        <v>34</v>
      </c>
      <c r="I29" s="31">
        <v>1</v>
      </c>
      <c r="J29" s="31">
        <v>9</v>
      </c>
      <c r="K29" s="31">
        <v>70</v>
      </c>
      <c r="L29" s="31">
        <v>0</v>
      </c>
      <c r="M29" s="31">
        <v>1</v>
      </c>
      <c r="N29" s="31">
        <v>0</v>
      </c>
      <c r="O29" s="32">
        <v>14</v>
      </c>
      <c r="P29" s="33"/>
      <c r="Q29" s="34">
        <f t="shared" si="0"/>
        <v>0</v>
      </c>
      <c r="R29" s="34">
        <f t="shared" si="6"/>
        <v>83</v>
      </c>
      <c r="S29" s="33"/>
      <c r="T29" s="33"/>
      <c r="U29" s="33"/>
      <c r="V29" s="33"/>
      <c r="W29" s="34">
        <f t="shared" si="1"/>
        <v>0</v>
      </c>
      <c r="X29" s="34">
        <f t="shared" si="2"/>
        <v>35</v>
      </c>
      <c r="Y29" s="30"/>
      <c r="Z29" s="31">
        <v>7</v>
      </c>
      <c r="AA29" s="35">
        <f t="shared" si="3"/>
        <v>336</v>
      </c>
      <c r="AB29" s="36">
        <f t="shared" si="4"/>
        <v>343</v>
      </c>
      <c r="AC29" s="49" t="e">
        <f>AC28*100/AC27</f>
        <v>#REF!</v>
      </c>
    </row>
    <row r="30" spans="1:29" ht="15" customHeight="1" x14ac:dyDescent="0.25">
      <c r="A30" s="37">
        <f t="shared" si="5"/>
        <v>17</v>
      </c>
      <c r="B30" s="38" t="s">
        <v>17</v>
      </c>
      <c r="C30" s="39">
        <v>1666</v>
      </c>
      <c r="D30" s="40" t="s">
        <v>19</v>
      </c>
      <c r="E30" s="41">
        <v>545</v>
      </c>
      <c r="F30" s="42">
        <v>107</v>
      </c>
      <c r="G30" s="43">
        <v>111</v>
      </c>
      <c r="H30" s="43">
        <v>35</v>
      </c>
      <c r="I30" s="43">
        <v>2</v>
      </c>
      <c r="J30" s="43">
        <v>4</v>
      </c>
      <c r="K30" s="43">
        <v>85</v>
      </c>
      <c r="L30" s="43">
        <v>2</v>
      </c>
      <c r="M30" s="43">
        <v>0</v>
      </c>
      <c r="N30" s="43">
        <v>0</v>
      </c>
      <c r="O30" s="44">
        <v>15</v>
      </c>
      <c r="P30" s="45"/>
      <c r="Q30" s="46">
        <f t="shared" si="0"/>
        <v>0</v>
      </c>
      <c r="R30" s="46">
        <f t="shared" si="6"/>
        <v>107</v>
      </c>
      <c r="S30" s="45">
        <v>1</v>
      </c>
      <c r="T30" s="45"/>
      <c r="U30" s="45"/>
      <c r="V30" s="45"/>
      <c r="W30" s="46">
        <f t="shared" si="1"/>
        <v>1</v>
      </c>
      <c r="X30" s="46">
        <f t="shared" si="2"/>
        <v>40</v>
      </c>
      <c r="Y30" s="42"/>
      <c r="Z30" s="43">
        <v>10</v>
      </c>
      <c r="AA30" s="47">
        <f t="shared" si="3"/>
        <v>361</v>
      </c>
      <c r="AB30" s="48">
        <f t="shared" si="4"/>
        <v>372</v>
      </c>
      <c r="AC30" s="50" t="e">
        <f>TEXT(AC29,"0.00")</f>
        <v>#REF!</v>
      </c>
    </row>
    <row r="31" spans="1:29" ht="15" customHeight="1" x14ac:dyDescent="0.25">
      <c r="A31" s="25">
        <f t="shared" si="5"/>
        <v>18</v>
      </c>
      <c r="B31" s="26" t="s">
        <v>17</v>
      </c>
      <c r="C31" s="27">
        <v>1666</v>
      </c>
      <c r="D31" s="28" t="s">
        <v>18</v>
      </c>
      <c r="E31" s="29">
        <v>545</v>
      </c>
      <c r="F31" s="30">
        <v>118</v>
      </c>
      <c r="G31" s="31">
        <v>88</v>
      </c>
      <c r="H31" s="31">
        <v>28</v>
      </c>
      <c r="I31" s="31">
        <v>3</v>
      </c>
      <c r="J31" s="31">
        <v>11</v>
      </c>
      <c r="K31" s="31">
        <v>62</v>
      </c>
      <c r="L31" s="31">
        <v>1</v>
      </c>
      <c r="M31" s="31">
        <v>0</v>
      </c>
      <c r="N31" s="31">
        <v>0</v>
      </c>
      <c r="O31" s="32">
        <v>9</v>
      </c>
      <c r="P31" s="33"/>
      <c r="Q31" s="34">
        <f t="shared" si="0"/>
        <v>0</v>
      </c>
      <c r="R31" s="34">
        <f t="shared" si="6"/>
        <v>118</v>
      </c>
      <c r="S31" s="33">
        <v>3</v>
      </c>
      <c r="T31" s="33"/>
      <c r="U31" s="33"/>
      <c r="V31" s="33">
        <v>1</v>
      </c>
      <c r="W31" s="34">
        <f t="shared" si="1"/>
        <v>4</v>
      </c>
      <c r="X31" s="34">
        <f t="shared" si="2"/>
        <v>36</v>
      </c>
      <c r="Y31" s="30"/>
      <c r="Z31" s="31">
        <v>3</v>
      </c>
      <c r="AA31" s="35">
        <f t="shared" si="3"/>
        <v>320</v>
      </c>
      <c r="AB31" s="36">
        <f t="shared" si="4"/>
        <v>327</v>
      </c>
    </row>
    <row r="32" spans="1:29" ht="15" customHeight="1" x14ac:dyDescent="0.25">
      <c r="A32" s="37">
        <f t="shared" si="5"/>
        <v>19</v>
      </c>
      <c r="B32" s="38" t="s">
        <v>17</v>
      </c>
      <c r="C32" s="39">
        <v>1665</v>
      </c>
      <c r="D32" s="40" t="s">
        <v>20</v>
      </c>
      <c r="E32" s="41">
        <v>538</v>
      </c>
      <c r="F32" s="42">
        <v>104</v>
      </c>
      <c r="G32" s="43">
        <v>122</v>
      </c>
      <c r="H32" s="43">
        <v>24</v>
      </c>
      <c r="I32" s="43">
        <v>0</v>
      </c>
      <c r="J32" s="43">
        <v>10</v>
      </c>
      <c r="K32" s="43">
        <v>50</v>
      </c>
      <c r="L32" s="43">
        <v>0</v>
      </c>
      <c r="M32" s="43">
        <v>2</v>
      </c>
      <c r="N32" s="43">
        <v>0</v>
      </c>
      <c r="O32" s="44">
        <v>18</v>
      </c>
      <c r="P32" s="45"/>
      <c r="Q32" s="46">
        <f t="shared" si="0"/>
        <v>0</v>
      </c>
      <c r="R32" s="46">
        <f t="shared" si="6"/>
        <v>104</v>
      </c>
      <c r="S32" s="45">
        <v>1</v>
      </c>
      <c r="T32" s="45"/>
      <c r="U32" s="45"/>
      <c r="V32" s="45"/>
      <c r="W32" s="46">
        <f t="shared" si="1"/>
        <v>1</v>
      </c>
      <c r="X32" s="46">
        <f t="shared" si="2"/>
        <v>25</v>
      </c>
      <c r="Y32" s="42"/>
      <c r="Z32" s="43">
        <v>7</v>
      </c>
      <c r="AA32" s="47">
        <f t="shared" si="3"/>
        <v>330</v>
      </c>
      <c r="AB32" s="48">
        <f t="shared" si="4"/>
        <v>338</v>
      </c>
    </row>
    <row r="33" spans="1:29" ht="15" customHeight="1" x14ac:dyDescent="0.25">
      <c r="A33" s="25">
        <f t="shared" si="5"/>
        <v>20</v>
      </c>
      <c r="B33" s="26" t="s">
        <v>17</v>
      </c>
      <c r="C33" s="27">
        <v>1665</v>
      </c>
      <c r="D33" s="28" t="s">
        <v>19</v>
      </c>
      <c r="E33" s="29">
        <v>538</v>
      </c>
      <c r="F33" s="30">
        <v>120</v>
      </c>
      <c r="G33" s="31">
        <v>131</v>
      </c>
      <c r="H33" s="31">
        <v>26</v>
      </c>
      <c r="I33" s="31">
        <v>3</v>
      </c>
      <c r="J33" s="31">
        <v>6</v>
      </c>
      <c r="K33" s="31">
        <v>35</v>
      </c>
      <c r="L33" s="31">
        <v>0</v>
      </c>
      <c r="M33" s="31">
        <v>1</v>
      </c>
      <c r="N33" s="31">
        <v>1</v>
      </c>
      <c r="O33" s="32">
        <v>16</v>
      </c>
      <c r="P33" s="33"/>
      <c r="Q33" s="34">
        <f t="shared" si="0"/>
        <v>0</v>
      </c>
      <c r="R33" s="34">
        <f t="shared" si="6"/>
        <v>121</v>
      </c>
      <c r="S33" s="33">
        <v>1</v>
      </c>
      <c r="T33" s="33"/>
      <c r="U33" s="33"/>
      <c r="V33" s="33"/>
      <c r="W33" s="34">
        <f t="shared" si="1"/>
        <v>1</v>
      </c>
      <c r="X33" s="34">
        <f t="shared" si="2"/>
        <v>30</v>
      </c>
      <c r="Y33" s="30"/>
      <c r="Z33" s="31">
        <v>5</v>
      </c>
      <c r="AA33" s="35">
        <f t="shared" si="3"/>
        <v>339</v>
      </c>
      <c r="AB33" s="36">
        <f t="shared" si="4"/>
        <v>345</v>
      </c>
    </row>
    <row r="34" spans="1:29" ht="15" customHeight="1" x14ac:dyDescent="0.25">
      <c r="A34" s="37">
        <f t="shared" si="5"/>
        <v>21</v>
      </c>
      <c r="B34" s="38" t="s">
        <v>17</v>
      </c>
      <c r="C34" s="39">
        <v>1665</v>
      </c>
      <c r="D34" s="40" t="s">
        <v>18</v>
      </c>
      <c r="E34" s="41">
        <v>539</v>
      </c>
      <c r="F34" s="42">
        <v>96</v>
      </c>
      <c r="G34" s="43">
        <v>130</v>
      </c>
      <c r="H34" s="43">
        <v>48</v>
      </c>
      <c r="I34" s="43">
        <v>2</v>
      </c>
      <c r="J34" s="43">
        <v>10</v>
      </c>
      <c r="K34" s="43">
        <v>36</v>
      </c>
      <c r="L34" s="43">
        <v>3</v>
      </c>
      <c r="M34" s="43">
        <v>0</v>
      </c>
      <c r="N34" s="43">
        <v>0</v>
      </c>
      <c r="O34" s="44">
        <v>8</v>
      </c>
      <c r="P34" s="45"/>
      <c r="Q34" s="46">
        <f t="shared" si="0"/>
        <v>0</v>
      </c>
      <c r="R34" s="46">
        <f t="shared" si="6"/>
        <v>96</v>
      </c>
      <c r="S34" s="45"/>
      <c r="T34" s="45"/>
      <c r="U34" s="45"/>
      <c r="V34" s="45"/>
      <c r="W34" s="46">
        <f t="shared" si="1"/>
        <v>0</v>
      </c>
      <c r="X34" s="46">
        <f t="shared" si="2"/>
        <v>53</v>
      </c>
      <c r="Y34" s="42"/>
      <c r="Z34" s="43">
        <v>9</v>
      </c>
      <c r="AA34" s="47">
        <f t="shared" si="3"/>
        <v>333</v>
      </c>
      <c r="AB34" s="48">
        <f t="shared" si="4"/>
        <v>342</v>
      </c>
    </row>
    <row r="35" spans="1:29" ht="15" customHeight="1" x14ac:dyDescent="0.25">
      <c r="A35" s="25">
        <f t="shared" si="5"/>
        <v>22</v>
      </c>
      <c r="B35" s="26" t="s">
        <v>17</v>
      </c>
      <c r="C35" s="27">
        <v>1664</v>
      </c>
      <c r="D35" s="28" t="s">
        <v>21</v>
      </c>
      <c r="E35" s="29">
        <v>407</v>
      </c>
      <c r="F35" s="30">
        <v>51</v>
      </c>
      <c r="G35" s="31">
        <v>66</v>
      </c>
      <c r="H35" s="31">
        <v>35</v>
      </c>
      <c r="I35" s="31">
        <v>2</v>
      </c>
      <c r="J35" s="31">
        <v>23</v>
      </c>
      <c r="K35" s="31">
        <v>25</v>
      </c>
      <c r="L35" s="31">
        <v>0</v>
      </c>
      <c r="M35" s="31">
        <v>1</v>
      </c>
      <c r="N35" s="31">
        <v>3</v>
      </c>
      <c r="O35" s="32">
        <v>36</v>
      </c>
      <c r="P35" s="33"/>
      <c r="Q35" s="34">
        <f t="shared" si="0"/>
        <v>0</v>
      </c>
      <c r="R35" s="34">
        <f t="shared" si="6"/>
        <v>54</v>
      </c>
      <c r="S35" s="33">
        <v>1</v>
      </c>
      <c r="T35" s="33"/>
      <c r="U35" s="33"/>
      <c r="V35" s="33"/>
      <c r="W35" s="34">
        <f t="shared" si="1"/>
        <v>1</v>
      </c>
      <c r="X35" s="34">
        <f t="shared" si="2"/>
        <v>38</v>
      </c>
      <c r="Y35" s="30"/>
      <c r="Z35" s="31">
        <v>8</v>
      </c>
      <c r="AA35" s="35">
        <f t="shared" si="3"/>
        <v>242</v>
      </c>
      <c r="AB35" s="36">
        <f t="shared" si="4"/>
        <v>251</v>
      </c>
    </row>
    <row r="36" spans="1:29" ht="15" customHeight="1" x14ac:dyDescent="0.25">
      <c r="A36" s="37">
        <f t="shared" si="5"/>
        <v>23</v>
      </c>
      <c r="B36" s="38" t="s">
        <v>17</v>
      </c>
      <c r="C36" s="39">
        <v>1664</v>
      </c>
      <c r="D36" s="40" t="s">
        <v>19</v>
      </c>
      <c r="E36" s="41">
        <v>770</v>
      </c>
      <c r="F36" s="42">
        <v>186</v>
      </c>
      <c r="G36" s="43">
        <v>175</v>
      </c>
      <c r="H36" s="43">
        <v>28</v>
      </c>
      <c r="I36" s="43">
        <v>1</v>
      </c>
      <c r="J36" s="43">
        <v>8</v>
      </c>
      <c r="K36" s="43">
        <v>71</v>
      </c>
      <c r="L36" s="43">
        <v>1</v>
      </c>
      <c r="M36" s="43">
        <v>1</v>
      </c>
      <c r="N36" s="43">
        <v>0</v>
      </c>
      <c r="O36" s="44">
        <v>16</v>
      </c>
      <c r="P36" s="45"/>
      <c r="Q36" s="46">
        <f t="shared" si="0"/>
        <v>0</v>
      </c>
      <c r="R36" s="46">
        <f t="shared" si="6"/>
        <v>186</v>
      </c>
      <c r="S36" s="45">
        <v>1</v>
      </c>
      <c r="T36" s="45"/>
      <c r="U36" s="45"/>
      <c r="V36" s="45"/>
      <c r="W36" s="46">
        <f t="shared" si="1"/>
        <v>1</v>
      </c>
      <c r="X36" s="46">
        <f t="shared" si="2"/>
        <v>31</v>
      </c>
      <c r="Y36" s="42"/>
      <c r="Z36" s="43">
        <v>15</v>
      </c>
      <c r="AA36" s="47">
        <f t="shared" si="3"/>
        <v>487</v>
      </c>
      <c r="AB36" s="48">
        <f t="shared" si="4"/>
        <v>503</v>
      </c>
    </row>
    <row r="37" spans="1:29" ht="15" customHeight="1" x14ac:dyDescent="0.25">
      <c r="A37" s="25">
        <f t="shared" si="5"/>
        <v>24</v>
      </c>
      <c r="B37" s="26" t="s">
        <v>17</v>
      </c>
      <c r="C37" s="27">
        <v>1664</v>
      </c>
      <c r="D37" s="28" t="s">
        <v>18</v>
      </c>
      <c r="E37" s="29">
        <v>770</v>
      </c>
      <c r="F37" s="42">
        <v>175</v>
      </c>
      <c r="G37" s="43">
        <v>183</v>
      </c>
      <c r="H37" s="43">
        <v>46</v>
      </c>
      <c r="I37" s="43">
        <v>2</v>
      </c>
      <c r="J37" s="43">
        <v>11</v>
      </c>
      <c r="K37" s="43">
        <v>69</v>
      </c>
      <c r="L37" s="43">
        <v>1</v>
      </c>
      <c r="M37" s="43">
        <v>1</v>
      </c>
      <c r="N37" s="43">
        <v>0</v>
      </c>
      <c r="O37" s="44">
        <v>33</v>
      </c>
      <c r="P37" s="33"/>
      <c r="Q37" s="34">
        <f t="shared" si="0"/>
        <v>0</v>
      </c>
      <c r="R37" s="34">
        <f t="shared" si="6"/>
        <v>175</v>
      </c>
      <c r="S37" s="33">
        <v>1</v>
      </c>
      <c r="T37" s="33"/>
      <c r="U37" s="33"/>
      <c r="V37" s="33"/>
      <c r="W37" s="34">
        <f t="shared" si="1"/>
        <v>1</v>
      </c>
      <c r="X37" s="34">
        <f t="shared" si="2"/>
        <v>50</v>
      </c>
      <c r="Y37" s="30"/>
      <c r="Z37" s="31">
        <v>4</v>
      </c>
      <c r="AA37" s="35">
        <f t="shared" si="3"/>
        <v>521</v>
      </c>
      <c r="AB37" s="36">
        <f t="shared" si="4"/>
        <v>526</v>
      </c>
    </row>
    <row r="38" spans="1:29" ht="15" customHeight="1" x14ac:dyDescent="0.25">
      <c r="A38" s="37">
        <f t="shared" si="5"/>
        <v>25</v>
      </c>
      <c r="B38" s="38" t="s">
        <v>17</v>
      </c>
      <c r="C38" s="39">
        <v>1663</v>
      </c>
      <c r="D38" s="40" t="s">
        <v>19</v>
      </c>
      <c r="E38" s="41">
        <v>681</v>
      </c>
      <c r="F38" s="42">
        <v>128</v>
      </c>
      <c r="G38" s="43">
        <v>190</v>
      </c>
      <c r="H38" s="43">
        <v>30</v>
      </c>
      <c r="I38" s="43">
        <v>2</v>
      </c>
      <c r="J38" s="43">
        <v>20</v>
      </c>
      <c r="K38" s="43">
        <v>55</v>
      </c>
      <c r="L38" s="43">
        <v>1</v>
      </c>
      <c r="M38" s="43">
        <v>1</v>
      </c>
      <c r="N38" s="43">
        <v>1</v>
      </c>
      <c r="O38" s="44">
        <v>12</v>
      </c>
      <c r="P38" s="45"/>
      <c r="Q38" s="46">
        <f t="shared" si="0"/>
        <v>0</v>
      </c>
      <c r="R38" s="46">
        <f t="shared" si="6"/>
        <v>129</v>
      </c>
      <c r="S38" s="45"/>
      <c r="T38" s="45"/>
      <c r="U38" s="45"/>
      <c r="V38" s="45"/>
      <c r="W38" s="46">
        <f t="shared" si="1"/>
        <v>0</v>
      </c>
      <c r="X38" s="46">
        <f t="shared" si="2"/>
        <v>33</v>
      </c>
      <c r="Y38" s="42"/>
      <c r="Z38" s="43">
        <v>19</v>
      </c>
      <c r="AA38" s="47">
        <f t="shared" si="3"/>
        <v>440</v>
      </c>
      <c r="AB38" s="48">
        <f t="shared" si="4"/>
        <v>459</v>
      </c>
    </row>
    <row r="39" spans="1:29" ht="15" customHeight="1" x14ac:dyDescent="0.25">
      <c r="A39" s="25">
        <f t="shared" si="5"/>
        <v>26</v>
      </c>
      <c r="B39" s="26" t="s">
        <v>17</v>
      </c>
      <c r="C39" s="27">
        <v>1663</v>
      </c>
      <c r="D39" s="28" t="s">
        <v>18</v>
      </c>
      <c r="E39" s="29">
        <v>682</v>
      </c>
      <c r="F39" s="30">
        <v>163</v>
      </c>
      <c r="G39" s="31">
        <v>174</v>
      </c>
      <c r="H39" s="31">
        <v>23</v>
      </c>
      <c r="I39" s="31">
        <v>4</v>
      </c>
      <c r="J39" s="31">
        <v>20</v>
      </c>
      <c r="K39" s="31">
        <v>56</v>
      </c>
      <c r="L39" s="31">
        <v>1</v>
      </c>
      <c r="M39" s="31">
        <v>2</v>
      </c>
      <c r="N39" s="31">
        <v>0</v>
      </c>
      <c r="O39" s="32">
        <v>13</v>
      </c>
      <c r="P39" s="33"/>
      <c r="Q39" s="34">
        <f t="shared" si="0"/>
        <v>0</v>
      </c>
      <c r="R39" s="34">
        <f t="shared" si="6"/>
        <v>163</v>
      </c>
      <c r="S39" s="33"/>
      <c r="T39" s="33"/>
      <c r="U39" s="33"/>
      <c r="V39" s="33"/>
      <c r="W39" s="34">
        <f t="shared" si="1"/>
        <v>0</v>
      </c>
      <c r="X39" s="34">
        <f t="shared" si="2"/>
        <v>28</v>
      </c>
      <c r="Y39" s="30"/>
      <c r="Z39" s="31">
        <v>14</v>
      </c>
      <c r="AA39" s="35">
        <f t="shared" si="3"/>
        <v>456</v>
      </c>
      <c r="AB39" s="36">
        <f t="shared" si="4"/>
        <v>470</v>
      </c>
    </row>
    <row r="40" spans="1:29" ht="15" customHeight="1" x14ac:dyDescent="0.25">
      <c r="A40" s="25">
        <f t="shared" si="5"/>
        <v>27</v>
      </c>
      <c r="B40" s="26" t="s">
        <v>17</v>
      </c>
      <c r="C40" s="27">
        <v>1662</v>
      </c>
      <c r="D40" s="28" t="s">
        <v>22</v>
      </c>
      <c r="E40" s="29">
        <v>732</v>
      </c>
      <c r="F40" s="30">
        <v>102</v>
      </c>
      <c r="G40" s="31">
        <v>235</v>
      </c>
      <c r="H40" s="31">
        <v>10</v>
      </c>
      <c r="I40" s="31">
        <v>1</v>
      </c>
      <c r="J40" s="31">
        <v>34</v>
      </c>
      <c r="K40" s="31">
        <v>100</v>
      </c>
      <c r="L40" s="31">
        <v>0</v>
      </c>
      <c r="M40" s="31">
        <v>2</v>
      </c>
      <c r="N40" s="31">
        <v>1</v>
      </c>
      <c r="O40" s="32">
        <v>12</v>
      </c>
      <c r="P40" s="33"/>
      <c r="Q40" s="34">
        <f t="shared" si="0"/>
        <v>0</v>
      </c>
      <c r="R40" s="34">
        <f t="shared" si="6"/>
        <v>103</v>
      </c>
      <c r="S40" s="33"/>
      <c r="T40" s="33"/>
      <c r="U40" s="33"/>
      <c r="V40" s="33"/>
      <c r="W40" s="34">
        <f t="shared" si="1"/>
        <v>0</v>
      </c>
      <c r="X40" s="34">
        <f t="shared" si="2"/>
        <v>11</v>
      </c>
      <c r="Y40" s="30"/>
      <c r="Z40" s="31">
        <v>10</v>
      </c>
      <c r="AA40" s="35">
        <f t="shared" si="3"/>
        <v>497</v>
      </c>
      <c r="AB40" s="36">
        <f t="shared" si="4"/>
        <v>507</v>
      </c>
      <c r="AC40">
        <f>C68</f>
        <v>0</v>
      </c>
    </row>
    <row r="41" spans="1:29" ht="15" customHeight="1" x14ac:dyDescent="0.25">
      <c r="A41" s="37">
        <f t="shared" si="5"/>
        <v>28</v>
      </c>
      <c r="B41" s="38" t="s">
        <v>17</v>
      </c>
      <c r="C41" s="39">
        <v>1662</v>
      </c>
      <c r="D41" s="40" t="s">
        <v>23</v>
      </c>
      <c r="E41" s="41">
        <v>732</v>
      </c>
      <c r="F41" s="42">
        <v>117</v>
      </c>
      <c r="G41" s="43">
        <v>199</v>
      </c>
      <c r="H41" s="43">
        <v>12</v>
      </c>
      <c r="I41" s="43">
        <v>4</v>
      </c>
      <c r="J41" s="43">
        <v>15</v>
      </c>
      <c r="K41" s="43">
        <v>106</v>
      </c>
      <c r="L41" s="43">
        <v>1</v>
      </c>
      <c r="M41" s="43">
        <v>0</v>
      </c>
      <c r="N41" s="43">
        <v>3</v>
      </c>
      <c r="O41" s="44">
        <v>24</v>
      </c>
      <c r="P41" s="45"/>
      <c r="Q41" s="46">
        <f t="shared" si="0"/>
        <v>0</v>
      </c>
      <c r="R41" s="46">
        <f t="shared" si="6"/>
        <v>120</v>
      </c>
      <c r="S41" s="45"/>
      <c r="T41" s="45"/>
      <c r="U41" s="45"/>
      <c r="V41" s="45"/>
      <c r="W41" s="46">
        <f t="shared" si="1"/>
        <v>0</v>
      </c>
      <c r="X41" s="46">
        <f t="shared" si="2"/>
        <v>17</v>
      </c>
      <c r="Y41" s="42"/>
      <c r="Z41" s="43">
        <v>10</v>
      </c>
      <c r="AA41" s="47">
        <f t="shared" si="3"/>
        <v>481</v>
      </c>
      <c r="AB41" s="48">
        <f t="shared" si="4"/>
        <v>491</v>
      </c>
      <c r="AC41">
        <f>AC40-AC39</f>
        <v>0</v>
      </c>
    </row>
    <row r="42" spans="1:29" ht="15" customHeight="1" x14ac:dyDescent="0.25">
      <c r="A42" s="25">
        <f t="shared" si="5"/>
        <v>29</v>
      </c>
      <c r="B42" s="26" t="s">
        <v>17</v>
      </c>
      <c r="C42" s="27">
        <v>1662</v>
      </c>
      <c r="D42" s="28" t="s">
        <v>20</v>
      </c>
      <c r="E42" s="29">
        <v>732</v>
      </c>
      <c r="F42" s="30">
        <v>129</v>
      </c>
      <c r="G42" s="31">
        <v>178</v>
      </c>
      <c r="H42" s="31">
        <v>13</v>
      </c>
      <c r="I42" s="31">
        <v>1</v>
      </c>
      <c r="J42" s="31">
        <v>21</v>
      </c>
      <c r="K42" s="31">
        <v>86</v>
      </c>
      <c r="L42" s="31">
        <v>0</v>
      </c>
      <c r="M42" s="31">
        <v>1</v>
      </c>
      <c r="N42" s="31">
        <v>0</v>
      </c>
      <c r="O42" s="32">
        <v>11</v>
      </c>
      <c r="P42" s="33"/>
      <c r="Q42" s="34">
        <f t="shared" si="0"/>
        <v>0</v>
      </c>
      <c r="R42" s="34">
        <f t="shared" si="6"/>
        <v>129</v>
      </c>
      <c r="S42" s="33">
        <v>1</v>
      </c>
      <c r="T42" s="33"/>
      <c r="U42" s="33"/>
      <c r="V42" s="33"/>
      <c r="W42" s="34">
        <f t="shared" si="1"/>
        <v>1</v>
      </c>
      <c r="X42" s="34">
        <f t="shared" si="2"/>
        <v>15</v>
      </c>
      <c r="Y42" s="30"/>
      <c r="Z42" s="31">
        <v>16</v>
      </c>
      <c r="AA42" s="35">
        <f t="shared" si="3"/>
        <v>440</v>
      </c>
      <c r="AB42" s="36">
        <f t="shared" si="4"/>
        <v>457</v>
      </c>
      <c r="AC42" s="49" t="e">
        <f>AC41*100/AC40</f>
        <v>#DIV/0!</v>
      </c>
    </row>
    <row r="43" spans="1:29" ht="15" customHeight="1" x14ac:dyDescent="0.25">
      <c r="A43" s="37">
        <f t="shared" si="5"/>
        <v>30</v>
      </c>
      <c r="B43" s="38" t="s">
        <v>17</v>
      </c>
      <c r="C43" s="39">
        <v>1662</v>
      </c>
      <c r="D43" s="40" t="s">
        <v>19</v>
      </c>
      <c r="E43" s="41">
        <v>733</v>
      </c>
      <c r="F43" s="42">
        <v>121</v>
      </c>
      <c r="G43" s="43">
        <v>180</v>
      </c>
      <c r="H43" s="43">
        <v>24</v>
      </c>
      <c r="I43" s="43">
        <v>1</v>
      </c>
      <c r="J43" s="43">
        <v>21</v>
      </c>
      <c r="K43" s="43">
        <v>107</v>
      </c>
      <c r="L43" s="43">
        <v>2</v>
      </c>
      <c r="M43" s="43">
        <v>1</v>
      </c>
      <c r="N43" s="43">
        <v>0</v>
      </c>
      <c r="O43" s="44">
        <v>22</v>
      </c>
      <c r="P43" s="45"/>
      <c r="Q43" s="46">
        <f t="shared" si="0"/>
        <v>0</v>
      </c>
      <c r="R43" s="46">
        <f t="shared" si="6"/>
        <v>121</v>
      </c>
      <c r="S43" s="45">
        <v>1</v>
      </c>
      <c r="T43" s="45"/>
      <c r="U43" s="45"/>
      <c r="V43" s="45"/>
      <c r="W43" s="46">
        <f t="shared" si="1"/>
        <v>1</v>
      </c>
      <c r="X43" s="46">
        <f t="shared" si="2"/>
        <v>28</v>
      </c>
      <c r="Y43" s="42"/>
      <c r="Z43" s="43">
        <v>15</v>
      </c>
      <c r="AA43" s="47">
        <f t="shared" si="3"/>
        <v>479</v>
      </c>
      <c r="AB43" s="48">
        <f t="shared" si="4"/>
        <v>495</v>
      </c>
      <c r="AC43" s="50" t="e">
        <f>TEXT(AC42,"0.00")</f>
        <v>#DIV/0!</v>
      </c>
    </row>
    <row r="44" spans="1:29" ht="15" customHeight="1" x14ac:dyDescent="0.25">
      <c r="A44" s="25">
        <f t="shared" si="5"/>
        <v>31</v>
      </c>
      <c r="B44" s="26" t="s">
        <v>17</v>
      </c>
      <c r="C44" s="27">
        <v>1662</v>
      </c>
      <c r="D44" s="28" t="s">
        <v>18</v>
      </c>
      <c r="E44" s="29">
        <v>733</v>
      </c>
      <c r="F44" s="30">
        <v>110</v>
      </c>
      <c r="G44" s="31">
        <v>214</v>
      </c>
      <c r="H44" s="31">
        <v>18</v>
      </c>
      <c r="I44" s="31">
        <v>3</v>
      </c>
      <c r="J44" s="31">
        <v>25</v>
      </c>
      <c r="K44" s="31">
        <v>97</v>
      </c>
      <c r="L44" s="31">
        <v>0</v>
      </c>
      <c r="M44" s="31">
        <v>0</v>
      </c>
      <c r="N44" s="31">
        <v>2</v>
      </c>
      <c r="O44" s="32">
        <v>16</v>
      </c>
      <c r="P44" s="33"/>
      <c r="Q44" s="34">
        <f t="shared" si="0"/>
        <v>0</v>
      </c>
      <c r="R44" s="34">
        <f t="shared" si="6"/>
        <v>112</v>
      </c>
      <c r="S44" s="33"/>
      <c r="T44" s="33"/>
      <c r="U44" s="33"/>
      <c r="V44" s="33"/>
      <c r="W44" s="34">
        <f t="shared" si="1"/>
        <v>0</v>
      </c>
      <c r="X44" s="34">
        <f t="shared" si="2"/>
        <v>21</v>
      </c>
      <c r="Y44" s="30"/>
      <c r="Z44" s="31">
        <v>10</v>
      </c>
      <c r="AA44" s="35">
        <f t="shared" si="3"/>
        <v>485</v>
      </c>
      <c r="AB44" s="36">
        <f t="shared" si="4"/>
        <v>495</v>
      </c>
    </row>
    <row r="45" spans="1:29" ht="15" customHeight="1" x14ac:dyDescent="0.25">
      <c r="A45" s="37">
        <f t="shared" si="5"/>
        <v>32</v>
      </c>
      <c r="B45" s="38" t="s">
        <v>17</v>
      </c>
      <c r="C45" s="39">
        <v>1661</v>
      </c>
      <c r="D45" s="40" t="s">
        <v>20</v>
      </c>
      <c r="E45" s="41">
        <v>563</v>
      </c>
      <c r="F45" s="42">
        <v>92</v>
      </c>
      <c r="G45" s="43">
        <v>153</v>
      </c>
      <c r="H45" s="43">
        <v>40</v>
      </c>
      <c r="I45" s="43">
        <v>1</v>
      </c>
      <c r="J45" s="43">
        <v>11</v>
      </c>
      <c r="K45" s="43">
        <v>83</v>
      </c>
      <c r="L45" s="43">
        <v>0</v>
      </c>
      <c r="M45" s="43">
        <v>3</v>
      </c>
      <c r="N45" s="43">
        <v>1</v>
      </c>
      <c r="O45" s="44">
        <v>15</v>
      </c>
      <c r="P45" s="45">
        <v>1</v>
      </c>
      <c r="Q45" s="46">
        <f t="shared" si="0"/>
        <v>1</v>
      </c>
      <c r="R45" s="46">
        <f t="shared" si="6"/>
        <v>94</v>
      </c>
      <c r="S45" s="45"/>
      <c r="T45" s="45"/>
      <c r="U45" s="45"/>
      <c r="V45" s="45">
        <v>1</v>
      </c>
      <c r="W45" s="46">
        <f t="shared" si="1"/>
        <v>1</v>
      </c>
      <c r="X45" s="46">
        <f t="shared" si="2"/>
        <v>42</v>
      </c>
      <c r="Y45" s="42"/>
      <c r="Z45" s="43">
        <v>15</v>
      </c>
      <c r="AA45" s="47">
        <f t="shared" si="3"/>
        <v>399</v>
      </c>
      <c r="AB45" s="48">
        <f t="shared" si="4"/>
        <v>416</v>
      </c>
    </row>
    <row r="46" spans="1:29" ht="15" customHeight="1" x14ac:dyDescent="0.25">
      <c r="A46" s="37">
        <f t="shared" si="5"/>
        <v>33</v>
      </c>
      <c r="B46" s="38" t="s">
        <v>17</v>
      </c>
      <c r="C46" s="39">
        <v>1661</v>
      </c>
      <c r="D46" s="40" t="s">
        <v>19</v>
      </c>
      <c r="E46" s="41">
        <v>563</v>
      </c>
      <c r="F46" s="42">
        <v>92</v>
      </c>
      <c r="G46" s="43">
        <v>145</v>
      </c>
      <c r="H46" s="43">
        <v>20</v>
      </c>
      <c r="I46" s="43">
        <v>1</v>
      </c>
      <c r="J46" s="43">
        <v>10</v>
      </c>
      <c r="K46" s="43">
        <v>68</v>
      </c>
      <c r="L46" s="43">
        <v>0</v>
      </c>
      <c r="M46" s="43">
        <v>0</v>
      </c>
      <c r="N46" s="43">
        <v>0</v>
      </c>
      <c r="O46" s="44">
        <v>16</v>
      </c>
      <c r="P46" s="45">
        <v>1</v>
      </c>
      <c r="Q46" s="46">
        <f t="shared" si="0"/>
        <v>1</v>
      </c>
      <c r="R46" s="46">
        <f t="shared" si="6"/>
        <v>93</v>
      </c>
      <c r="S46" s="45">
        <v>1</v>
      </c>
      <c r="T46" s="45"/>
      <c r="U46" s="45"/>
      <c r="V46" s="45"/>
      <c r="W46" s="46">
        <f t="shared" si="1"/>
        <v>1</v>
      </c>
      <c r="X46" s="46">
        <f t="shared" si="2"/>
        <v>22</v>
      </c>
      <c r="Y46" s="42"/>
      <c r="Z46" s="43">
        <v>12</v>
      </c>
      <c r="AA46" s="47">
        <f t="shared" si="3"/>
        <v>352</v>
      </c>
      <c r="AB46" s="48">
        <f t="shared" si="4"/>
        <v>366</v>
      </c>
    </row>
    <row r="47" spans="1:29" ht="15" customHeight="1" x14ac:dyDescent="0.25">
      <c r="A47" s="37">
        <f t="shared" si="5"/>
        <v>34</v>
      </c>
      <c r="B47" s="26" t="s">
        <v>17</v>
      </c>
      <c r="C47" s="27">
        <v>1661</v>
      </c>
      <c r="D47" s="28" t="s">
        <v>18</v>
      </c>
      <c r="E47" s="29">
        <v>563</v>
      </c>
      <c r="F47" s="30">
        <v>97</v>
      </c>
      <c r="G47" s="31">
        <v>130</v>
      </c>
      <c r="H47" s="31">
        <v>33</v>
      </c>
      <c r="I47" s="31">
        <v>4</v>
      </c>
      <c r="J47" s="31">
        <v>12</v>
      </c>
      <c r="K47" s="31">
        <v>62</v>
      </c>
      <c r="L47" s="31">
        <v>0</v>
      </c>
      <c r="M47" s="31">
        <v>2</v>
      </c>
      <c r="N47" s="31">
        <v>1</v>
      </c>
      <c r="O47" s="32">
        <v>18</v>
      </c>
      <c r="P47" s="33"/>
      <c r="Q47" s="34">
        <f t="shared" si="0"/>
        <v>0</v>
      </c>
      <c r="R47" s="34">
        <f t="shared" si="6"/>
        <v>98</v>
      </c>
      <c r="S47" s="33">
        <v>2</v>
      </c>
      <c r="T47" s="33"/>
      <c r="U47" s="33"/>
      <c r="V47" s="33"/>
      <c r="W47" s="34">
        <f t="shared" si="1"/>
        <v>2</v>
      </c>
      <c r="X47" s="34">
        <f t="shared" si="2"/>
        <v>39</v>
      </c>
      <c r="Y47" s="30"/>
      <c r="Z47" s="31">
        <v>11</v>
      </c>
      <c r="AA47" s="35">
        <f t="shared" si="3"/>
        <v>359</v>
      </c>
      <c r="AB47" s="36">
        <f t="shared" si="4"/>
        <v>372</v>
      </c>
    </row>
    <row r="48" spans="1:29" ht="5.0999999999999996" customHeight="1" x14ac:dyDescent="0.25">
      <c r="A48" s="51"/>
      <c r="B48" s="52"/>
      <c r="C48" s="53"/>
      <c r="D48" s="54"/>
      <c r="E48" s="55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7"/>
    </row>
    <row r="49" spans="1:28" ht="0.95" customHeight="1" x14ac:dyDescent="0.25">
      <c r="A49" s="58"/>
      <c r="B49" s="59"/>
      <c r="C49" s="60"/>
      <c r="D49" s="61"/>
      <c r="E49" s="62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4"/>
    </row>
    <row r="50" spans="1:28" ht="0.95" customHeight="1" x14ac:dyDescent="0.25">
      <c r="A50" s="51"/>
      <c r="B50" s="52"/>
      <c r="C50" s="53"/>
      <c r="D50" s="54"/>
      <c r="E50" s="55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7"/>
    </row>
    <row r="51" spans="1:28" ht="30" customHeight="1" x14ac:dyDescent="0.25">
      <c r="A51" s="65" t="s">
        <v>24</v>
      </c>
      <c r="B51" s="65"/>
      <c r="C51" s="65">
        <f>COUNTA(C14:C26)</f>
        <v>13</v>
      </c>
      <c r="D51" s="66"/>
      <c r="E51" s="67">
        <f>SUM(E14:E47)</f>
        <v>20184</v>
      </c>
      <c r="F51" s="68">
        <f>SUM(F14:F47)</f>
        <v>3048</v>
      </c>
      <c r="G51" s="68">
        <f t="shared" ref="G51:AB51" si="7">SUM(G14:G47)</f>
        <v>4295</v>
      </c>
      <c r="H51" s="68">
        <f t="shared" si="7"/>
        <v>1721</v>
      </c>
      <c r="I51" s="68">
        <f t="shared" si="7"/>
        <v>79</v>
      </c>
      <c r="J51" s="68">
        <f t="shared" si="7"/>
        <v>425</v>
      </c>
      <c r="K51" s="68">
        <f t="shared" si="7"/>
        <v>1488</v>
      </c>
      <c r="L51" s="68">
        <f t="shared" si="7"/>
        <v>33</v>
      </c>
      <c r="M51" s="68">
        <f t="shared" si="7"/>
        <v>301</v>
      </c>
      <c r="N51" s="68">
        <f t="shared" si="7"/>
        <v>216</v>
      </c>
      <c r="O51" s="67">
        <f t="shared" si="7"/>
        <v>427</v>
      </c>
      <c r="P51" s="67">
        <f t="shared" si="7"/>
        <v>15</v>
      </c>
      <c r="Q51" s="67">
        <f t="shared" si="7"/>
        <v>15</v>
      </c>
      <c r="R51" s="67">
        <f t="shared" si="7"/>
        <v>3279</v>
      </c>
      <c r="S51" s="67">
        <f t="shared" si="7"/>
        <v>49</v>
      </c>
      <c r="T51" s="67">
        <f t="shared" si="7"/>
        <v>60</v>
      </c>
      <c r="U51" s="67">
        <f t="shared" si="7"/>
        <v>0</v>
      </c>
      <c r="V51" s="67">
        <f t="shared" si="7"/>
        <v>3</v>
      </c>
      <c r="W51" s="67">
        <f t="shared" si="7"/>
        <v>112</v>
      </c>
      <c r="X51" s="67">
        <f t="shared" si="7"/>
        <v>1945</v>
      </c>
      <c r="Y51" s="67">
        <f t="shared" si="7"/>
        <v>6</v>
      </c>
      <c r="Z51" s="67">
        <f t="shared" si="7"/>
        <v>438</v>
      </c>
      <c r="AA51" s="67">
        <f t="shared" si="7"/>
        <v>12033</v>
      </c>
      <c r="AB51" s="67">
        <f t="shared" si="7"/>
        <v>12604</v>
      </c>
    </row>
    <row r="52" spans="1:28" hidden="1" x14ac:dyDescent="0.25">
      <c r="F52" s="69">
        <f>(F51*100)/$AB$51</f>
        <v>24.182799111393209</v>
      </c>
      <c r="G52" s="69">
        <f t="shared" ref="G52:O52" si="8">(G51*100)/$AB$51</f>
        <v>34.07648365598223</v>
      </c>
      <c r="H52" s="69">
        <f t="shared" si="8"/>
        <v>13.654395430022214</v>
      </c>
      <c r="I52" s="69">
        <f t="shared" si="8"/>
        <v>0.62678514757219927</v>
      </c>
      <c r="J52" s="69">
        <f t="shared" si="8"/>
        <v>3.3719454141542369</v>
      </c>
      <c r="K52" s="69">
        <f t="shared" si="8"/>
        <v>11.805775944144717</v>
      </c>
      <c r="L52" s="69">
        <f t="shared" si="8"/>
        <v>0.26182164392256424</v>
      </c>
      <c r="M52" s="69">
        <f t="shared" si="8"/>
        <v>2.3881307521421773</v>
      </c>
      <c r="N52" s="69">
        <f t="shared" si="8"/>
        <v>1.7137416693113297</v>
      </c>
      <c r="O52">
        <f t="shared" si="8"/>
        <v>3.3878133925737859</v>
      </c>
      <c r="Y52">
        <f>(Y51*100)/$AB$51</f>
        <v>4.7603935258648047E-2</v>
      </c>
    </row>
  </sheetData>
  <autoFilter ref="A13:E47"/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zoomScale="80" zoomScaleNormal="80" workbookViewId="0">
      <selection activeCell="N12" sqref="N12"/>
    </sheetView>
  </sheetViews>
  <sheetFormatPr baseColWidth="10" defaultRowHeight="15" x14ac:dyDescent="0.25"/>
  <cols>
    <col min="1" max="1" width="14.28515625" bestFit="1" customWidth="1"/>
    <col min="2" max="2" width="14.28515625" customWidth="1"/>
    <col min="3" max="3" width="18.5703125" customWidth="1"/>
    <col min="4" max="4" width="11.140625" customWidth="1"/>
    <col min="5" max="5" width="5.42578125" customWidth="1"/>
    <col min="6" max="6" width="18" bestFit="1" customWidth="1"/>
    <col min="7" max="7" width="12.140625" customWidth="1"/>
    <col min="8" max="8" width="6.5703125" customWidth="1"/>
    <col min="9" max="9" width="18" bestFit="1" customWidth="1"/>
    <col min="10" max="10" width="8" bestFit="1" customWidth="1"/>
    <col min="11" max="11" width="5.85546875" customWidth="1"/>
    <col min="12" max="13" width="6.140625" customWidth="1"/>
    <col min="14" max="14" width="6.28515625" customWidth="1"/>
    <col min="15" max="15" width="10" bestFit="1" customWidth="1"/>
    <col min="16" max="16" width="12.42578125" customWidth="1"/>
    <col min="17" max="17" width="6.28515625" customWidth="1"/>
    <col min="18" max="18" width="5.28515625" customWidth="1"/>
    <col min="19" max="19" width="6.42578125" customWidth="1"/>
    <col min="20" max="20" width="6" customWidth="1"/>
    <col min="21" max="21" width="11.140625" customWidth="1"/>
    <col min="22" max="22" width="8.7109375" bestFit="1" customWidth="1"/>
    <col min="23" max="23" width="9.28515625" bestFit="1" customWidth="1"/>
    <col min="24" max="24" width="10" bestFit="1" customWidth="1"/>
  </cols>
  <sheetData>
    <row r="1" spans="1:26" ht="15.75" thickBot="1" x14ac:dyDescent="0.3">
      <c r="C1" s="100" t="s">
        <v>3</v>
      </c>
      <c r="D1" s="101"/>
      <c r="E1" s="102"/>
      <c r="F1" s="102"/>
      <c r="G1" s="102"/>
      <c r="H1" s="102"/>
      <c r="I1" s="102"/>
      <c r="J1" s="102"/>
      <c r="K1" s="102"/>
      <c r="L1" s="102"/>
      <c r="M1" s="103"/>
      <c r="N1" s="104" t="s">
        <v>4</v>
      </c>
      <c r="O1" s="105"/>
      <c r="P1" s="106"/>
      <c r="Q1" s="104" t="s">
        <v>5</v>
      </c>
      <c r="R1" s="105"/>
      <c r="S1" s="105"/>
      <c r="T1" s="105"/>
      <c r="U1" s="105"/>
      <c r="V1" s="106"/>
      <c r="W1" s="107" t="s">
        <v>6</v>
      </c>
      <c r="X1" s="108"/>
      <c r="Y1" s="108"/>
      <c r="Z1" s="109"/>
    </row>
    <row r="2" spans="1:26" ht="68.25" thickBot="1" x14ac:dyDescent="0.3"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1"/>
      <c r="O2" s="71" t="s">
        <v>12</v>
      </c>
      <c r="P2" s="71" t="s">
        <v>13</v>
      </c>
      <c r="Q2" s="71"/>
      <c r="R2" s="71"/>
      <c r="S2" s="71"/>
      <c r="T2" s="71"/>
      <c r="U2" s="71" t="s">
        <v>12</v>
      </c>
      <c r="V2" s="71" t="s">
        <v>13</v>
      </c>
      <c r="W2" s="70" t="s">
        <v>14</v>
      </c>
      <c r="X2" s="70" t="s">
        <v>15</v>
      </c>
      <c r="Y2" s="70" t="s">
        <v>16</v>
      </c>
      <c r="Z2" s="70" t="s">
        <v>26</v>
      </c>
    </row>
    <row r="3" spans="1:26" ht="23.25" x14ac:dyDescent="0.25">
      <c r="C3" s="72" t="s">
        <v>27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3"/>
    </row>
    <row r="4" spans="1:26" ht="15.75" thickBot="1" x14ac:dyDescent="0.3">
      <c r="A4" t="s">
        <v>28</v>
      </c>
      <c r="C4" s="78" t="s">
        <v>27</v>
      </c>
      <c r="D4" s="78"/>
      <c r="E4" s="74">
        <v>4295</v>
      </c>
      <c r="F4" s="74">
        <v>1721</v>
      </c>
      <c r="G4" s="74">
        <v>79</v>
      </c>
      <c r="H4" s="74">
        <v>425</v>
      </c>
      <c r="I4" s="74">
        <v>1488</v>
      </c>
      <c r="J4" s="74">
        <v>33</v>
      </c>
      <c r="K4" s="74">
        <v>301</v>
      </c>
      <c r="L4" s="74">
        <v>216</v>
      </c>
      <c r="M4" s="75">
        <v>427</v>
      </c>
      <c r="N4" s="75">
        <v>15</v>
      </c>
      <c r="O4" s="75">
        <v>15</v>
      </c>
      <c r="P4" s="75">
        <v>3279</v>
      </c>
      <c r="Q4" s="75">
        <v>49</v>
      </c>
      <c r="R4" s="75">
        <v>60</v>
      </c>
      <c r="S4" s="75">
        <v>0</v>
      </c>
      <c r="T4" s="75">
        <v>3</v>
      </c>
      <c r="U4" s="75">
        <v>112</v>
      </c>
      <c r="V4" s="75">
        <v>1945</v>
      </c>
      <c r="W4" s="75">
        <v>6</v>
      </c>
      <c r="X4" s="75">
        <v>438</v>
      </c>
      <c r="Y4" s="75">
        <v>12033</v>
      </c>
      <c r="Z4" s="75">
        <v>12604</v>
      </c>
    </row>
    <row r="5" spans="1:26" ht="49.5" customHeight="1" thickBot="1" x14ac:dyDescent="0.3">
      <c r="A5" s="70"/>
      <c r="B5" s="76" t="s">
        <v>29</v>
      </c>
      <c r="C5" s="84" t="s">
        <v>44</v>
      </c>
      <c r="D5" s="84" t="s">
        <v>27</v>
      </c>
      <c r="F5" s="84" t="s">
        <v>44</v>
      </c>
      <c r="G5" s="84" t="s">
        <v>27</v>
      </c>
      <c r="I5" s="84" t="s">
        <v>44</v>
      </c>
      <c r="J5" s="84" t="s">
        <v>27</v>
      </c>
    </row>
    <row r="6" spans="1:26" ht="33.75" customHeight="1" thickBot="1" x14ac:dyDescent="0.3">
      <c r="A6" s="70"/>
      <c r="B6" s="76" t="s">
        <v>30</v>
      </c>
      <c r="C6" s="80" t="s">
        <v>29</v>
      </c>
      <c r="D6" s="79">
        <v>3048</v>
      </c>
      <c r="F6" s="80" t="s">
        <v>36</v>
      </c>
      <c r="G6" s="79">
        <v>301</v>
      </c>
      <c r="I6" s="79" t="s">
        <v>41</v>
      </c>
      <c r="J6" s="79">
        <v>60</v>
      </c>
    </row>
    <row r="7" spans="1:26" ht="40.5" customHeight="1" thickBot="1" x14ac:dyDescent="0.3">
      <c r="A7" s="70"/>
      <c r="B7" s="76" t="s">
        <v>31</v>
      </c>
      <c r="C7" s="80" t="s">
        <v>30</v>
      </c>
      <c r="D7" s="81">
        <v>4295</v>
      </c>
      <c r="F7" s="80" t="s">
        <v>37</v>
      </c>
      <c r="G7" s="79">
        <v>216</v>
      </c>
      <c r="I7" s="79" t="s">
        <v>42</v>
      </c>
      <c r="J7" s="79">
        <v>0</v>
      </c>
    </row>
    <row r="8" spans="1:26" ht="39" customHeight="1" thickBot="1" x14ac:dyDescent="0.3">
      <c r="A8" s="70"/>
      <c r="B8" s="76" t="s">
        <v>32</v>
      </c>
      <c r="C8" s="80" t="s">
        <v>31</v>
      </c>
      <c r="D8" s="79">
        <v>1721</v>
      </c>
      <c r="F8" s="80" t="s">
        <v>38</v>
      </c>
      <c r="G8" s="79">
        <v>427</v>
      </c>
      <c r="I8" s="79" t="s">
        <v>43</v>
      </c>
      <c r="J8" s="79">
        <v>3</v>
      </c>
    </row>
    <row r="9" spans="1:26" ht="39" customHeight="1" thickBot="1" x14ac:dyDescent="0.3">
      <c r="A9" s="70"/>
      <c r="B9" s="76" t="s">
        <v>33</v>
      </c>
      <c r="C9" s="80" t="s">
        <v>32</v>
      </c>
      <c r="D9" s="79">
        <v>79</v>
      </c>
      <c r="F9" s="80" t="s">
        <v>39</v>
      </c>
      <c r="G9" s="79">
        <v>15</v>
      </c>
      <c r="I9" s="83" t="s">
        <v>12</v>
      </c>
      <c r="J9" s="79">
        <v>112</v>
      </c>
    </row>
    <row r="10" spans="1:26" ht="41.25" customHeight="1" thickBot="1" x14ac:dyDescent="0.3">
      <c r="A10" s="70"/>
      <c r="B10" s="76" t="s">
        <v>34</v>
      </c>
      <c r="C10" s="80" t="s">
        <v>33</v>
      </c>
      <c r="D10" s="79">
        <v>425</v>
      </c>
      <c r="F10" s="83" t="s">
        <v>12</v>
      </c>
      <c r="G10" s="79">
        <v>15</v>
      </c>
      <c r="I10" s="83" t="s">
        <v>13</v>
      </c>
      <c r="J10" s="79">
        <v>1945</v>
      </c>
    </row>
    <row r="11" spans="1:26" ht="36" customHeight="1" thickBot="1" x14ac:dyDescent="0.3">
      <c r="A11" s="70"/>
      <c r="B11" s="76" t="s">
        <v>35</v>
      </c>
      <c r="C11" s="80" t="s">
        <v>34</v>
      </c>
      <c r="D11" s="82">
        <v>1488</v>
      </c>
      <c r="F11" s="83" t="s">
        <v>13</v>
      </c>
      <c r="G11" s="79">
        <v>3279</v>
      </c>
      <c r="I11" s="80" t="s">
        <v>14</v>
      </c>
      <c r="J11" s="79">
        <v>6</v>
      </c>
    </row>
    <row r="12" spans="1:26" ht="53.25" customHeight="1" thickBot="1" x14ac:dyDescent="0.3">
      <c r="A12" s="70"/>
      <c r="B12" s="76" t="s">
        <v>36</v>
      </c>
      <c r="C12" s="80" t="s">
        <v>35</v>
      </c>
      <c r="D12" s="79">
        <v>33</v>
      </c>
      <c r="F12" s="79" t="s">
        <v>40</v>
      </c>
      <c r="G12" s="79">
        <v>49</v>
      </c>
      <c r="I12" s="80" t="s">
        <v>15</v>
      </c>
      <c r="J12" s="79">
        <v>438</v>
      </c>
    </row>
    <row r="13" spans="1:26" ht="36" customHeight="1" thickBot="1" x14ac:dyDescent="0.3">
      <c r="A13" s="70"/>
      <c r="B13" s="76" t="s">
        <v>37</v>
      </c>
      <c r="C13" s="80" t="s">
        <v>36</v>
      </c>
      <c r="D13" s="79">
        <v>301</v>
      </c>
      <c r="I13" s="80" t="s">
        <v>16</v>
      </c>
      <c r="J13" s="79">
        <v>12033</v>
      </c>
    </row>
    <row r="14" spans="1:26" ht="35.25" customHeight="1" thickBot="1" x14ac:dyDescent="0.3">
      <c r="A14" s="70"/>
      <c r="B14" s="76" t="s">
        <v>38</v>
      </c>
      <c r="C14" s="80" t="s">
        <v>37</v>
      </c>
      <c r="D14" s="79">
        <v>216</v>
      </c>
      <c r="I14" s="80" t="s">
        <v>26</v>
      </c>
      <c r="J14" s="79">
        <v>12604</v>
      </c>
    </row>
    <row r="15" spans="1:26" ht="44.25" customHeight="1" thickBot="1" x14ac:dyDescent="0.3">
      <c r="A15" s="70"/>
      <c r="B15" s="76" t="s">
        <v>39</v>
      </c>
      <c r="C15" s="80" t="s">
        <v>38</v>
      </c>
      <c r="D15" s="79">
        <v>427</v>
      </c>
    </row>
    <row r="16" spans="1:26" ht="45.75" thickBot="1" x14ac:dyDescent="0.3">
      <c r="A16" s="71" t="s">
        <v>12</v>
      </c>
      <c r="B16" s="77"/>
      <c r="C16" s="80" t="s">
        <v>39</v>
      </c>
      <c r="D16" s="79">
        <v>15</v>
      </c>
    </row>
    <row r="17" spans="1:4" ht="45.75" thickBot="1" x14ac:dyDescent="0.3">
      <c r="A17" s="71" t="s">
        <v>13</v>
      </c>
      <c r="B17" s="77"/>
      <c r="C17" s="83" t="s">
        <v>12</v>
      </c>
      <c r="D17" s="79">
        <v>15</v>
      </c>
    </row>
    <row r="18" spans="1:4" ht="69" customHeight="1" thickBot="1" x14ac:dyDescent="0.3">
      <c r="A18" s="70"/>
      <c r="B18" s="76"/>
      <c r="C18" s="83" t="s">
        <v>13</v>
      </c>
      <c r="D18" s="79">
        <v>3279</v>
      </c>
    </row>
    <row r="19" spans="1:4" ht="73.5" customHeight="1" thickBot="1" x14ac:dyDescent="0.3">
      <c r="A19" s="70"/>
      <c r="B19" s="76"/>
      <c r="C19" s="79" t="s">
        <v>40</v>
      </c>
      <c r="D19" s="79">
        <v>49</v>
      </c>
    </row>
    <row r="20" spans="1:4" ht="61.5" customHeight="1" thickBot="1" x14ac:dyDescent="0.3">
      <c r="A20" s="70"/>
      <c r="B20" s="76"/>
      <c r="C20" s="79" t="s">
        <v>41</v>
      </c>
      <c r="D20" s="79">
        <v>60</v>
      </c>
    </row>
    <row r="21" spans="1:4" ht="60" customHeight="1" thickBot="1" x14ac:dyDescent="0.3">
      <c r="A21" s="70"/>
      <c r="B21" s="76"/>
      <c r="C21" s="79" t="s">
        <v>42</v>
      </c>
      <c r="D21" s="79">
        <v>0</v>
      </c>
    </row>
    <row r="22" spans="1:4" ht="45.75" thickBot="1" x14ac:dyDescent="0.3">
      <c r="A22" s="71" t="s">
        <v>12</v>
      </c>
      <c r="B22" s="77"/>
      <c r="C22" s="79" t="s">
        <v>43</v>
      </c>
      <c r="D22" s="79">
        <v>3</v>
      </c>
    </row>
    <row r="23" spans="1:4" ht="45.75" thickBot="1" x14ac:dyDescent="0.3">
      <c r="A23" s="71" t="s">
        <v>13</v>
      </c>
      <c r="B23" s="77"/>
      <c r="C23" s="83" t="s">
        <v>12</v>
      </c>
      <c r="D23" s="79">
        <v>112</v>
      </c>
    </row>
    <row r="24" spans="1:4" ht="34.5" thickBot="1" x14ac:dyDescent="0.3">
      <c r="A24" s="70" t="s">
        <v>14</v>
      </c>
      <c r="B24" s="76"/>
      <c r="C24" s="83" t="s">
        <v>13</v>
      </c>
      <c r="D24" s="79">
        <v>1945</v>
      </c>
    </row>
    <row r="25" spans="1:4" ht="15.75" thickBot="1" x14ac:dyDescent="0.3">
      <c r="A25" s="70" t="s">
        <v>15</v>
      </c>
      <c r="B25" s="76"/>
      <c r="C25" s="80" t="s">
        <v>14</v>
      </c>
      <c r="D25" s="79">
        <v>6</v>
      </c>
    </row>
    <row r="26" spans="1:4" ht="23.25" thickBot="1" x14ac:dyDescent="0.3">
      <c r="A26" s="70" t="s">
        <v>16</v>
      </c>
      <c r="B26" s="76"/>
      <c r="C26" s="80" t="s">
        <v>15</v>
      </c>
      <c r="D26" s="79">
        <v>438</v>
      </c>
    </row>
    <row r="27" spans="1:4" ht="23.25" thickBot="1" x14ac:dyDescent="0.3">
      <c r="A27" s="70" t="s">
        <v>26</v>
      </c>
      <c r="B27" s="76"/>
      <c r="C27" s="80" t="s">
        <v>16</v>
      </c>
      <c r="D27" s="79">
        <v>12033</v>
      </c>
    </row>
    <row r="28" spans="1:4" ht="15.75" thickBot="1" x14ac:dyDescent="0.3">
      <c r="A28" s="70"/>
      <c r="B28" s="76"/>
      <c r="C28" s="80" t="s">
        <v>26</v>
      </c>
      <c r="D28" s="79">
        <v>12604</v>
      </c>
    </row>
  </sheetData>
  <mergeCells count="4">
    <mergeCell ref="C1:M1"/>
    <mergeCell ref="N1:P1"/>
    <mergeCell ref="Q1:V1"/>
    <mergeCell ref="W1:Z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José María Ramírez Hernández</cp:lastModifiedBy>
  <dcterms:created xsi:type="dcterms:W3CDTF">2015-06-07T01:43:13Z</dcterms:created>
  <dcterms:modified xsi:type="dcterms:W3CDTF">2015-11-11T19:48:54Z</dcterms:modified>
</cp:coreProperties>
</file>