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88_tareta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6" i="1" l="1"/>
  <c r="U36" i="1"/>
  <c r="AG36" i="1" l="1"/>
  <c r="AF36" i="1"/>
  <c r="AC36" i="1"/>
  <c r="AB36" i="1"/>
  <c r="AA36" i="1"/>
  <c r="Z36" i="1"/>
  <c r="Y36" i="1"/>
  <c r="X36" i="1"/>
  <c r="W36" i="1"/>
  <c r="T36" i="1"/>
  <c r="S36" i="1"/>
  <c r="P36" i="1"/>
  <c r="O36" i="1"/>
  <c r="N36" i="1"/>
  <c r="M36" i="1"/>
  <c r="L36" i="1"/>
  <c r="K36" i="1"/>
  <c r="J36" i="1"/>
  <c r="I36" i="1"/>
  <c r="H36" i="1"/>
  <c r="G36" i="1"/>
  <c r="F36" i="1"/>
  <c r="AH32" i="1"/>
  <c r="AD32" i="1"/>
  <c r="Q32" i="1"/>
  <c r="R32" i="1" s="1"/>
  <c r="AH31" i="1"/>
  <c r="AD31" i="1"/>
  <c r="AE31" i="1" s="1"/>
  <c r="Q31" i="1"/>
  <c r="R31" i="1" s="1"/>
  <c r="AH30" i="1"/>
  <c r="AD30" i="1"/>
  <c r="Q30" i="1"/>
  <c r="R30" i="1" s="1"/>
  <c r="AH29" i="1"/>
  <c r="AD29" i="1"/>
  <c r="AE29" i="1" s="1"/>
  <c r="Q29" i="1"/>
  <c r="AH28" i="1"/>
  <c r="AD28" i="1"/>
  <c r="AE28" i="1" s="1"/>
  <c r="Q28" i="1"/>
  <c r="R28" i="1" s="1"/>
  <c r="AH27" i="1"/>
  <c r="AD27" i="1"/>
  <c r="AE27" i="1" s="1"/>
  <c r="Q27" i="1"/>
  <c r="R27" i="1" s="1"/>
  <c r="AH26" i="1"/>
  <c r="AD26" i="1"/>
  <c r="Q26" i="1"/>
  <c r="R26" i="1" s="1"/>
  <c r="AH25" i="1"/>
  <c r="AD25" i="1"/>
  <c r="AE25" i="1" s="1"/>
  <c r="Q25" i="1"/>
  <c r="AH24" i="1"/>
  <c r="AD24" i="1"/>
  <c r="AE24" i="1" s="1"/>
  <c r="Q24" i="1"/>
  <c r="R24" i="1" s="1"/>
  <c r="AH23" i="1"/>
  <c r="AD23" i="1"/>
  <c r="AE23" i="1" s="1"/>
  <c r="Q23" i="1"/>
  <c r="R23" i="1" s="1"/>
  <c r="AH22" i="1"/>
  <c r="AD22" i="1"/>
  <c r="Q22" i="1"/>
  <c r="R22" i="1" s="1"/>
  <c r="AH21" i="1"/>
  <c r="AD21" i="1"/>
  <c r="AE21" i="1" s="1"/>
  <c r="Q21" i="1"/>
  <c r="AH20" i="1"/>
  <c r="AD20" i="1"/>
  <c r="AE20" i="1" s="1"/>
  <c r="Q20" i="1"/>
  <c r="R20" i="1" s="1"/>
  <c r="AH19" i="1"/>
  <c r="AD19" i="1"/>
  <c r="AE19" i="1" s="1"/>
  <c r="Q19" i="1"/>
  <c r="R19" i="1" s="1"/>
  <c r="AH18" i="1"/>
  <c r="AD18" i="1"/>
  <c r="Q18" i="1"/>
  <c r="R18" i="1" s="1"/>
  <c r="AH17" i="1"/>
  <c r="AD17" i="1"/>
  <c r="AE17" i="1" s="1"/>
  <c r="Q17" i="1"/>
  <c r="AH16" i="1"/>
  <c r="AD16" i="1"/>
  <c r="AE16" i="1" s="1"/>
  <c r="Q16" i="1"/>
  <c r="R16" i="1" s="1"/>
  <c r="AH15" i="1"/>
  <c r="AD15" i="1"/>
  <c r="AE15" i="1" s="1"/>
  <c r="Q15" i="1"/>
  <c r="R15" i="1" s="1"/>
  <c r="AH14" i="1"/>
  <c r="AH36" i="1" s="1"/>
  <c r="AD14" i="1"/>
  <c r="AE14" i="1" s="1"/>
  <c r="Q14" i="1"/>
  <c r="R14" i="1" s="1"/>
  <c r="E36" i="1"/>
  <c r="C36" i="1"/>
  <c r="AI24" i="1" l="1"/>
  <c r="AI20" i="1"/>
  <c r="AI28" i="1"/>
  <c r="AI16" i="1"/>
  <c r="AD36" i="1"/>
  <c r="Q36" i="1"/>
  <c r="AI22" i="1"/>
  <c r="AI26" i="1"/>
  <c r="AI17" i="1"/>
  <c r="AI14" i="1"/>
  <c r="AI21" i="1"/>
  <c r="AI30" i="1"/>
  <c r="AI32" i="1"/>
  <c r="AI29" i="1"/>
  <c r="AI25" i="1"/>
  <c r="AI15" i="1"/>
  <c r="R17" i="1"/>
  <c r="AE18" i="1"/>
  <c r="AI19" i="1"/>
  <c r="R21" i="1"/>
  <c r="AE22" i="1"/>
  <c r="AI23" i="1"/>
  <c r="R25" i="1"/>
  <c r="AE26" i="1"/>
  <c r="AI27" i="1"/>
  <c r="R29" i="1"/>
  <c r="AE30" i="1"/>
  <c r="AI31" i="1"/>
  <c r="AI18" i="1"/>
  <c r="AE32" i="1"/>
  <c r="AJ30" i="1"/>
  <c r="AJ31" i="1" s="1"/>
  <c r="AJ32" i="1" s="1"/>
  <c r="AJ23" i="1"/>
  <c r="AJ24" i="1" s="1"/>
  <c r="AJ25" i="1" s="1"/>
  <c r="AJ26" i="1" s="1"/>
  <c r="AJ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R36" i="1" l="1"/>
  <c r="AE36" i="1"/>
  <c r="AJ14" i="1"/>
  <c r="AJ16" i="1" s="1"/>
  <c r="AI36" i="1"/>
  <c r="AJ17" i="1" l="1"/>
  <c r="AJ18" i="1" s="1"/>
  <c r="A10" i="1" s="1"/>
  <c r="A9" i="1"/>
</calcChain>
</file>

<file path=xl/sharedStrings.xml><?xml version="1.0" encoding="utf-8"?>
<sst xmlns="http://schemas.openxmlformats.org/spreadsheetml/2006/main" count="60" uniqueCount="25">
  <si>
    <t>Municipio: 088 Taretan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</si>
  <si>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</si>
  <si>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</si>
  <si>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</si>
  <si>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</si>
  <si>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</si>
  <si>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</si>
  <si>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</si>
  <si>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</si>
  <si>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</si>
  <si>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</si>
  <si>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</si>
  <si>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</si>
  <si>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</si>
  <si>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</si>
  <si>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</si>
  <si>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</si>
  <si>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TARETAN</t>
  </si>
  <si>
    <t>BÁSICA</t>
  </si>
  <si>
    <t>CONTIGUA 1</t>
  </si>
  <si>
    <t>EXTRAORDINARIA 1</t>
  </si>
  <si>
    <t>CONTIGUA 2</t>
  </si>
  <si>
    <t>TOTAL</t>
  </si>
  <si>
    <t>CÓMPUTOS MUNICIPALES</t>
  </si>
  <si>
    <t>VOTACION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</si>
</sst>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3FF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8" borderId="5" xfId="1" applyFont="1" applyFill="1" applyBorder="1" applyAlignment="1">
      <alignment horizontal="center" wrapText="1"/>
    </xf>
    <xf numFmtId="0" fontId="9" fillId="8" borderId="6" xfId="1" applyFont="1" applyFill="1" applyBorder="1" applyAlignment="1">
      <alignment horizontal="center" wrapText="1"/>
    </xf>
    <xf numFmtId="0" fontId="9" fillId="8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67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6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8700" y="254782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514349</xdr:colOff>
      <xdr:row>11</xdr:row>
      <xdr:rowOff>180974</xdr:rowOff>
    </xdr:from>
    <xdr:to>
      <xdr:col>20</xdr:col>
      <xdr:colOff>57149</xdr:colOff>
      <xdr:row>12</xdr:row>
      <xdr:rowOff>581024</xdr:rowOff>
    </xdr:to>
    <xdr:pic>
      <xdr:nvPicPr>
        <xdr:cNvPr id="69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1724" y="2476499"/>
          <a:ext cx="600075" cy="600075"/>
        </a:xfrm>
        <a:prstGeom prst="rect">
          <a:avLst/>
        </a:prstGeom>
      </xdr:spPr>
    </xdr:pic>
    <xdr:clientData/>
  </xdr:twoCellAnchor>
  <xdr:oneCellAnchor>
    <xdr:from>
      <xdr:col>20</xdr:col>
      <xdr:colOff>52275</xdr:colOff>
      <xdr:row>12</xdr:row>
      <xdr:rowOff>52275</xdr:rowOff>
    </xdr:from>
    <xdr:ext cx="476250" cy="476250"/>
    <xdr:pic>
      <xdr:nvPicPr>
        <xdr:cNvPr id="7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6925" y="254782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552450</xdr:colOff>
      <xdr:row>12</xdr:row>
      <xdr:rowOff>57150</xdr:rowOff>
    </xdr:from>
    <xdr:ext cx="450000" cy="450000"/>
    <xdr:pic>
      <xdr:nvPicPr>
        <xdr:cNvPr id="7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7100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7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5383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7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3025" y="253958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28575</xdr:colOff>
      <xdr:row>12</xdr:row>
      <xdr:rowOff>44032</xdr:rowOff>
    </xdr:from>
    <xdr:ext cx="438000" cy="457467"/>
    <xdr:pic>
      <xdr:nvPicPr>
        <xdr:cNvPr id="7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0" y="253958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419099</xdr:colOff>
      <xdr:row>11</xdr:row>
      <xdr:rowOff>161924</xdr:rowOff>
    </xdr:from>
    <xdr:ext cx="600075" cy="600075"/>
    <xdr:pic>
      <xdr:nvPicPr>
        <xdr:cNvPr id="75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21024" y="2457449"/>
          <a:ext cx="600075" cy="600075"/>
        </a:xfrm>
        <a:prstGeom prst="rect">
          <a:avLst/>
        </a:prstGeom>
      </xdr:spPr>
    </xdr:pic>
    <xdr:clientData/>
  </xdr:oneCellAnchor>
  <xdr:oneCellAnchor>
    <xdr:from>
      <xdr:col>25</xdr:col>
      <xdr:colOff>71325</xdr:colOff>
      <xdr:row>12</xdr:row>
      <xdr:rowOff>52275</xdr:rowOff>
    </xdr:from>
    <xdr:ext cx="476250" cy="476250"/>
    <xdr:pic>
      <xdr:nvPicPr>
        <xdr:cNvPr id="7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26225" y="254782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552450</xdr:colOff>
      <xdr:row>12</xdr:row>
      <xdr:rowOff>53557</xdr:rowOff>
    </xdr:from>
    <xdr:ext cx="438000" cy="457467"/>
    <xdr:pic>
      <xdr:nvPicPr>
        <xdr:cNvPr id="7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07350" y="2549107"/>
          <a:ext cx="438000" cy="457467"/>
        </a:xfrm>
        <a:prstGeom prst="rect">
          <a:avLst/>
        </a:prstGeom>
      </xdr:spPr>
    </xdr:pic>
    <xdr:clientData/>
  </xdr:oneCellAnchor>
  <xdr:oneCellAnchor>
    <xdr:from>
      <xdr:col>26</xdr:col>
      <xdr:colOff>476249</xdr:colOff>
      <xdr:row>11</xdr:row>
      <xdr:rowOff>180974</xdr:rowOff>
    </xdr:from>
    <xdr:ext cx="600075" cy="600075"/>
    <xdr:pic>
      <xdr:nvPicPr>
        <xdr:cNvPr id="78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02774" y="2476499"/>
          <a:ext cx="600075" cy="600075"/>
        </a:xfrm>
        <a:prstGeom prst="rect">
          <a:avLst/>
        </a:prstGeom>
      </xdr:spPr>
    </xdr:pic>
    <xdr:clientData/>
  </xdr:oneCellAnchor>
  <xdr:oneCellAnchor>
    <xdr:from>
      <xdr:col>26</xdr:col>
      <xdr:colOff>71325</xdr:colOff>
      <xdr:row>12</xdr:row>
      <xdr:rowOff>52275</xdr:rowOff>
    </xdr:from>
    <xdr:ext cx="476250" cy="476250"/>
    <xdr:pic>
      <xdr:nvPicPr>
        <xdr:cNvPr id="7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97850" y="254782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523875</xdr:colOff>
      <xdr:row>12</xdr:row>
      <xdr:rowOff>44032</xdr:rowOff>
    </xdr:from>
    <xdr:ext cx="438000" cy="457467"/>
    <xdr:pic>
      <xdr:nvPicPr>
        <xdr:cNvPr id="8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97625" y="2539582"/>
          <a:ext cx="438000" cy="457467"/>
        </a:xfrm>
        <a:prstGeom prst="rect">
          <a:avLst/>
        </a:prstGeom>
      </xdr:spPr>
    </xdr:pic>
    <xdr:clientData/>
  </xdr:oneCellAnchor>
  <xdr:oneCellAnchor>
    <xdr:from>
      <xdr:col>25</xdr:col>
      <xdr:colOff>1038225</xdr:colOff>
      <xdr:row>12</xdr:row>
      <xdr:rowOff>66675</xdr:rowOff>
    </xdr:from>
    <xdr:ext cx="450000" cy="450000"/>
    <xdr:pic>
      <xdr:nvPicPr>
        <xdr:cNvPr id="8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93125" y="2562225"/>
          <a:ext cx="450000" cy="450000"/>
        </a:xfrm>
        <a:prstGeom prst="rect">
          <a:avLst/>
        </a:prstGeom>
      </xdr:spPr>
    </xdr:pic>
    <xdr:clientData/>
  </xdr:oneCellAnchor>
  <xdr:oneCellAnchor>
    <xdr:from>
      <xdr:col>28</xdr:col>
      <xdr:colOff>71325</xdr:colOff>
      <xdr:row>12</xdr:row>
      <xdr:rowOff>52275</xdr:rowOff>
    </xdr:from>
    <xdr:ext cx="476250" cy="476250"/>
    <xdr:pic>
      <xdr:nvPicPr>
        <xdr:cNvPr id="8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93475" y="2547825"/>
          <a:ext cx="476250" cy="476250"/>
        </a:xfrm>
        <a:prstGeom prst="rect">
          <a:avLst/>
        </a:prstGeom>
      </xdr:spPr>
    </xdr:pic>
    <xdr:clientData/>
  </xdr:oneCellAnchor>
  <xdr:oneCellAnchor>
    <xdr:from>
      <xdr:col>28</xdr:col>
      <xdr:colOff>571500</xdr:colOff>
      <xdr:row>12</xdr:row>
      <xdr:rowOff>53557</xdr:rowOff>
    </xdr:from>
    <xdr:ext cx="438000" cy="457467"/>
    <xdr:pic>
      <xdr:nvPicPr>
        <xdr:cNvPr id="8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93650" y="2549107"/>
          <a:ext cx="438000" cy="457467"/>
        </a:xfrm>
        <a:prstGeom prst="rect">
          <a:avLst/>
        </a:prstGeom>
      </xdr:spPr>
    </xdr:pic>
    <xdr:clientData/>
  </xdr:oneCellAnchor>
  <xdr:oneCellAnchor>
    <xdr:from>
      <xdr:col>28</xdr:col>
      <xdr:colOff>952499</xdr:colOff>
      <xdr:row>11</xdr:row>
      <xdr:rowOff>171449</xdr:rowOff>
    </xdr:from>
    <xdr:ext cx="600075" cy="600075"/>
    <xdr:pic>
      <xdr:nvPicPr>
        <xdr:cNvPr id="8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74649" y="2466974"/>
          <a:ext cx="600075" cy="600075"/>
        </a:xfrm>
        <a:prstGeom prst="rect">
          <a:avLst/>
        </a:prstGeom>
      </xdr:spPr>
    </xdr:pic>
    <xdr:clientData/>
  </xdr:oneCellAnchor>
  <xdr:oneCellAnchor>
    <xdr:from>
      <xdr:col>28</xdr:col>
      <xdr:colOff>1495425</xdr:colOff>
      <xdr:row>12</xdr:row>
      <xdr:rowOff>57150</xdr:rowOff>
    </xdr:from>
    <xdr:ext cx="450000" cy="450000"/>
    <xdr:pic>
      <xdr:nvPicPr>
        <xdr:cNvPr id="85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17575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26</xdr:col>
      <xdr:colOff>1028700</xdr:colOff>
      <xdr:row>12</xdr:row>
      <xdr:rowOff>57150</xdr:rowOff>
    </xdr:from>
    <xdr:ext cx="450000" cy="450000"/>
    <xdr:pic>
      <xdr:nvPicPr>
        <xdr:cNvPr id="86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55225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24</xdr:col>
      <xdr:colOff>33225</xdr:colOff>
      <xdr:row>12</xdr:row>
      <xdr:rowOff>33225</xdr:rowOff>
    </xdr:from>
    <xdr:ext cx="476250" cy="476250"/>
    <xdr:pic>
      <xdr:nvPicPr>
        <xdr:cNvPr id="8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06975" y="252877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923924</xdr:colOff>
      <xdr:row>11</xdr:row>
      <xdr:rowOff>171449</xdr:rowOff>
    </xdr:from>
    <xdr:ext cx="600075" cy="600075"/>
    <xdr:pic>
      <xdr:nvPicPr>
        <xdr:cNvPr id="88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7674" y="2466974"/>
          <a:ext cx="600075" cy="600075"/>
        </a:xfrm>
        <a:prstGeom prst="rect">
          <a:avLst/>
        </a:prstGeom>
      </xdr:spPr>
    </xdr:pic>
    <xdr:clientData/>
  </xdr:oneCellAnchor>
  <xdr:oneCellAnchor>
    <xdr:from>
      <xdr:col>22</xdr:col>
      <xdr:colOff>38100</xdr:colOff>
      <xdr:row>12</xdr:row>
      <xdr:rowOff>53557</xdr:rowOff>
    </xdr:from>
    <xdr:ext cx="438000" cy="457467"/>
    <xdr:pic>
      <xdr:nvPicPr>
        <xdr:cNvPr id="8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7300" y="2549107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552450</xdr:colOff>
      <xdr:row>12</xdr:row>
      <xdr:rowOff>57150</xdr:rowOff>
    </xdr:from>
    <xdr:ext cx="450000" cy="450000"/>
    <xdr:pic>
      <xdr:nvPicPr>
        <xdr:cNvPr id="90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1650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22</xdr:col>
      <xdr:colOff>1000124</xdr:colOff>
      <xdr:row>11</xdr:row>
      <xdr:rowOff>171449</xdr:rowOff>
    </xdr:from>
    <xdr:ext cx="600075" cy="600075"/>
    <xdr:pic>
      <xdr:nvPicPr>
        <xdr:cNvPr id="9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9324" y="2466974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533400</xdr:colOff>
      <xdr:row>12</xdr:row>
      <xdr:rowOff>66675</xdr:rowOff>
    </xdr:from>
    <xdr:ext cx="450000" cy="450000"/>
    <xdr:pic>
      <xdr:nvPicPr>
        <xdr:cNvPr id="92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5" y="2562225"/>
          <a:ext cx="450000" cy="450000"/>
        </a:xfrm>
        <a:prstGeom prst="rect">
          <a:avLst/>
        </a:prstGeom>
      </xdr:spPr>
    </xdr:pic>
    <xdr:clientData/>
  </xdr:oneCellAnchor>
  <xdr:oneCellAnchor>
    <xdr:from>
      <xdr:col>27</xdr:col>
      <xdr:colOff>47625</xdr:colOff>
      <xdr:row>12</xdr:row>
      <xdr:rowOff>57150</xdr:rowOff>
    </xdr:from>
    <xdr:ext cx="438000" cy="457467"/>
    <xdr:pic>
      <xdr:nvPicPr>
        <xdr:cNvPr id="9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0" y="2552700"/>
          <a:ext cx="438000" cy="457467"/>
        </a:xfrm>
        <a:prstGeom prst="rect">
          <a:avLst/>
        </a:prstGeom>
      </xdr:spPr>
    </xdr:pic>
    <xdr:clientData/>
  </xdr:oneCellAnchor>
  <xdr:oneCellAnchor>
    <xdr:from>
      <xdr:col>27</xdr:col>
      <xdr:colOff>438150</xdr:colOff>
      <xdr:row>11</xdr:row>
      <xdr:rowOff>180975</xdr:rowOff>
    </xdr:from>
    <xdr:ext cx="600075" cy="600075"/>
    <xdr:pic>
      <xdr:nvPicPr>
        <xdr:cNvPr id="9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26775" y="2476500"/>
          <a:ext cx="600075" cy="600075"/>
        </a:xfrm>
        <a:prstGeom prst="rect">
          <a:avLst/>
        </a:prstGeom>
      </xdr:spPr>
    </xdr:pic>
    <xdr:clientData/>
  </xdr:oneCellAnchor>
  <xdr:oneCellAnchor>
    <xdr:from>
      <xdr:col>27</xdr:col>
      <xdr:colOff>1000125</xdr:colOff>
      <xdr:row>12</xdr:row>
      <xdr:rowOff>57150</xdr:rowOff>
    </xdr:from>
    <xdr:ext cx="450000" cy="450000"/>
    <xdr:pic>
      <xdr:nvPicPr>
        <xdr:cNvPr id="95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750" y="2552700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topLeftCell="U1" workbookViewId="0">
      <selection activeCell="X1" sqref="X1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4" width="15.85546875" customWidth="1"/>
    <col min="25" max="25" width="23.7109375" customWidth="1"/>
    <col min="26" max="26" width="23.5703125" customWidth="1"/>
    <col min="27" max="27" width="23.42578125" customWidth="1"/>
    <col min="28" max="28" width="23" customWidth="1"/>
    <col min="29" max="29" width="29.85546875" customWidth="1"/>
    <col min="30" max="30" width="11.7109375" bestFit="1" customWidth="1"/>
    <col min="31" max="31" width="11.85546875" bestFit="1" customWidth="1"/>
    <col min="32" max="35" width="9.7109375" customWidth="1"/>
    <col min="36" max="36" width="11.42578125" hidden="1" customWidth="1"/>
  </cols>
  <sheetData>
    <row r="1" spans="1:3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6" ht="15" customHeight="1" x14ac:dyDescent="0.25">
      <c r="B5" s="1"/>
      <c r="C5" s="1"/>
      <c r="D5" s="1"/>
      <c r="E5" s="2"/>
      <c r="F5" s="68" t="s">
        <v>23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</row>
    <row r="6" spans="1:3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</row>
    <row r="7" spans="1:36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</row>
    <row r="8" spans="1:36" ht="18.75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</row>
    <row r="9" spans="1:36" ht="18.75" x14ac:dyDescent="0.3">
      <c r="A9" s="3" t="str">
        <f>CONCATENATE("Casillas computadas: ",AJ16," de ",AJ15)</f>
        <v>Casillas computadas: 19 de 19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</row>
    <row r="10" spans="1:36" ht="18.75" x14ac:dyDescent="0.3">
      <c r="A10" s="5" t="str">
        <f>CONCATENATE("Porcentaje de avance de captura: ",AJ18,"%")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</row>
    <row r="11" spans="1:36" ht="15.75" thickBot="1" x14ac:dyDescent="0.3">
      <c r="F11" s="2"/>
      <c r="G11" s="2"/>
      <c r="H11" s="2"/>
      <c r="I11" s="2"/>
      <c r="J11" s="2"/>
      <c r="K11" s="2"/>
    </row>
    <row r="12" spans="1:36" ht="15.7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80" t="s">
        <v>5</v>
      </c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3" t="s">
        <v>6</v>
      </c>
      <c r="AG12" s="84"/>
      <c r="AH12" s="84"/>
      <c r="AI12" s="85"/>
    </row>
    <row r="13" spans="1:3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 t="s">
        <v>12</v>
      </c>
      <c r="AE13" s="10" t="s">
        <v>13</v>
      </c>
      <c r="AF13" s="10" t="s">
        <v>14</v>
      </c>
      <c r="AG13" s="10" t="s">
        <v>15</v>
      </c>
      <c r="AH13" s="10" t="s">
        <v>16</v>
      </c>
      <c r="AI13" s="10" t="s">
        <v>24</v>
      </c>
    </row>
    <row r="14" spans="1:36" ht="15" customHeight="1" x14ac:dyDescent="0.25">
      <c r="A14" s="13">
        <v>1</v>
      </c>
      <c r="B14" s="14" t="s">
        <v>17</v>
      </c>
      <c r="C14" s="15">
        <v>1950</v>
      </c>
      <c r="D14" s="16" t="s">
        <v>18</v>
      </c>
      <c r="E14" s="17">
        <v>724</v>
      </c>
      <c r="F14" s="18">
        <v>193</v>
      </c>
      <c r="G14" s="19">
        <v>197</v>
      </c>
      <c r="H14" s="19">
        <v>84</v>
      </c>
      <c r="I14" s="19">
        <v>2</v>
      </c>
      <c r="J14" s="19">
        <v>3</v>
      </c>
      <c r="K14" s="19"/>
      <c r="L14" s="19">
        <v>1</v>
      </c>
      <c r="M14" s="19"/>
      <c r="N14" s="19"/>
      <c r="O14" s="20">
        <v>2</v>
      </c>
      <c r="P14" s="21">
        <v>1</v>
      </c>
      <c r="Q14" s="22">
        <f>P14</f>
        <v>1</v>
      </c>
      <c r="R14" s="22">
        <f>Q14+G14+J14</f>
        <v>201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2">
        <f>SUM(S14:AC14)</f>
        <v>0</v>
      </c>
      <c r="AE14" s="22">
        <f>AD14+H14+I14+L14+O14</f>
        <v>89</v>
      </c>
      <c r="AF14" s="18">
        <v>0</v>
      </c>
      <c r="AG14" s="19">
        <v>15</v>
      </c>
      <c r="AH14" s="23">
        <f>SUM(F14:O14)</f>
        <v>482</v>
      </c>
      <c r="AI14" s="24">
        <f>Q14+AD14+AF14+AG14+AH14</f>
        <v>498</v>
      </c>
      <c r="AJ14">
        <f>COUNTIF(AI14:AI32,0)</f>
        <v>0</v>
      </c>
    </row>
    <row r="15" spans="1:36" ht="15" customHeight="1" x14ac:dyDescent="0.25">
      <c r="A15" s="25">
        <f t="shared" ref="A15:A32" si="0">A14+1</f>
        <v>2</v>
      </c>
      <c r="B15" s="26" t="s">
        <v>17</v>
      </c>
      <c r="C15" s="27">
        <v>1950</v>
      </c>
      <c r="D15" s="28" t="s">
        <v>19</v>
      </c>
      <c r="E15" s="29">
        <v>723</v>
      </c>
      <c r="F15" s="30">
        <v>203</v>
      </c>
      <c r="G15" s="31">
        <v>156</v>
      </c>
      <c r="H15" s="31">
        <v>72</v>
      </c>
      <c r="I15" s="31">
        <v>1</v>
      </c>
      <c r="J15" s="31">
        <v>0</v>
      </c>
      <c r="K15" s="31"/>
      <c r="L15" s="31">
        <v>0</v>
      </c>
      <c r="M15" s="31"/>
      <c r="N15" s="31"/>
      <c r="O15" s="32">
        <v>1</v>
      </c>
      <c r="P15" s="33">
        <v>2</v>
      </c>
      <c r="Q15" s="34">
        <f t="shared" ref="Q15:Q32" si="1">P15</f>
        <v>2</v>
      </c>
      <c r="R15" s="34">
        <f t="shared" ref="R15:R32" si="2">Q15+G15+J15</f>
        <v>158</v>
      </c>
      <c r="S15" s="33">
        <v>2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4">
        <f t="shared" ref="AD15:AD32" si="3">SUM(S15:AC15)</f>
        <v>2</v>
      </c>
      <c r="AE15" s="34">
        <f t="shared" ref="AE15:AE32" si="4">AD15+H15+I15+L15+O15</f>
        <v>76</v>
      </c>
      <c r="AF15" s="30">
        <v>0</v>
      </c>
      <c r="AG15" s="31">
        <v>15</v>
      </c>
      <c r="AH15" s="35">
        <f t="shared" ref="AH15:AH32" si="5">SUM(F15:O15)</f>
        <v>433</v>
      </c>
      <c r="AI15" s="36">
        <f t="shared" ref="AI15:AI32" si="6">Q15+AD15+AF15+AG15+AH15</f>
        <v>452</v>
      </c>
      <c r="AJ15">
        <f>C36</f>
        <v>19</v>
      </c>
    </row>
    <row r="16" spans="1:36" ht="15" customHeight="1" x14ac:dyDescent="0.25">
      <c r="A16" s="37">
        <f t="shared" si="0"/>
        <v>3</v>
      </c>
      <c r="B16" s="38" t="s">
        <v>17</v>
      </c>
      <c r="C16" s="39">
        <v>1951</v>
      </c>
      <c r="D16" s="40" t="s">
        <v>18</v>
      </c>
      <c r="E16" s="41">
        <v>696</v>
      </c>
      <c r="F16" s="42">
        <v>185</v>
      </c>
      <c r="G16" s="43">
        <v>180</v>
      </c>
      <c r="H16" s="43">
        <v>85</v>
      </c>
      <c r="I16" s="43">
        <v>1</v>
      </c>
      <c r="J16" s="43">
        <v>3</v>
      </c>
      <c r="K16" s="43"/>
      <c r="L16" s="43">
        <v>2</v>
      </c>
      <c r="M16" s="43"/>
      <c r="N16" s="43"/>
      <c r="O16" s="44">
        <v>0</v>
      </c>
      <c r="P16" s="45">
        <v>2</v>
      </c>
      <c r="Q16" s="46">
        <f t="shared" si="1"/>
        <v>2</v>
      </c>
      <c r="R16" s="46">
        <f t="shared" si="2"/>
        <v>185</v>
      </c>
      <c r="S16" s="45">
        <v>2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6">
        <f t="shared" si="3"/>
        <v>2</v>
      </c>
      <c r="AE16" s="46">
        <f t="shared" si="4"/>
        <v>90</v>
      </c>
      <c r="AF16" s="42">
        <v>0</v>
      </c>
      <c r="AG16" s="43">
        <v>6</v>
      </c>
      <c r="AH16" s="47">
        <f t="shared" si="5"/>
        <v>456</v>
      </c>
      <c r="AI16" s="48">
        <f t="shared" si="6"/>
        <v>466</v>
      </c>
      <c r="AJ16">
        <f>AJ15-AJ14</f>
        <v>19</v>
      </c>
    </row>
    <row r="17" spans="1:36" ht="15" customHeight="1" x14ac:dyDescent="0.25">
      <c r="A17" s="25">
        <f t="shared" si="0"/>
        <v>4</v>
      </c>
      <c r="B17" s="26" t="s">
        <v>17</v>
      </c>
      <c r="C17" s="27">
        <v>1951</v>
      </c>
      <c r="D17" s="28" t="s">
        <v>19</v>
      </c>
      <c r="E17" s="29">
        <v>695</v>
      </c>
      <c r="F17" s="30">
        <v>173</v>
      </c>
      <c r="G17" s="31">
        <v>202</v>
      </c>
      <c r="H17" s="31">
        <v>63</v>
      </c>
      <c r="I17" s="31">
        <v>0</v>
      </c>
      <c r="J17" s="31">
        <v>2</v>
      </c>
      <c r="K17" s="31"/>
      <c r="L17" s="31">
        <v>0</v>
      </c>
      <c r="M17" s="31"/>
      <c r="N17" s="31"/>
      <c r="O17" s="32">
        <v>0</v>
      </c>
      <c r="P17" s="33">
        <v>0</v>
      </c>
      <c r="Q17" s="34">
        <f t="shared" si="1"/>
        <v>0</v>
      </c>
      <c r="R17" s="34">
        <f t="shared" si="2"/>
        <v>204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4">
        <f t="shared" si="3"/>
        <v>0</v>
      </c>
      <c r="AE17" s="34">
        <f t="shared" si="4"/>
        <v>63</v>
      </c>
      <c r="AF17" s="30">
        <v>0</v>
      </c>
      <c r="AG17" s="31">
        <v>12</v>
      </c>
      <c r="AH17" s="35">
        <f t="shared" si="5"/>
        <v>440</v>
      </c>
      <c r="AI17" s="36">
        <f t="shared" si="6"/>
        <v>452</v>
      </c>
      <c r="AJ17" s="49">
        <f>AJ16*100/AJ15</f>
        <v>100</v>
      </c>
    </row>
    <row r="18" spans="1:36" ht="15" customHeight="1" x14ac:dyDescent="0.25">
      <c r="A18" s="37">
        <f t="shared" si="0"/>
        <v>5</v>
      </c>
      <c r="B18" s="38" t="s">
        <v>17</v>
      </c>
      <c r="C18" s="39">
        <v>1952</v>
      </c>
      <c r="D18" s="40" t="s">
        <v>18</v>
      </c>
      <c r="E18" s="41">
        <v>748</v>
      </c>
      <c r="F18" s="42">
        <v>183</v>
      </c>
      <c r="G18" s="43">
        <v>228</v>
      </c>
      <c r="H18" s="43">
        <v>80</v>
      </c>
      <c r="I18" s="43">
        <v>2</v>
      </c>
      <c r="J18" s="43">
        <v>2</v>
      </c>
      <c r="K18" s="43"/>
      <c r="L18" s="43">
        <v>1</v>
      </c>
      <c r="M18" s="43"/>
      <c r="N18" s="43"/>
      <c r="O18" s="44">
        <v>2</v>
      </c>
      <c r="P18" s="45">
        <v>0</v>
      </c>
      <c r="Q18" s="46">
        <f t="shared" si="1"/>
        <v>0</v>
      </c>
      <c r="R18" s="46">
        <f t="shared" si="2"/>
        <v>230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6">
        <f t="shared" si="3"/>
        <v>0</v>
      </c>
      <c r="AE18" s="46">
        <f t="shared" si="4"/>
        <v>85</v>
      </c>
      <c r="AF18" s="42">
        <v>1</v>
      </c>
      <c r="AG18" s="43">
        <v>11</v>
      </c>
      <c r="AH18" s="47">
        <f t="shared" si="5"/>
        <v>498</v>
      </c>
      <c r="AI18" s="48">
        <f t="shared" si="6"/>
        <v>510</v>
      </c>
      <c r="AJ18" s="50" t="str">
        <f>TEXT(AJ17,"0.00")</f>
        <v>100.00</v>
      </c>
    </row>
    <row r="19" spans="1:36" ht="15" customHeight="1" x14ac:dyDescent="0.25">
      <c r="A19" s="25">
        <f t="shared" si="0"/>
        <v>6</v>
      </c>
      <c r="B19" s="26" t="s">
        <v>17</v>
      </c>
      <c r="C19" s="27">
        <v>1952</v>
      </c>
      <c r="D19" s="28" t="s">
        <v>19</v>
      </c>
      <c r="E19" s="29">
        <v>747</v>
      </c>
      <c r="F19" s="30">
        <v>190</v>
      </c>
      <c r="G19" s="31">
        <v>228</v>
      </c>
      <c r="H19" s="31">
        <v>58</v>
      </c>
      <c r="I19" s="31">
        <v>1</v>
      </c>
      <c r="J19" s="31">
        <v>2</v>
      </c>
      <c r="K19" s="31"/>
      <c r="L19" s="31">
        <v>1</v>
      </c>
      <c r="M19" s="31"/>
      <c r="N19" s="31"/>
      <c r="O19" s="32">
        <v>1</v>
      </c>
      <c r="P19" s="33">
        <v>3</v>
      </c>
      <c r="Q19" s="34">
        <f t="shared" si="1"/>
        <v>3</v>
      </c>
      <c r="R19" s="34">
        <f t="shared" si="2"/>
        <v>233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4">
        <f t="shared" si="3"/>
        <v>0</v>
      </c>
      <c r="AE19" s="34">
        <f t="shared" si="4"/>
        <v>61</v>
      </c>
      <c r="AF19" s="30">
        <v>0</v>
      </c>
      <c r="AG19" s="31">
        <v>11</v>
      </c>
      <c r="AH19" s="35">
        <f t="shared" si="5"/>
        <v>481</v>
      </c>
      <c r="AI19" s="36">
        <f t="shared" si="6"/>
        <v>495</v>
      </c>
    </row>
    <row r="20" spans="1:36" ht="15" customHeight="1" x14ac:dyDescent="0.25">
      <c r="A20" s="37">
        <f t="shared" si="0"/>
        <v>7</v>
      </c>
      <c r="B20" s="38" t="s">
        <v>17</v>
      </c>
      <c r="C20" s="39">
        <v>1953</v>
      </c>
      <c r="D20" s="40" t="s">
        <v>18</v>
      </c>
      <c r="E20" s="41">
        <v>676</v>
      </c>
      <c r="F20" s="42">
        <v>207</v>
      </c>
      <c r="G20" s="43">
        <v>186</v>
      </c>
      <c r="H20" s="43">
        <v>53</v>
      </c>
      <c r="I20" s="43">
        <v>3</v>
      </c>
      <c r="J20" s="43">
        <v>2</v>
      </c>
      <c r="K20" s="43"/>
      <c r="L20" s="43">
        <v>1</v>
      </c>
      <c r="M20" s="43"/>
      <c r="N20" s="43"/>
      <c r="O20" s="44">
        <v>2</v>
      </c>
      <c r="P20" s="45">
        <v>0</v>
      </c>
      <c r="Q20" s="46">
        <f t="shared" si="1"/>
        <v>0</v>
      </c>
      <c r="R20" s="46">
        <f t="shared" si="2"/>
        <v>188</v>
      </c>
      <c r="S20" s="45">
        <v>1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6">
        <f t="shared" si="3"/>
        <v>1</v>
      </c>
      <c r="AE20" s="46">
        <f t="shared" si="4"/>
        <v>60</v>
      </c>
      <c r="AF20" s="42">
        <v>0</v>
      </c>
      <c r="AG20" s="43">
        <v>10</v>
      </c>
      <c r="AH20" s="47">
        <f t="shared" si="5"/>
        <v>454</v>
      </c>
      <c r="AI20" s="48">
        <f t="shared" si="6"/>
        <v>465</v>
      </c>
    </row>
    <row r="21" spans="1:36" ht="15" customHeight="1" x14ac:dyDescent="0.25">
      <c r="A21" s="25">
        <f t="shared" si="0"/>
        <v>8</v>
      </c>
      <c r="B21" s="26" t="s">
        <v>17</v>
      </c>
      <c r="C21" s="27">
        <v>1953</v>
      </c>
      <c r="D21" s="28" t="s">
        <v>19</v>
      </c>
      <c r="E21" s="29">
        <v>675</v>
      </c>
      <c r="F21" s="30">
        <v>178</v>
      </c>
      <c r="G21" s="31">
        <v>230</v>
      </c>
      <c r="H21" s="31">
        <v>51</v>
      </c>
      <c r="I21" s="31">
        <v>0</v>
      </c>
      <c r="J21" s="31">
        <v>3</v>
      </c>
      <c r="K21" s="31"/>
      <c r="L21" s="31">
        <v>1</v>
      </c>
      <c r="M21" s="31"/>
      <c r="N21" s="31"/>
      <c r="O21" s="32">
        <v>0</v>
      </c>
      <c r="P21" s="33">
        <v>0</v>
      </c>
      <c r="Q21" s="34">
        <f t="shared" si="1"/>
        <v>0</v>
      </c>
      <c r="R21" s="34">
        <f t="shared" si="2"/>
        <v>233</v>
      </c>
      <c r="S21" s="33">
        <v>1</v>
      </c>
      <c r="T21" s="33">
        <v>0</v>
      </c>
      <c r="U21" s="33">
        <v>1</v>
      </c>
      <c r="V21" s="33">
        <v>0</v>
      </c>
      <c r="W21" s="33">
        <v>0</v>
      </c>
      <c r="X21" s="33">
        <v>0</v>
      </c>
      <c r="Y21" s="33">
        <v>0</v>
      </c>
      <c r="Z21" s="33">
        <v>1</v>
      </c>
      <c r="AA21" s="33">
        <v>0</v>
      </c>
      <c r="AB21" s="33">
        <v>0</v>
      </c>
      <c r="AC21" s="33">
        <v>0</v>
      </c>
      <c r="AD21" s="34">
        <f t="shared" si="3"/>
        <v>3</v>
      </c>
      <c r="AE21" s="34">
        <f t="shared" si="4"/>
        <v>55</v>
      </c>
      <c r="AF21" s="30">
        <v>0</v>
      </c>
      <c r="AG21" s="31">
        <v>9</v>
      </c>
      <c r="AH21" s="35">
        <f t="shared" si="5"/>
        <v>463</v>
      </c>
      <c r="AI21" s="36">
        <f t="shared" si="6"/>
        <v>475</v>
      </c>
    </row>
    <row r="22" spans="1:36" ht="15" customHeight="1" x14ac:dyDescent="0.25">
      <c r="A22" s="37">
        <f t="shared" si="0"/>
        <v>9</v>
      </c>
      <c r="B22" s="38" t="s">
        <v>17</v>
      </c>
      <c r="C22" s="39">
        <v>1954</v>
      </c>
      <c r="D22" s="40" t="s">
        <v>18</v>
      </c>
      <c r="E22" s="41">
        <v>570</v>
      </c>
      <c r="F22" s="42">
        <v>136</v>
      </c>
      <c r="G22" s="43">
        <v>90</v>
      </c>
      <c r="H22" s="43">
        <v>62</v>
      </c>
      <c r="I22" s="43">
        <v>0</v>
      </c>
      <c r="J22" s="43">
        <v>0</v>
      </c>
      <c r="K22" s="43"/>
      <c r="L22" s="43">
        <v>1</v>
      </c>
      <c r="M22" s="43"/>
      <c r="N22" s="43"/>
      <c r="O22" s="44">
        <v>1</v>
      </c>
      <c r="P22" s="45">
        <v>0</v>
      </c>
      <c r="Q22" s="46">
        <f t="shared" si="1"/>
        <v>0</v>
      </c>
      <c r="R22" s="46">
        <f t="shared" si="2"/>
        <v>90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6">
        <f t="shared" si="3"/>
        <v>0</v>
      </c>
      <c r="AE22" s="46">
        <f t="shared" si="4"/>
        <v>64</v>
      </c>
      <c r="AF22" s="42">
        <v>0</v>
      </c>
      <c r="AG22" s="43">
        <v>10</v>
      </c>
      <c r="AH22" s="47">
        <f t="shared" si="5"/>
        <v>290</v>
      </c>
      <c r="AI22" s="48">
        <f t="shared" si="6"/>
        <v>300</v>
      </c>
    </row>
    <row r="23" spans="1:36" ht="15" customHeight="1" x14ac:dyDescent="0.25">
      <c r="A23" s="25">
        <f t="shared" si="0"/>
        <v>10</v>
      </c>
      <c r="B23" s="26" t="s">
        <v>17</v>
      </c>
      <c r="C23" s="27">
        <v>1954</v>
      </c>
      <c r="D23" s="28" t="s">
        <v>19</v>
      </c>
      <c r="E23" s="29">
        <v>569</v>
      </c>
      <c r="F23" s="30">
        <v>141</v>
      </c>
      <c r="G23" s="31">
        <v>83</v>
      </c>
      <c r="H23" s="31">
        <v>79</v>
      </c>
      <c r="I23" s="31">
        <v>0</v>
      </c>
      <c r="J23" s="31">
        <v>4</v>
      </c>
      <c r="K23" s="31"/>
      <c r="L23" s="31">
        <v>0</v>
      </c>
      <c r="M23" s="31"/>
      <c r="N23" s="31"/>
      <c r="O23" s="32">
        <v>0</v>
      </c>
      <c r="P23" s="33">
        <v>0</v>
      </c>
      <c r="Q23" s="34">
        <f t="shared" si="1"/>
        <v>0</v>
      </c>
      <c r="R23" s="34">
        <f t="shared" si="2"/>
        <v>87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4">
        <f t="shared" si="3"/>
        <v>0</v>
      </c>
      <c r="AE23" s="34">
        <f t="shared" si="4"/>
        <v>79</v>
      </c>
      <c r="AF23" s="30">
        <v>0</v>
      </c>
      <c r="AG23" s="31">
        <v>9</v>
      </c>
      <c r="AH23" s="35">
        <f t="shared" si="5"/>
        <v>307</v>
      </c>
      <c r="AI23" s="36">
        <f t="shared" si="6"/>
        <v>316</v>
      </c>
      <c r="AJ23">
        <f>C44</f>
        <v>0</v>
      </c>
    </row>
    <row r="24" spans="1:36" ht="15" customHeight="1" x14ac:dyDescent="0.25">
      <c r="A24" s="37">
        <f t="shared" si="0"/>
        <v>11</v>
      </c>
      <c r="B24" s="38" t="s">
        <v>17</v>
      </c>
      <c r="C24" s="39">
        <v>1955</v>
      </c>
      <c r="D24" s="40" t="s">
        <v>18</v>
      </c>
      <c r="E24" s="41">
        <v>610</v>
      </c>
      <c r="F24" s="42">
        <v>128</v>
      </c>
      <c r="G24" s="43">
        <v>124</v>
      </c>
      <c r="H24" s="43">
        <v>117</v>
      </c>
      <c r="I24" s="43">
        <v>1</v>
      </c>
      <c r="J24" s="43">
        <v>3</v>
      </c>
      <c r="K24" s="43"/>
      <c r="L24" s="43">
        <v>2</v>
      </c>
      <c r="M24" s="43"/>
      <c r="N24" s="43"/>
      <c r="O24" s="44">
        <v>0</v>
      </c>
      <c r="P24" s="45">
        <v>0</v>
      </c>
      <c r="Q24" s="46">
        <f t="shared" si="1"/>
        <v>0</v>
      </c>
      <c r="R24" s="46">
        <f t="shared" si="2"/>
        <v>127</v>
      </c>
      <c r="S24" s="45">
        <v>2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6">
        <f t="shared" si="3"/>
        <v>2</v>
      </c>
      <c r="AE24" s="46">
        <f t="shared" si="4"/>
        <v>122</v>
      </c>
      <c r="AF24" s="42">
        <v>0</v>
      </c>
      <c r="AG24" s="43">
        <v>7</v>
      </c>
      <c r="AH24" s="47">
        <f t="shared" si="5"/>
        <v>375</v>
      </c>
      <c r="AI24" s="48">
        <f t="shared" si="6"/>
        <v>384</v>
      </c>
      <c r="AJ24">
        <f>AJ23-AJ22</f>
        <v>0</v>
      </c>
    </row>
    <row r="25" spans="1:36" ht="15" customHeight="1" x14ac:dyDescent="0.25">
      <c r="A25" s="25">
        <f t="shared" si="0"/>
        <v>12</v>
      </c>
      <c r="B25" s="26" t="s">
        <v>17</v>
      </c>
      <c r="C25" s="27">
        <v>1955</v>
      </c>
      <c r="D25" s="28" t="s">
        <v>19</v>
      </c>
      <c r="E25" s="29">
        <v>610</v>
      </c>
      <c r="F25" s="30">
        <v>118</v>
      </c>
      <c r="G25" s="31">
        <v>103</v>
      </c>
      <c r="H25" s="31">
        <v>153</v>
      </c>
      <c r="I25" s="31">
        <v>1</v>
      </c>
      <c r="J25" s="31">
        <v>2</v>
      </c>
      <c r="K25" s="31"/>
      <c r="L25" s="31">
        <v>3</v>
      </c>
      <c r="M25" s="31"/>
      <c r="N25" s="31"/>
      <c r="O25" s="32">
        <v>1</v>
      </c>
      <c r="P25" s="33">
        <v>1</v>
      </c>
      <c r="Q25" s="34">
        <f t="shared" si="1"/>
        <v>1</v>
      </c>
      <c r="R25" s="34">
        <f t="shared" si="2"/>
        <v>106</v>
      </c>
      <c r="S25" s="33">
        <v>5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4">
        <f t="shared" si="3"/>
        <v>5</v>
      </c>
      <c r="AE25" s="34">
        <f t="shared" si="4"/>
        <v>163</v>
      </c>
      <c r="AF25" s="30">
        <v>0</v>
      </c>
      <c r="AG25" s="31">
        <v>8</v>
      </c>
      <c r="AH25" s="35">
        <f t="shared" si="5"/>
        <v>381</v>
      </c>
      <c r="AI25" s="36">
        <f t="shared" si="6"/>
        <v>395</v>
      </c>
      <c r="AJ25" s="49" t="e">
        <f>AJ24*100/AJ23</f>
        <v>#DIV/0!</v>
      </c>
    </row>
    <row r="26" spans="1:36" ht="15" customHeight="1" x14ac:dyDescent="0.25">
      <c r="A26" s="37">
        <f t="shared" si="0"/>
        <v>13</v>
      </c>
      <c r="B26" s="38" t="s">
        <v>17</v>
      </c>
      <c r="C26" s="39">
        <v>1955</v>
      </c>
      <c r="D26" s="40" t="s">
        <v>20</v>
      </c>
      <c r="E26" s="41">
        <v>292</v>
      </c>
      <c r="F26" s="42">
        <v>112</v>
      </c>
      <c r="G26" s="43">
        <v>109</v>
      </c>
      <c r="H26" s="43">
        <v>137</v>
      </c>
      <c r="I26" s="43">
        <v>3</v>
      </c>
      <c r="J26" s="43">
        <v>3</v>
      </c>
      <c r="K26" s="43"/>
      <c r="L26" s="43">
        <v>2</v>
      </c>
      <c r="M26" s="43"/>
      <c r="N26" s="43"/>
      <c r="O26" s="44">
        <v>0</v>
      </c>
      <c r="P26" s="45">
        <v>0</v>
      </c>
      <c r="Q26" s="46">
        <f t="shared" si="1"/>
        <v>0</v>
      </c>
      <c r="R26" s="46">
        <f t="shared" si="2"/>
        <v>112</v>
      </c>
      <c r="S26" s="45">
        <v>1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6">
        <f t="shared" si="3"/>
        <v>1</v>
      </c>
      <c r="AE26" s="46">
        <f t="shared" si="4"/>
        <v>143</v>
      </c>
      <c r="AF26" s="42">
        <v>0</v>
      </c>
      <c r="AG26" s="43">
        <v>7</v>
      </c>
      <c r="AH26" s="47">
        <f t="shared" si="5"/>
        <v>366</v>
      </c>
      <c r="AI26" s="48">
        <f t="shared" si="6"/>
        <v>374</v>
      </c>
      <c r="AJ26" s="50" t="e">
        <f>TEXT(AJ25,"0.00")</f>
        <v>#DIV/0!</v>
      </c>
    </row>
    <row r="27" spans="1:36" ht="15" customHeight="1" x14ac:dyDescent="0.25">
      <c r="A27" s="25">
        <f t="shared" si="0"/>
        <v>14</v>
      </c>
      <c r="B27" s="26" t="s">
        <v>17</v>
      </c>
      <c r="C27" s="27">
        <v>1955</v>
      </c>
      <c r="D27" s="28" t="s">
        <v>21</v>
      </c>
      <c r="E27" s="29">
        <v>610</v>
      </c>
      <c r="F27" s="30">
        <v>12</v>
      </c>
      <c r="G27" s="31">
        <v>142</v>
      </c>
      <c r="H27" s="31">
        <v>37</v>
      </c>
      <c r="I27" s="31">
        <v>2</v>
      </c>
      <c r="J27" s="31">
        <v>0</v>
      </c>
      <c r="K27" s="31"/>
      <c r="L27" s="31">
        <v>1</v>
      </c>
      <c r="M27" s="31"/>
      <c r="N27" s="31"/>
      <c r="O27" s="32">
        <v>1</v>
      </c>
      <c r="P27" s="33">
        <v>1</v>
      </c>
      <c r="Q27" s="34">
        <f t="shared" si="1"/>
        <v>1</v>
      </c>
      <c r="R27" s="34">
        <f t="shared" si="2"/>
        <v>143</v>
      </c>
      <c r="S27" s="33">
        <v>5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4">
        <f t="shared" si="3"/>
        <v>5</v>
      </c>
      <c r="AE27" s="34">
        <f t="shared" si="4"/>
        <v>46</v>
      </c>
      <c r="AF27" s="30">
        <v>0</v>
      </c>
      <c r="AG27" s="31">
        <v>1</v>
      </c>
      <c r="AH27" s="35">
        <f t="shared" si="5"/>
        <v>195</v>
      </c>
      <c r="AI27" s="36">
        <f t="shared" si="6"/>
        <v>202</v>
      </c>
    </row>
    <row r="28" spans="1:36" ht="15" customHeight="1" x14ac:dyDescent="0.25">
      <c r="A28" s="37">
        <f t="shared" si="0"/>
        <v>15</v>
      </c>
      <c r="B28" s="38" t="s">
        <v>17</v>
      </c>
      <c r="C28" s="39">
        <v>1956</v>
      </c>
      <c r="D28" s="40" t="s">
        <v>18</v>
      </c>
      <c r="E28" s="41">
        <v>415</v>
      </c>
      <c r="F28" s="42">
        <v>138</v>
      </c>
      <c r="G28" s="43">
        <v>105</v>
      </c>
      <c r="H28" s="43">
        <v>56</v>
      </c>
      <c r="I28" s="43">
        <v>0</v>
      </c>
      <c r="J28" s="43">
        <v>2</v>
      </c>
      <c r="K28" s="43"/>
      <c r="L28" s="43">
        <v>1</v>
      </c>
      <c r="M28" s="43"/>
      <c r="N28" s="43"/>
      <c r="O28" s="44">
        <v>0</v>
      </c>
      <c r="P28" s="45">
        <v>0</v>
      </c>
      <c r="Q28" s="46">
        <f t="shared" si="1"/>
        <v>0</v>
      </c>
      <c r="R28" s="46">
        <f t="shared" si="2"/>
        <v>107</v>
      </c>
      <c r="S28" s="45">
        <v>4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6">
        <f t="shared" si="3"/>
        <v>4</v>
      </c>
      <c r="AE28" s="46">
        <f t="shared" si="4"/>
        <v>61</v>
      </c>
      <c r="AF28" s="42">
        <v>0</v>
      </c>
      <c r="AG28" s="43">
        <v>7</v>
      </c>
      <c r="AH28" s="47">
        <f t="shared" si="5"/>
        <v>302</v>
      </c>
      <c r="AI28" s="48">
        <f t="shared" si="6"/>
        <v>313</v>
      </c>
    </row>
    <row r="29" spans="1:36" ht="15" customHeight="1" x14ac:dyDescent="0.25">
      <c r="A29" s="25">
        <f t="shared" si="0"/>
        <v>16</v>
      </c>
      <c r="B29" s="26" t="s">
        <v>17</v>
      </c>
      <c r="C29" s="27">
        <v>1956</v>
      </c>
      <c r="D29" s="28" t="s">
        <v>20</v>
      </c>
      <c r="E29" s="29">
        <v>348</v>
      </c>
      <c r="F29" s="30">
        <v>34</v>
      </c>
      <c r="G29" s="31">
        <v>83</v>
      </c>
      <c r="H29" s="31">
        <v>72</v>
      </c>
      <c r="I29" s="31">
        <v>1</v>
      </c>
      <c r="J29" s="31">
        <v>1</v>
      </c>
      <c r="K29" s="31"/>
      <c r="L29" s="31">
        <v>0</v>
      </c>
      <c r="M29" s="31"/>
      <c r="N29" s="31"/>
      <c r="O29" s="32">
        <v>0</v>
      </c>
      <c r="P29" s="33">
        <v>3</v>
      </c>
      <c r="Q29" s="34">
        <f t="shared" si="1"/>
        <v>3</v>
      </c>
      <c r="R29" s="34">
        <f t="shared" si="2"/>
        <v>87</v>
      </c>
      <c r="S29" s="33">
        <v>2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4">
        <f t="shared" si="3"/>
        <v>2</v>
      </c>
      <c r="AE29" s="34">
        <f t="shared" si="4"/>
        <v>75</v>
      </c>
      <c r="AF29" s="30">
        <v>0</v>
      </c>
      <c r="AG29" s="31">
        <v>4</v>
      </c>
      <c r="AH29" s="35">
        <f t="shared" si="5"/>
        <v>191</v>
      </c>
      <c r="AI29" s="36">
        <f t="shared" si="6"/>
        <v>200</v>
      </c>
    </row>
    <row r="30" spans="1:36" ht="15" customHeight="1" x14ac:dyDescent="0.25">
      <c r="A30" s="37">
        <f t="shared" si="0"/>
        <v>17</v>
      </c>
      <c r="B30" s="38" t="s">
        <v>17</v>
      </c>
      <c r="C30" s="39">
        <v>1957</v>
      </c>
      <c r="D30" s="40" t="s">
        <v>18</v>
      </c>
      <c r="E30" s="41">
        <v>447</v>
      </c>
      <c r="F30" s="42">
        <v>154</v>
      </c>
      <c r="G30" s="43">
        <v>38</v>
      </c>
      <c r="H30" s="43">
        <v>73</v>
      </c>
      <c r="I30" s="43">
        <v>1</v>
      </c>
      <c r="J30" s="43">
        <v>3</v>
      </c>
      <c r="K30" s="43"/>
      <c r="L30" s="43">
        <v>3</v>
      </c>
      <c r="M30" s="43"/>
      <c r="N30" s="43"/>
      <c r="O30" s="44">
        <v>1</v>
      </c>
      <c r="P30" s="45">
        <v>0</v>
      </c>
      <c r="Q30" s="46">
        <f t="shared" si="1"/>
        <v>0</v>
      </c>
      <c r="R30" s="46">
        <f t="shared" si="2"/>
        <v>41</v>
      </c>
      <c r="S30" s="45">
        <v>1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1</v>
      </c>
      <c r="Z30" s="45">
        <v>0</v>
      </c>
      <c r="AA30" s="45">
        <v>0</v>
      </c>
      <c r="AB30" s="45">
        <v>0</v>
      </c>
      <c r="AC30" s="45">
        <v>0</v>
      </c>
      <c r="AD30" s="46">
        <f t="shared" si="3"/>
        <v>2</v>
      </c>
      <c r="AE30" s="46">
        <f t="shared" si="4"/>
        <v>80</v>
      </c>
      <c r="AF30" s="42">
        <v>0</v>
      </c>
      <c r="AG30" s="43">
        <v>7</v>
      </c>
      <c r="AH30" s="47">
        <f t="shared" si="5"/>
        <v>273</v>
      </c>
      <c r="AI30" s="48">
        <f t="shared" si="6"/>
        <v>282</v>
      </c>
      <c r="AJ30">
        <f>AJ29-AJ28</f>
        <v>0</v>
      </c>
    </row>
    <row r="31" spans="1:36" ht="15" customHeight="1" x14ac:dyDescent="0.25">
      <c r="A31" s="25">
        <f t="shared" si="0"/>
        <v>18</v>
      </c>
      <c r="B31" s="26" t="s">
        <v>17</v>
      </c>
      <c r="C31" s="27">
        <v>1957</v>
      </c>
      <c r="D31" s="28" t="s">
        <v>19</v>
      </c>
      <c r="E31" s="29">
        <v>446</v>
      </c>
      <c r="F31" s="30">
        <v>145</v>
      </c>
      <c r="G31" s="31">
        <v>40</v>
      </c>
      <c r="H31" s="31">
        <v>78</v>
      </c>
      <c r="I31" s="31">
        <v>2</v>
      </c>
      <c r="J31" s="31">
        <v>1</v>
      </c>
      <c r="K31" s="31"/>
      <c r="L31" s="31">
        <v>0</v>
      </c>
      <c r="M31" s="31"/>
      <c r="N31" s="31"/>
      <c r="O31" s="32">
        <v>0</v>
      </c>
      <c r="P31" s="33">
        <v>0</v>
      </c>
      <c r="Q31" s="34">
        <f t="shared" si="1"/>
        <v>0</v>
      </c>
      <c r="R31" s="34">
        <f t="shared" si="2"/>
        <v>41</v>
      </c>
      <c r="S31" s="33">
        <v>2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4">
        <f t="shared" si="3"/>
        <v>2</v>
      </c>
      <c r="AE31" s="34">
        <f t="shared" si="4"/>
        <v>82</v>
      </c>
      <c r="AF31" s="30">
        <v>0</v>
      </c>
      <c r="AG31" s="31">
        <v>10</v>
      </c>
      <c r="AH31" s="35">
        <f t="shared" si="5"/>
        <v>266</v>
      </c>
      <c r="AI31" s="36">
        <f t="shared" si="6"/>
        <v>278</v>
      </c>
      <c r="AJ31" s="49" t="e">
        <f>AJ30*100/AJ29</f>
        <v>#DIV/0!</v>
      </c>
    </row>
    <row r="32" spans="1:36" ht="15" customHeight="1" x14ac:dyDescent="0.25">
      <c r="A32" s="37">
        <f t="shared" si="0"/>
        <v>19</v>
      </c>
      <c r="B32" s="38" t="s">
        <v>17</v>
      </c>
      <c r="C32" s="39">
        <v>1958</v>
      </c>
      <c r="D32" s="40" t="s">
        <v>18</v>
      </c>
      <c r="E32" s="41">
        <v>322</v>
      </c>
      <c r="F32" s="42">
        <v>102</v>
      </c>
      <c r="G32" s="43">
        <v>40</v>
      </c>
      <c r="H32" s="43">
        <v>52</v>
      </c>
      <c r="I32" s="43">
        <v>3</v>
      </c>
      <c r="J32" s="43">
        <v>2</v>
      </c>
      <c r="K32" s="43"/>
      <c r="L32" s="43">
        <v>1</v>
      </c>
      <c r="M32" s="43"/>
      <c r="N32" s="43"/>
      <c r="O32" s="44">
        <v>0</v>
      </c>
      <c r="P32" s="45">
        <v>0</v>
      </c>
      <c r="Q32" s="46">
        <f t="shared" si="1"/>
        <v>0</v>
      </c>
      <c r="R32" s="46">
        <f t="shared" si="2"/>
        <v>42</v>
      </c>
      <c r="S32" s="45">
        <v>3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6">
        <f t="shared" si="3"/>
        <v>3</v>
      </c>
      <c r="AE32" s="46">
        <f t="shared" si="4"/>
        <v>59</v>
      </c>
      <c r="AF32" s="42">
        <v>0</v>
      </c>
      <c r="AG32" s="43">
        <v>5</v>
      </c>
      <c r="AH32" s="47">
        <f t="shared" si="5"/>
        <v>200</v>
      </c>
      <c r="AI32" s="48">
        <f t="shared" si="6"/>
        <v>208</v>
      </c>
      <c r="AJ32" s="50" t="e">
        <f>TEXT(AJ31,"0.00")</f>
        <v>#DIV/0!</v>
      </c>
    </row>
    <row r="33" spans="1:35" ht="5.0999999999999996" customHeight="1" x14ac:dyDescent="0.25">
      <c r="A33" s="51"/>
      <c r="B33" s="52"/>
      <c r="C33" s="53"/>
      <c r="D33" s="54"/>
      <c r="E33" s="55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7"/>
    </row>
    <row r="34" spans="1:35" ht="5.0999999999999996" customHeight="1" x14ac:dyDescent="0.25">
      <c r="A34" s="58"/>
      <c r="B34" s="59"/>
      <c r="C34" s="60"/>
      <c r="D34" s="61"/>
      <c r="E34" s="62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4"/>
    </row>
    <row r="35" spans="1:35" ht="5.0999999999999996" customHeight="1" x14ac:dyDescent="0.25">
      <c r="A35" s="51"/>
      <c r="B35" s="52"/>
      <c r="C35" s="53"/>
      <c r="D35" s="54"/>
      <c r="E35" s="55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7"/>
    </row>
    <row r="36" spans="1:35" x14ac:dyDescent="0.25">
      <c r="A36" s="65" t="s">
        <v>22</v>
      </c>
      <c r="B36" s="65"/>
      <c r="C36" s="65">
        <f>COUNTA(C14:C32)</f>
        <v>19</v>
      </c>
      <c r="D36" s="66"/>
      <c r="E36" s="67">
        <f>SUM(E14:E32)</f>
        <v>10923</v>
      </c>
      <c r="F36" s="67">
        <f t="shared" ref="F36:AI36" si="7">SUM(F14:F32)</f>
        <v>2732</v>
      </c>
      <c r="G36" s="67">
        <f t="shared" si="7"/>
        <v>2564</v>
      </c>
      <c r="H36" s="67">
        <f t="shared" si="7"/>
        <v>1462</v>
      </c>
      <c r="I36" s="67">
        <f t="shared" si="7"/>
        <v>24</v>
      </c>
      <c r="J36" s="67">
        <f t="shared" si="7"/>
        <v>38</v>
      </c>
      <c r="K36" s="67">
        <f t="shared" si="7"/>
        <v>0</v>
      </c>
      <c r="L36" s="67">
        <f t="shared" si="7"/>
        <v>21</v>
      </c>
      <c r="M36" s="67">
        <f t="shared" si="7"/>
        <v>0</v>
      </c>
      <c r="N36" s="67">
        <f t="shared" si="7"/>
        <v>0</v>
      </c>
      <c r="O36" s="67">
        <f t="shared" si="7"/>
        <v>12</v>
      </c>
      <c r="P36" s="67">
        <f t="shared" si="7"/>
        <v>13</v>
      </c>
      <c r="Q36" s="67">
        <f t="shared" si="7"/>
        <v>13</v>
      </c>
      <c r="R36" s="67">
        <f t="shared" si="7"/>
        <v>2615</v>
      </c>
      <c r="S36" s="67">
        <f t="shared" si="7"/>
        <v>31</v>
      </c>
      <c r="T36" s="67">
        <f t="shared" si="7"/>
        <v>0</v>
      </c>
      <c r="U36" s="67">
        <f t="shared" si="7"/>
        <v>1</v>
      </c>
      <c r="V36" s="67">
        <f t="shared" si="7"/>
        <v>0</v>
      </c>
      <c r="W36" s="67">
        <f t="shared" si="7"/>
        <v>0</v>
      </c>
      <c r="X36" s="67">
        <f t="shared" si="7"/>
        <v>0</v>
      </c>
      <c r="Y36" s="67">
        <f t="shared" si="7"/>
        <v>1</v>
      </c>
      <c r="Z36" s="67">
        <f t="shared" si="7"/>
        <v>1</v>
      </c>
      <c r="AA36" s="67">
        <f t="shared" si="7"/>
        <v>0</v>
      </c>
      <c r="AB36" s="67">
        <f t="shared" si="7"/>
        <v>0</v>
      </c>
      <c r="AC36" s="67">
        <f t="shared" si="7"/>
        <v>0</v>
      </c>
      <c r="AD36" s="67">
        <f t="shared" si="7"/>
        <v>34</v>
      </c>
      <c r="AE36" s="67">
        <f t="shared" si="7"/>
        <v>1553</v>
      </c>
      <c r="AF36" s="67">
        <f t="shared" si="7"/>
        <v>1</v>
      </c>
      <c r="AG36" s="67">
        <f t="shared" si="7"/>
        <v>164</v>
      </c>
      <c r="AH36" s="67">
        <f t="shared" si="7"/>
        <v>6853</v>
      </c>
      <c r="AI36" s="67">
        <f t="shared" si="7"/>
        <v>7065</v>
      </c>
    </row>
  </sheetData>
  <mergeCells count="9">
    <mergeCell ref="F5:AI7"/>
    <mergeCell ref="A7:D7"/>
    <mergeCell ref="A8:D8"/>
    <mergeCell ref="F8:AI10"/>
    <mergeCell ref="A12:E12"/>
    <mergeCell ref="F12:O12"/>
    <mergeCell ref="P12:R12"/>
    <mergeCell ref="S12:AE12"/>
    <mergeCell ref="AF12:A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2015-06-07T01:44:14Z</dcterms:created>
  <dcterms:modified xsi:type="dcterms:W3CDTF">2015-06-11T23:34:15Z</dcterms:modified>
</cp:coreProperties>
</file>