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2018_AYU_CAS_PALI" sheetId="1" r:id="rId1"/>
  </sheets>
  <externalReferences>
    <externalReference r:id="rId2"/>
  </externalReferences>
  <definedNames>
    <definedName name="_xlnm._FilterDatabase" localSheetId="0" hidden="1">'2018_AYU_CAS_PALI'!$E$10:$AO$12</definedName>
    <definedName name="Print_Titles" localSheetId="0">'2018_AYU_CAS_PALI'!$1:$12</definedName>
  </definedNames>
  <calcPr calcId="125725"/>
</workbook>
</file>

<file path=xl/calcChain.xml><?xml version="1.0" encoding="utf-8"?>
<calcChain xmlns="http://schemas.openxmlformats.org/spreadsheetml/2006/main">
  <c r="AR27" i="1"/>
  <c r="AM27"/>
  <c r="AK27"/>
  <c r="AI27"/>
  <c r="AI28" s="1"/>
  <c r="AG27"/>
  <c r="AG28" s="1"/>
  <c r="AE27"/>
  <c r="AC27"/>
  <c r="AA27"/>
  <c r="Y27"/>
  <c r="W27"/>
  <c r="U27"/>
  <c r="S27"/>
  <c r="Q27"/>
  <c r="O27"/>
  <c r="M27"/>
  <c r="K27"/>
  <c r="I27"/>
  <c r="G27"/>
  <c r="E27"/>
  <c r="C27"/>
  <c r="B27"/>
  <c r="B27" a="1"/>
  <c r="AK25"/>
  <c r="AO25" s="1"/>
  <c r="AJ25"/>
  <c r="AH25"/>
  <c r="AF25"/>
  <c r="Z25"/>
  <c r="X25"/>
  <c r="V25"/>
  <c r="AO24"/>
  <c r="AP24" s="1"/>
  <c r="AK24"/>
  <c r="AJ24"/>
  <c r="AH24"/>
  <c r="AF24"/>
  <c r="AD24"/>
  <c r="AB24"/>
  <c r="X24"/>
  <c r="V24"/>
  <c r="T24"/>
  <c r="N24"/>
  <c r="L24"/>
  <c r="AN23"/>
  <c r="AK23"/>
  <c r="AO23" s="1"/>
  <c r="AJ23"/>
  <c r="AH23"/>
  <c r="R23"/>
  <c r="AO22"/>
  <c r="AP22" s="1"/>
  <c r="AK22"/>
  <c r="AJ22"/>
  <c r="AH22"/>
  <c r="AF22"/>
  <c r="AD22"/>
  <c r="AB22"/>
  <c r="Z22"/>
  <c r="X22"/>
  <c r="V22"/>
  <c r="T22"/>
  <c r="R22"/>
  <c r="P22"/>
  <c r="N22"/>
  <c r="L22"/>
  <c r="AN21"/>
  <c r="AK21"/>
  <c r="AO21" s="1"/>
  <c r="AJ21"/>
  <c r="AH21"/>
  <c r="AF21"/>
  <c r="AD21"/>
  <c r="AB21"/>
  <c r="Z21"/>
  <c r="X21"/>
  <c r="L21"/>
  <c r="AO20"/>
  <c r="AP20" s="1"/>
  <c r="AK20"/>
  <c r="AJ20"/>
  <c r="AH20"/>
  <c r="AF20"/>
  <c r="AB20"/>
  <c r="Z20"/>
  <c r="X20"/>
  <c r="V20"/>
  <c r="T20"/>
  <c r="N20"/>
  <c r="L20"/>
  <c r="AK19"/>
  <c r="AO19" s="1"/>
  <c r="AJ19"/>
  <c r="AH19"/>
  <c r="AF19"/>
  <c r="X19"/>
  <c r="AO18"/>
  <c r="AP18" s="1"/>
  <c r="AK18"/>
  <c r="AJ18"/>
  <c r="AH18"/>
  <c r="AF18"/>
  <c r="AD18"/>
  <c r="AB18"/>
  <c r="Z18"/>
  <c r="X18"/>
  <c r="T18"/>
  <c r="L18"/>
  <c r="AK17"/>
  <c r="AO17" s="1"/>
  <c r="AJ17"/>
  <c r="AH17"/>
  <c r="AF17"/>
  <c r="AD17"/>
  <c r="X17"/>
  <c r="V17"/>
  <c r="R17"/>
  <c r="P17"/>
  <c r="N17"/>
  <c r="H17"/>
  <c r="F17"/>
  <c r="AO16"/>
  <c r="AP16" s="1"/>
  <c r="AK16"/>
  <c r="AJ16"/>
  <c r="AH16"/>
  <c r="AF16"/>
  <c r="AD16"/>
  <c r="AB16"/>
  <c r="Z16"/>
  <c r="X16"/>
  <c r="T16"/>
  <c r="R16"/>
  <c r="P16"/>
  <c r="N16"/>
  <c r="L16"/>
  <c r="AN15"/>
  <c r="AK15"/>
  <c r="AO15" s="1"/>
  <c r="AJ15"/>
  <c r="AH15"/>
  <c r="AF15"/>
  <c r="X15"/>
  <c r="AO14"/>
  <c r="AP14" s="1"/>
  <c r="AK14"/>
  <c r="AJ14"/>
  <c r="AH14"/>
  <c r="AB14"/>
  <c r="X14"/>
  <c r="V14"/>
  <c r="T14"/>
  <c r="R14"/>
  <c r="L14"/>
  <c r="AK13"/>
  <c r="AO13" s="1"/>
  <c r="AJ13"/>
  <c r="AH13"/>
  <c r="A9"/>
  <c r="A6"/>
  <c r="A4"/>
  <c r="A3"/>
  <c r="A2"/>
  <c r="A1"/>
  <c r="Z15" l="1"/>
  <c r="R15"/>
  <c r="J15"/>
  <c r="AB15"/>
  <c r="T15"/>
  <c r="L15"/>
  <c r="AP15"/>
  <c r="AD15"/>
  <c r="V15"/>
  <c r="N15"/>
  <c r="F15"/>
  <c r="AS15"/>
  <c r="AL15"/>
  <c r="P15"/>
  <c r="H15"/>
  <c r="R21"/>
  <c r="J21"/>
  <c r="T21"/>
  <c r="AP21"/>
  <c r="V21"/>
  <c r="N21"/>
  <c r="F21"/>
  <c r="AS21"/>
  <c r="AL21"/>
  <c r="P21"/>
  <c r="H21"/>
  <c r="Z23"/>
  <c r="J23"/>
  <c r="AB23"/>
  <c r="T23"/>
  <c r="L23"/>
  <c r="AP23"/>
  <c r="AD23"/>
  <c r="V23"/>
  <c r="N23"/>
  <c r="F23"/>
  <c r="AS23"/>
  <c r="AL23"/>
  <c r="AF23"/>
  <c r="X23"/>
  <c r="P23"/>
  <c r="H23"/>
  <c r="AN25"/>
  <c r="R25"/>
  <c r="J25"/>
  <c r="AB25"/>
  <c r="T25"/>
  <c r="L25"/>
  <c r="AP25"/>
  <c r="AD25"/>
  <c r="N25"/>
  <c r="F25"/>
  <c r="AS25"/>
  <c r="AL25"/>
  <c r="P25"/>
  <c r="H25"/>
  <c r="AN13"/>
  <c r="Z13"/>
  <c r="R13"/>
  <c r="J13"/>
  <c r="AO27"/>
  <c r="AB13"/>
  <c r="T13"/>
  <c r="L13"/>
  <c r="AP13"/>
  <c r="AD13"/>
  <c r="V13"/>
  <c r="N13"/>
  <c r="F13"/>
  <c r="AS13"/>
  <c r="AL13"/>
  <c r="AF13"/>
  <c r="X13"/>
  <c r="P13"/>
  <c r="H13"/>
  <c r="AN17"/>
  <c r="Z17"/>
  <c r="J17"/>
  <c r="AB17"/>
  <c r="T17"/>
  <c r="L17"/>
  <c r="AP17"/>
  <c r="AS17"/>
  <c r="AL17"/>
  <c r="AN19"/>
  <c r="Z19"/>
  <c r="R19"/>
  <c r="J19"/>
  <c r="AB19"/>
  <c r="T19"/>
  <c r="L19"/>
  <c r="AP19"/>
  <c r="AD19"/>
  <c r="V19"/>
  <c r="N19"/>
  <c r="F19"/>
  <c r="AS19"/>
  <c r="AL19"/>
  <c r="P19"/>
  <c r="H19"/>
  <c r="I28"/>
  <c r="AM28"/>
  <c r="J14"/>
  <c r="Z14"/>
  <c r="AN14"/>
  <c r="J16"/>
  <c r="AN16"/>
  <c r="J18"/>
  <c r="R18"/>
  <c r="AN18"/>
  <c r="J20"/>
  <c r="R20"/>
  <c r="AN20"/>
  <c r="J22"/>
  <c r="AN22"/>
  <c r="J24"/>
  <c r="R24"/>
  <c r="Z24"/>
  <c r="AN24"/>
  <c r="H14"/>
  <c r="P14"/>
  <c r="AF14"/>
  <c r="AL14"/>
  <c r="AS14"/>
  <c r="H16"/>
  <c r="AL16"/>
  <c r="AS16"/>
  <c r="H18"/>
  <c r="P18"/>
  <c r="AL18"/>
  <c r="AS18"/>
  <c r="H20"/>
  <c r="P20"/>
  <c r="AL20"/>
  <c r="AS20"/>
  <c r="H22"/>
  <c r="AL22"/>
  <c r="AS22"/>
  <c r="H24"/>
  <c r="P24"/>
  <c r="AL24"/>
  <c r="AS24"/>
  <c r="F14"/>
  <c r="N14"/>
  <c r="AD14"/>
  <c r="F16"/>
  <c r="V16"/>
  <c r="F18"/>
  <c r="N18"/>
  <c r="V18"/>
  <c r="F20"/>
  <c r="AD20"/>
  <c r="F22"/>
  <c r="F24"/>
  <c r="AO28" l="1"/>
  <c r="AR28"/>
  <c r="M28"/>
  <c r="G28"/>
  <c r="U28"/>
  <c r="S28"/>
  <c r="W28"/>
  <c r="AC28"/>
  <c r="O28"/>
  <c r="Q28"/>
  <c r="K28"/>
  <c r="Y28"/>
  <c r="AA28"/>
  <c r="AE28"/>
  <c r="AK28"/>
  <c r="E28"/>
</calcChain>
</file>

<file path=xl/sharedStrings.xml><?xml version="1.0" encoding="utf-8"?>
<sst xmlns="http://schemas.openxmlformats.org/spreadsheetml/2006/main" count="72" uniqueCount="17">
  <si>
    <t>MUNICIPIO DE PALIZADA</t>
  </si>
  <si>
    <t>MUNICIPIO</t>
  </si>
  <si>
    <t>SECCIÓN ELECTORAL</t>
  </si>
  <si>
    <t>TIPO DE CASILLA</t>
  </si>
  <si>
    <t>CAND.
NO REG.</t>
  </si>
  <si>
    <t>VOTOS VÁLIDOS</t>
  </si>
  <si>
    <t>%</t>
  </si>
  <si>
    <t>VOTOS NULOS</t>
  </si>
  <si>
    <t>VOTACIÓN TOTAL EMITIDA</t>
  </si>
  <si>
    <t>LISTA NOMINAL</t>
  </si>
  <si>
    <t>% 
PART. CIUDAD.</t>
  </si>
  <si>
    <t>VOTOS</t>
  </si>
  <si>
    <t>PALIZADA</t>
  </si>
  <si>
    <t>B</t>
  </si>
  <si>
    <t>C1</t>
  </si>
  <si>
    <t>C2</t>
  </si>
  <si>
    <t>TOTALES</t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</si>
</sst>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.0000%"/>
  </numFmts>
  <fonts count="20">
    <font>
      <sz val="11"/>
      <color theme="1"/>
      <name val="Calibri"/>
      <family val="2"/>
      <scheme val="minor"/>
    </font>
    <font>
      <sz val="6"/>
      <color theme="1"/>
      <name val="Arial"/>
      <family val="2"/>
    </font>
    <font>
      <sz val="8"/>
      <color theme="1"/>
      <name val="Tahoma"/>
      <family val="2"/>
    </font>
    <font>
      <b/>
      <sz val="10"/>
      <color theme="1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7"/>
      <color theme="1"/>
      <name val="Arial"/>
      <family val="2"/>
    </font>
    <font>
      <b/>
      <sz val="9"/>
      <color theme="1"/>
      <name val="Arial"/>
      <family val="2"/>
    </font>
    <font>
      <i/>
      <sz val="6"/>
      <color theme="1"/>
      <name val="Arial"/>
      <family val="2"/>
    </font>
    <font>
      <b/>
      <sz val="5"/>
      <color theme="1"/>
      <name val="Arial"/>
      <family val="2"/>
    </font>
    <font>
      <b/>
      <sz val="5"/>
      <color theme="1"/>
      <name val="Tahoma"/>
      <family val="2"/>
    </font>
    <font>
      <b/>
      <sz val="9"/>
      <color theme="1"/>
      <name val="Calibri"/>
      <family val="2"/>
      <scheme val="minor"/>
    </font>
    <font>
      <b/>
      <sz val="4"/>
      <color theme="1"/>
      <name val="Arial"/>
      <family val="2"/>
    </font>
    <font>
      <b/>
      <sz val="6"/>
      <color theme="1"/>
      <name val="Arial"/>
      <family val="2"/>
    </font>
    <font>
      <b/>
      <sz val="8"/>
      <color theme="1"/>
      <name val="Calibri"/>
      <family val="2"/>
      <scheme val="minor"/>
    </font>
    <font>
      <sz val="5"/>
      <name val="Arial"/>
      <family val="2"/>
    </font>
    <font>
      <sz val="6"/>
      <name val="Arial"/>
      <family val="2"/>
    </font>
    <font>
      <sz val="4"/>
      <name val="Arial"/>
      <family val="2"/>
    </font>
    <font>
      <sz val="9"/>
      <color theme="1"/>
      <name val="Calibri"/>
      <family val="2"/>
      <scheme val="minor"/>
    </font>
    <font>
      <b/>
      <sz val="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 style="thick">
        <color rgb="FFA500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hair">
        <color theme="1" tint="0.499984740745262"/>
      </bottom>
      <diagonal/>
    </border>
    <border>
      <left style="thin">
        <color auto="1"/>
      </left>
      <right/>
      <top style="hair">
        <color theme="1" tint="0.499984740745262"/>
      </top>
      <bottom style="thin">
        <color auto="1"/>
      </bottom>
      <diagonal/>
    </border>
    <border>
      <left/>
      <right style="thin">
        <color auto="1"/>
      </right>
      <top style="hair">
        <color theme="1" tint="0.499984740745262"/>
      </top>
      <bottom style="thin">
        <color auto="1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164" fontId="16" fillId="0" borderId="12" xfId="0" applyNumberFormat="1" applyFont="1" applyBorder="1" applyAlignment="1">
      <alignment horizontal="center" vertical="center"/>
    </xf>
    <xf numFmtId="165" fontId="17" fillId="0" borderId="13" xfId="0" applyNumberFormat="1" applyFont="1" applyBorder="1" applyAlignment="1">
      <alignment horizontal="center" vertical="center"/>
    </xf>
    <xf numFmtId="10" fontId="17" fillId="0" borderId="13" xfId="0" applyNumberFormat="1" applyFont="1" applyBorder="1" applyAlignment="1">
      <alignment horizontal="center" vertical="center"/>
    </xf>
    <xf numFmtId="164" fontId="15" fillId="0" borderId="0" xfId="0" applyNumberFormat="1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4" fontId="16" fillId="0" borderId="15" xfId="0" applyNumberFormat="1" applyFont="1" applyBorder="1" applyAlignment="1">
      <alignment horizontal="center" vertical="center"/>
    </xf>
    <xf numFmtId="165" fontId="17" fillId="0" borderId="16" xfId="0" applyNumberFormat="1" applyFont="1" applyBorder="1" applyAlignment="1">
      <alignment horizontal="center" vertical="center"/>
    </xf>
    <xf numFmtId="10" fontId="17" fillId="0" borderId="16" xfId="0" applyNumberFormat="1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164" fontId="16" fillId="0" borderId="18" xfId="0" applyNumberFormat="1" applyFont="1" applyBorder="1" applyAlignment="1">
      <alignment horizontal="center" vertical="center"/>
    </xf>
    <xf numFmtId="165" fontId="17" fillId="0" borderId="19" xfId="0" applyNumberFormat="1" applyFont="1" applyBorder="1" applyAlignment="1">
      <alignment horizontal="center" vertical="center"/>
    </xf>
    <xf numFmtId="10" fontId="17" fillId="0" borderId="19" xfId="0" applyNumberFormat="1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16" fillId="0" borderId="22" xfId="0" applyNumberFormat="1" applyFont="1" applyBorder="1" applyAlignment="1">
      <alignment horizontal="center" vertical="center"/>
    </xf>
    <xf numFmtId="165" fontId="16" fillId="0" borderId="23" xfId="0" applyNumberFormat="1" applyFont="1" applyBorder="1" applyAlignment="1">
      <alignment horizontal="center" vertical="center"/>
    </xf>
    <xf numFmtId="165" fontId="1" fillId="0" borderId="22" xfId="0" applyNumberFormat="1" applyFont="1" applyBorder="1" applyAlignment="1">
      <alignment horizontal="center" vertical="center"/>
    </xf>
    <xf numFmtId="165" fontId="1" fillId="0" borderId="23" xfId="0" applyNumberFormat="1" applyFont="1" applyBorder="1" applyAlignment="1">
      <alignment horizontal="center" vertical="center"/>
    </xf>
    <xf numFmtId="3" fontId="6" fillId="2" borderId="20" xfId="0" applyNumberFormat="1" applyFont="1" applyFill="1" applyBorder="1" applyAlignment="1">
      <alignment horizontal="center" vertical="center"/>
    </xf>
    <xf numFmtId="3" fontId="6" fillId="2" borderId="21" xfId="0" applyNumberFormat="1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9" fillId="0" borderId="2" xfId="0" applyNumberFormat="1" applyFont="1" applyBorder="1" applyAlignment="1">
      <alignment horizontal="center" vertical="center"/>
    </xf>
    <xf numFmtId="0" fontId="19" fillId="0" borderId="5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right" vertical="center"/>
    </xf>
    <xf numFmtId="0" fontId="9" fillId="0" borderId="2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16443</xdr:colOff>
      <xdr:row>0</xdr:row>
      <xdr:rowOff>57151</xdr:rowOff>
    </xdr:from>
    <xdr:to>
      <xdr:col>44</xdr:col>
      <xdr:colOff>232891</xdr:colOff>
      <xdr:row>3</xdr:row>
      <xdr:rowOff>115576</xdr:rowOff>
    </xdr:to>
    <xdr:pic>
      <xdr:nvPicPr>
        <xdr:cNvPr id="2" name="2 Imagen" descr="LOGO 7 CIRCULOS-chico.BMP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9998643" y="57151"/>
          <a:ext cx="797473" cy="46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0</xdr:row>
      <xdr:rowOff>57151</xdr:rowOff>
    </xdr:from>
    <xdr:to>
      <xdr:col>0</xdr:col>
      <xdr:colOff>460350</xdr:colOff>
      <xdr:row>3</xdr:row>
      <xdr:rowOff>151576</xdr:rowOff>
    </xdr:to>
    <xdr:pic>
      <xdr:nvPicPr>
        <xdr:cNvPr id="3" name="1 Imagen" descr="Escudo Campeche-chico.bmp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57150" y="57151"/>
          <a:ext cx="403200" cy="50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95250</xdr:colOff>
      <xdr:row>9</xdr:row>
      <xdr:rowOff>19050</xdr:rowOff>
    </xdr:from>
    <xdr:to>
      <xdr:col>33</xdr:col>
      <xdr:colOff>226836</xdr:colOff>
      <xdr:row>10</xdr:row>
      <xdr:rowOff>1225</xdr:rowOff>
    </xdr:to>
    <xdr:grpSp>
      <xdr:nvGrpSpPr>
        <xdr:cNvPr id="4" name="3 Grupo"/>
        <xdr:cNvGrpSpPr/>
      </xdr:nvGrpSpPr>
      <xdr:grpSpPr>
        <a:xfrm>
          <a:off x="1371600" y="1171575"/>
          <a:ext cx="6741936" cy="363175"/>
          <a:chOff x="1325978" y="973931"/>
          <a:chExt cx="6741936" cy="363175"/>
        </a:xfrm>
      </xdr:grpSpPr>
      <xdr:pic>
        <xdr:nvPicPr>
          <xdr:cNvPr id="5" name="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325978" y="1016315"/>
            <a:ext cx="289286" cy="284400"/>
          </a:xfrm>
          <a:prstGeom prst="rect">
            <a:avLst/>
          </a:prstGeom>
        </xdr:spPr>
      </xdr:pic>
      <xdr:pic>
        <xdr:nvPicPr>
          <xdr:cNvPr id="6" name="5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783177" y="1016315"/>
            <a:ext cx="289286" cy="284400"/>
          </a:xfrm>
          <a:prstGeom prst="rect">
            <a:avLst/>
          </a:prstGeom>
        </xdr:spPr>
      </xdr:pic>
      <xdr:pic>
        <xdr:nvPicPr>
          <xdr:cNvPr id="7" name="6 Imagen" descr="PRD-01.jp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2240381" y="1016314"/>
            <a:ext cx="289288" cy="284400"/>
          </a:xfrm>
          <a:prstGeom prst="rect">
            <a:avLst/>
          </a:prstGeom>
        </xdr:spPr>
      </xdr:pic>
      <xdr:pic>
        <xdr:nvPicPr>
          <xdr:cNvPr id="8" name="7 Imagen" descr="PT-01.jpg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2695526" y="1016313"/>
            <a:ext cx="292485" cy="288000"/>
          </a:xfrm>
          <a:prstGeom prst="rect">
            <a:avLst/>
          </a:prstGeom>
        </xdr:spPr>
      </xdr:pic>
      <xdr:pic>
        <xdr:nvPicPr>
          <xdr:cNvPr id="9" name="8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3152745" y="1015062"/>
            <a:ext cx="293197" cy="288000"/>
          </a:xfrm>
          <a:prstGeom prst="rect">
            <a:avLst/>
          </a:prstGeom>
        </xdr:spPr>
      </xdr:pic>
      <xdr:pic>
        <xdr:nvPicPr>
          <xdr:cNvPr id="10" name="9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3610373" y="1016649"/>
            <a:ext cx="293196" cy="288000"/>
          </a:xfrm>
          <a:prstGeom prst="rect">
            <a:avLst/>
          </a:prstGeom>
        </xdr:spPr>
      </xdr:pic>
      <xdr:pic>
        <xdr:nvPicPr>
          <xdr:cNvPr id="11" name="10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4065817" y="1018463"/>
            <a:ext cx="286845" cy="288000"/>
          </a:xfrm>
          <a:prstGeom prst="rect">
            <a:avLst/>
          </a:prstGeom>
        </xdr:spPr>
      </xdr:pic>
      <xdr:pic>
        <xdr:nvPicPr>
          <xdr:cNvPr id="12" name="11 Imagen" descr="MORENA-01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4525512" y="1013661"/>
            <a:ext cx="293592" cy="288000"/>
          </a:xfrm>
          <a:prstGeom prst="rect">
            <a:avLst/>
          </a:prstGeom>
        </xdr:spPr>
      </xdr:pic>
      <xdr:pic>
        <xdr:nvPicPr>
          <xdr:cNvPr id="13" name="12 Imagen" descr="ENCUENTRO SOCIAL-01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982696" y="1013661"/>
            <a:ext cx="294314" cy="288000"/>
          </a:xfrm>
          <a:prstGeom prst="rect">
            <a:avLst/>
          </a:prstGeom>
        </xdr:spPr>
      </xdr:pic>
      <xdr:pic>
        <xdr:nvPicPr>
          <xdr:cNvPr id="14" name="13 Imagen" descr="PLC-01.jpg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5439546" y="1008058"/>
            <a:ext cx="294315" cy="288000"/>
          </a:xfrm>
          <a:prstGeom prst="rect">
            <a:avLst/>
          </a:prstGeom>
        </xdr:spPr>
      </xdr:pic>
      <xdr:pic>
        <xdr:nvPicPr>
          <xdr:cNvPr id="15" name="1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5839373" y="1064619"/>
            <a:ext cx="205149" cy="198000"/>
          </a:xfrm>
          <a:prstGeom prst="rect">
            <a:avLst/>
          </a:prstGeom>
        </xdr:spPr>
      </xdr:pic>
      <xdr:pic>
        <xdr:nvPicPr>
          <xdr:cNvPr id="16" name="15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047945" y="1069740"/>
            <a:ext cx="197959" cy="198000"/>
          </a:xfrm>
          <a:prstGeom prst="rect">
            <a:avLst/>
          </a:prstGeom>
        </xdr:spPr>
      </xdr:pic>
      <xdr:pic>
        <xdr:nvPicPr>
          <xdr:cNvPr id="17" name="16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6755544" y="1067607"/>
            <a:ext cx="203326" cy="194400"/>
          </a:xfrm>
          <a:prstGeom prst="rect">
            <a:avLst/>
          </a:prstGeom>
        </xdr:spPr>
      </xdr:pic>
      <xdr:pic>
        <xdr:nvPicPr>
          <xdr:cNvPr id="18" name="17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959709" y="1064859"/>
            <a:ext cx="196065" cy="198000"/>
          </a:xfrm>
          <a:prstGeom prst="rect">
            <a:avLst/>
          </a:prstGeom>
        </xdr:spPr>
      </xdr:pic>
      <xdr:pic>
        <xdr:nvPicPr>
          <xdr:cNvPr id="19" name="18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7214374" y="1067599"/>
            <a:ext cx="203327" cy="194400"/>
          </a:xfrm>
          <a:prstGeom prst="rect">
            <a:avLst/>
          </a:prstGeom>
        </xdr:spPr>
      </xdr:pic>
      <xdr:pic>
        <xdr:nvPicPr>
          <xdr:cNvPr id="20" name="19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413124" y="1064851"/>
            <a:ext cx="195865" cy="198000"/>
          </a:xfrm>
          <a:prstGeom prst="rect">
            <a:avLst/>
          </a:prstGeom>
        </xdr:spPr>
      </xdr:pic>
      <xdr:pic>
        <xdr:nvPicPr>
          <xdr:cNvPr id="21" name="20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7671686" y="1064859"/>
            <a:ext cx="202612" cy="198000"/>
          </a:xfrm>
          <a:prstGeom prst="rect">
            <a:avLst/>
          </a:prstGeom>
        </xdr:spPr>
      </xdr:pic>
      <xdr:pic>
        <xdr:nvPicPr>
          <xdr:cNvPr id="22" name="21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872049" y="1064859"/>
            <a:ext cx="195865" cy="198000"/>
          </a:xfrm>
          <a:prstGeom prst="rect">
            <a:avLst/>
          </a:prstGeom>
        </xdr:spPr>
      </xdr:pic>
      <xdr:grpSp>
        <xdr:nvGrpSpPr>
          <xdr:cNvPr id="23" name="49 Grupo"/>
          <xdr:cNvGrpSpPr/>
        </xdr:nvGrpSpPr>
        <xdr:grpSpPr>
          <a:xfrm>
            <a:off x="6315074" y="973931"/>
            <a:ext cx="370673" cy="363175"/>
            <a:chOff x="6046722" y="872740"/>
            <a:chExt cx="369482" cy="363175"/>
          </a:xfrm>
        </xdr:grpSpPr>
        <xdr:pic>
          <xdr:nvPicPr>
            <xdr:cNvPr id="24" name="23 Imagen" descr="PRI-01.jpg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/>
            <a:stretch>
              <a:fillRect/>
            </a:stretch>
          </xdr:blipFill>
          <xdr:spPr>
            <a:xfrm>
              <a:off x="6046722" y="875488"/>
              <a:ext cx="178550" cy="176400"/>
            </a:xfrm>
            <a:prstGeom prst="rect">
              <a:avLst/>
            </a:prstGeom>
          </xdr:spPr>
        </xdr:pic>
        <xdr:pic>
          <xdr:nvPicPr>
            <xdr:cNvPr id="25" name="24 Imagen" descr="PVEM-01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clrChange>
                <a:clrFrom>
                  <a:srgbClr val="FFFFFE"/>
                </a:clrFrom>
                <a:clrTo>
                  <a:srgbClr val="FFFFFE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30264" y="872740"/>
              <a:ext cx="185940" cy="180000"/>
            </a:xfrm>
            <a:prstGeom prst="rect">
              <a:avLst/>
            </a:prstGeom>
          </xdr:spPr>
        </xdr:pic>
        <xdr:pic>
          <xdr:nvPicPr>
            <xdr:cNvPr id="26" name="25 Imagen" descr="PNAL-01.jpg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/>
            <a:stretch>
              <a:fillRect/>
            </a:stretch>
          </xdr:blipFill>
          <xdr:spPr>
            <a:xfrm>
              <a:off x="6146343" y="1055915"/>
              <a:ext cx="179525" cy="180000"/>
            </a:xfrm>
            <a:prstGeom prst="rect">
              <a:avLst/>
            </a:prstGeom>
          </xdr:spPr>
        </xdr:pic>
      </xdr:grp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8/ESTADISTICA%20ELECTORAL/ESTADISTICA%20ELECTORAL_casa_DEF/02.%20Ayuntamientos/01_Ayuntamientos_DEF_SENTENCI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01.Camp"/>
      <sheetName val="01.Camp-Det"/>
      <sheetName val="02.Calk"/>
      <sheetName val="02.Calk-Det"/>
      <sheetName val="03.Carm"/>
      <sheetName val="03.Carm-Det"/>
      <sheetName val="04.Cham"/>
      <sheetName val="04.Cham-Det"/>
      <sheetName val="05.Hece"/>
      <sheetName val="05.Hece-Det"/>
      <sheetName val="06.Hope"/>
      <sheetName val="06.Hope-Det"/>
      <sheetName val="07.Pali"/>
      <sheetName val="07.Pali-Det"/>
      <sheetName val="08.Tena"/>
      <sheetName val="08.Tena-Det"/>
      <sheetName val="09.Esca"/>
      <sheetName val="09.Esca-Det"/>
      <sheetName val="10.Cand"/>
      <sheetName val="10.Cand-Det"/>
      <sheetName val="11.Cala"/>
      <sheetName val="11.Cala-Det"/>
      <sheetName val="Cómp-Munic"/>
      <sheetName val="Cómp-Circuns"/>
      <sheetName val="Cómp-Cand"/>
      <sheetName val="Vari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B1" t="str">
            <v>“2018, Año del Sesenta y Cinco Aniversario del Reconocimiento al Ejercicio del Derecho a Voto de las Mujeres Mexicanas”</v>
          </cell>
        </row>
        <row r="2">
          <cell r="B2" t="str">
            <v>“2018. Tu participación activa y responsable es la mejor elección para Campeche. IEEC”</v>
          </cell>
        </row>
        <row r="3">
          <cell r="B3" t="str">
            <v>INSTITUTO ELECTORAL DEL ESTADO DE CAMPECHE</v>
          </cell>
        </row>
        <row r="4">
          <cell r="B4" t="str">
            <v>PROCESO ELECTORAL ESTATAL ORDINARIO 2017 - 2018</v>
          </cell>
        </row>
        <row r="5">
          <cell r="B5" t="str">
            <v>Resultados con base a la Sesión del Cómputo Municipal celebrada el 4 de julio de 2018.</v>
          </cell>
        </row>
        <row r="6">
          <cell r="B6" t="str">
            <v>RESULTADOS POR CASILLA DE LA ELECCIÓN DE AYUNTAMIENTOS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28"/>
  <sheetViews>
    <sheetView tabSelected="1" zoomScaleNormal="100" workbookViewId="0">
      <pane ySplit="11" topLeftCell="A12" activePane="bottomLeft" state="frozen"/>
      <selection pane="bottomLeft" activeCell="A6" sqref="A6:AS6"/>
    </sheetView>
  </sheetViews>
  <sheetFormatPr baseColWidth="10" defaultColWidth="11.42578125" defaultRowHeight="12"/>
  <cols>
    <col min="1" max="1" width="7.7109375" style="26" customWidth="1"/>
    <col min="2" max="2" width="6.28515625" style="26" customWidth="1"/>
    <col min="3" max="3" width="4.7109375" style="26" customWidth="1"/>
    <col min="4" max="4" width="0.42578125" style="39" customWidth="1"/>
    <col min="5" max="5" width="3.140625" style="26" customWidth="1"/>
    <col min="6" max="6" width="3.7109375" style="26" customWidth="1"/>
    <col min="7" max="7" width="3.140625" style="26" customWidth="1"/>
    <col min="8" max="8" width="3.7109375" style="26" customWidth="1"/>
    <col min="9" max="9" width="3.140625" style="26" customWidth="1"/>
    <col min="10" max="10" width="3.7109375" style="26" customWidth="1"/>
    <col min="11" max="11" width="3.140625" style="26" customWidth="1"/>
    <col min="12" max="12" width="3.7109375" style="26" customWidth="1"/>
    <col min="13" max="13" width="3.140625" style="26" customWidth="1"/>
    <col min="14" max="14" width="3.7109375" style="26" customWidth="1"/>
    <col min="15" max="15" width="3.140625" style="26" customWidth="1"/>
    <col min="16" max="16" width="3.7109375" style="26" customWidth="1"/>
    <col min="17" max="17" width="3.140625" style="26" customWidth="1"/>
    <col min="18" max="18" width="3.7109375" style="26" customWidth="1"/>
    <col min="19" max="19" width="3.140625" style="26" customWidth="1"/>
    <col min="20" max="20" width="3.7109375" style="26" customWidth="1"/>
    <col min="21" max="21" width="3.140625" style="26" customWidth="1"/>
    <col min="22" max="22" width="3.7109375" style="26" customWidth="1"/>
    <col min="23" max="23" width="3.140625" style="26" customWidth="1"/>
    <col min="24" max="24" width="3.7109375" style="26" customWidth="1"/>
    <col min="25" max="25" width="3.140625" style="26" customWidth="1"/>
    <col min="26" max="26" width="3.7109375" style="26" customWidth="1"/>
    <col min="27" max="27" width="3.140625" style="26" customWidth="1"/>
    <col min="28" max="28" width="3.7109375" style="26" customWidth="1"/>
    <col min="29" max="29" width="3.140625" style="26" customWidth="1"/>
    <col min="30" max="30" width="3.7109375" style="26" customWidth="1"/>
    <col min="31" max="31" width="3.140625" style="26" customWidth="1"/>
    <col min="32" max="32" width="3.7109375" style="26" customWidth="1"/>
    <col min="33" max="33" width="3.140625" style="26" customWidth="1"/>
    <col min="34" max="34" width="3.7109375" style="26" customWidth="1"/>
    <col min="35" max="35" width="3.140625" style="26" customWidth="1"/>
    <col min="36" max="36" width="3.5703125" style="26" customWidth="1"/>
    <col min="37" max="37" width="4.5703125" style="26" customWidth="1"/>
    <col min="38" max="38" width="3.85546875" style="26" customWidth="1"/>
    <col min="39" max="39" width="3.7109375" style="26" customWidth="1"/>
    <col min="40" max="40" width="3.5703125" style="26" customWidth="1"/>
    <col min="41" max="41" width="5.28515625" style="26" customWidth="1"/>
    <col min="42" max="42" width="3.5703125" style="26" customWidth="1"/>
    <col min="43" max="43" width="0.42578125" style="39" customWidth="1"/>
    <col min="44" max="44" width="4.7109375" style="26" customWidth="1"/>
    <col min="45" max="45" width="4.140625" style="26" customWidth="1"/>
    <col min="46" max="16384" width="11.42578125" style="26"/>
  </cols>
  <sheetData>
    <row r="1" spans="1:45" s="1" customFormat="1" ht="9.9499999999999993" customHeight="1">
      <c r="A1" s="68" t="str">
        <f>[1]Variables!$B$1</f>
        <v>“2018, Año del Sesenta y Cinco Aniversario del Reconocimiento al Ejercicio del Derecho a Voto de las Mujeres Mexicanas”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</row>
    <row r="2" spans="1:45" s="1" customFormat="1" ht="9.9499999999999993" customHeight="1">
      <c r="A2" s="68" t="str">
        <f>[1]Variables!$B$2</f>
        <v>“2018. Tu participación activa y responsable es la mejor elección para Campeche. IEEC”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</row>
    <row r="3" spans="1:45" s="1" customFormat="1" ht="12.95" customHeight="1">
      <c r="A3" s="69" t="str">
        <f>[1]Variables!$B$3</f>
        <v>INSTITUTO ELECTORAL DEL ESTADO DE CAMPECHE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</row>
    <row r="4" spans="1:45" s="1" customFormat="1" ht="12" customHeight="1">
      <c r="A4" s="70" t="str">
        <f>[1]Variables!$B$4</f>
        <v>PROCESO ELECTORAL ESTATAL ORDINARIO 2017 - 2018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</row>
    <row r="5" spans="1:45" s="1" customFormat="1" ht="8.1" customHeight="1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L5" s="2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4"/>
      <c r="AR5" s="3"/>
      <c r="AS5" s="3"/>
    </row>
    <row r="6" spans="1:45" s="1" customFormat="1" ht="11.1" customHeight="1">
      <c r="A6" s="72" t="str">
        <f>[1]Variables!$B$6</f>
        <v>RESULTADOS POR CASILLA DE LA ELECCIÓN DE AYUNTAMIENTOS</v>
      </c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</row>
    <row r="7" spans="1:45" s="1" customFormat="1" ht="12" customHeight="1">
      <c r="A7" s="59" t="s">
        <v>0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</row>
    <row r="8" spans="1:45" s="1" customFormat="1" ht="5.0999999999999996" customHeight="1" thickBo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</row>
    <row r="9" spans="1:45" s="1" customFormat="1" ht="12" customHeight="1" thickTop="1">
      <c r="A9" s="61" t="str">
        <f>[1]Variables!$B$5</f>
        <v>Resultados con base a la Sesión del Cómputo Municipal celebrada el 4 de julio de 2018.</v>
      </c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</row>
    <row r="10" spans="1:45" s="9" customFormat="1" ht="30" customHeight="1">
      <c r="A10" s="63" t="s">
        <v>1</v>
      </c>
      <c r="B10" s="65" t="s">
        <v>2</v>
      </c>
      <c r="C10" s="65" t="s">
        <v>3</v>
      </c>
      <c r="D10" s="5"/>
      <c r="E10" s="6"/>
      <c r="F10" s="7"/>
      <c r="G10" s="6"/>
      <c r="H10" s="7"/>
      <c r="I10" s="6"/>
      <c r="J10" s="7"/>
      <c r="K10" s="6"/>
      <c r="L10" s="7"/>
      <c r="M10" s="6"/>
      <c r="N10" s="7"/>
      <c r="O10" s="6"/>
      <c r="P10" s="7"/>
      <c r="Q10" s="6"/>
      <c r="R10" s="7"/>
      <c r="S10" s="6"/>
      <c r="T10" s="7"/>
      <c r="U10" s="6"/>
      <c r="V10" s="7"/>
      <c r="W10" s="6"/>
      <c r="X10" s="7"/>
      <c r="Y10" s="6"/>
      <c r="Z10" s="7"/>
      <c r="AA10" s="6"/>
      <c r="AB10" s="7"/>
      <c r="AC10" s="6"/>
      <c r="AD10" s="7"/>
      <c r="AE10" s="6"/>
      <c r="AF10" s="7"/>
      <c r="AG10" s="6"/>
      <c r="AH10" s="7"/>
      <c r="AI10" s="67" t="s">
        <v>4</v>
      </c>
      <c r="AJ10" s="49"/>
      <c r="AK10" s="51" t="s">
        <v>5</v>
      </c>
      <c r="AL10" s="49" t="s">
        <v>6</v>
      </c>
      <c r="AM10" s="51" t="s">
        <v>7</v>
      </c>
      <c r="AN10" s="49" t="s">
        <v>6</v>
      </c>
      <c r="AO10" s="51" t="s">
        <v>8</v>
      </c>
      <c r="AP10" s="49" t="s">
        <v>6</v>
      </c>
      <c r="AQ10" s="8"/>
      <c r="AR10" s="51" t="s">
        <v>9</v>
      </c>
      <c r="AS10" s="49" t="s">
        <v>10</v>
      </c>
    </row>
    <row r="11" spans="1:45" s="9" customFormat="1" ht="9.9499999999999993" customHeight="1">
      <c r="A11" s="64"/>
      <c r="B11" s="66"/>
      <c r="C11" s="66"/>
      <c r="D11" s="5"/>
      <c r="E11" s="10" t="s">
        <v>11</v>
      </c>
      <c r="F11" s="11" t="s">
        <v>6</v>
      </c>
      <c r="G11" s="10" t="s">
        <v>11</v>
      </c>
      <c r="H11" s="11" t="s">
        <v>6</v>
      </c>
      <c r="I11" s="10" t="s">
        <v>11</v>
      </c>
      <c r="J11" s="11" t="s">
        <v>6</v>
      </c>
      <c r="K11" s="10" t="s">
        <v>11</v>
      </c>
      <c r="L11" s="11" t="s">
        <v>6</v>
      </c>
      <c r="M11" s="10" t="s">
        <v>11</v>
      </c>
      <c r="N11" s="11" t="s">
        <v>6</v>
      </c>
      <c r="O11" s="10" t="s">
        <v>11</v>
      </c>
      <c r="P11" s="11" t="s">
        <v>6</v>
      </c>
      <c r="Q11" s="10" t="s">
        <v>11</v>
      </c>
      <c r="R11" s="11" t="s">
        <v>6</v>
      </c>
      <c r="S11" s="10" t="s">
        <v>11</v>
      </c>
      <c r="T11" s="11" t="s">
        <v>6</v>
      </c>
      <c r="U11" s="10" t="s">
        <v>11</v>
      </c>
      <c r="V11" s="11" t="s">
        <v>6</v>
      </c>
      <c r="W11" s="10" t="s">
        <v>11</v>
      </c>
      <c r="X11" s="11" t="s">
        <v>6</v>
      </c>
      <c r="Y11" s="10" t="s">
        <v>11</v>
      </c>
      <c r="Z11" s="11" t="s">
        <v>6</v>
      </c>
      <c r="AA11" s="10" t="s">
        <v>11</v>
      </c>
      <c r="AB11" s="11" t="s">
        <v>6</v>
      </c>
      <c r="AC11" s="10" t="s">
        <v>11</v>
      </c>
      <c r="AD11" s="11" t="s">
        <v>6</v>
      </c>
      <c r="AE11" s="10" t="s">
        <v>11</v>
      </c>
      <c r="AF11" s="11" t="s">
        <v>6</v>
      </c>
      <c r="AG11" s="10" t="s">
        <v>11</v>
      </c>
      <c r="AH11" s="11" t="s">
        <v>6</v>
      </c>
      <c r="AI11" s="10" t="s">
        <v>11</v>
      </c>
      <c r="AJ11" s="11" t="s">
        <v>6</v>
      </c>
      <c r="AK11" s="52"/>
      <c r="AL11" s="50"/>
      <c r="AM11" s="52"/>
      <c r="AN11" s="50"/>
      <c r="AO11" s="52"/>
      <c r="AP11" s="50"/>
      <c r="AQ11" s="12"/>
      <c r="AR11" s="52"/>
      <c r="AS11" s="50"/>
    </row>
    <row r="12" spans="1:45" s="9" customFormat="1" ht="3" customHeight="1">
      <c r="A12" s="13"/>
      <c r="B12" s="13"/>
      <c r="C12" s="13"/>
      <c r="D12" s="14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6"/>
      <c r="AJ12" s="16"/>
      <c r="AK12" s="16"/>
      <c r="AL12" s="16"/>
      <c r="AM12" s="16"/>
      <c r="AN12" s="16"/>
      <c r="AO12" s="17"/>
      <c r="AP12" s="17"/>
      <c r="AQ12" s="17"/>
    </row>
    <row r="13" spans="1:45" ht="14.1" customHeight="1">
      <c r="A13" s="18" t="s">
        <v>12</v>
      </c>
      <c r="B13" s="19">
        <v>428</v>
      </c>
      <c r="C13" s="19" t="s">
        <v>13</v>
      </c>
      <c r="D13" s="20"/>
      <c r="E13" s="21">
        <v>13</v>
      </c>
      <c r="F13" s="22">
        <f t="shared" ref="F13:F25" si="0">IF(E13&gt;0,E13/$AO13,0)</f>
        <v>2.3636363636363636E-2</v>
      </c>
      <c r="G13" s="21">
        <v>235</v>
      </c>
      <c r="H13" s="22">
        <f t="shared" ref="H13:H25" si="1">IF(G13&gt;0,G13/$AO13,0)</f>
        <v>0.42727272727272725</v>
      </c>
      <c r="I13" s="21">
        <v>97</v>
      </c>
      <c r="J13" s="22">
        <f t="shared" ref="J13:J25" si="2">IF(I13&gt;0,I13/$AO13,0)</f>
        <v>0.17636363636363636</v>
      </c>
      <c r="K13" s="21">
        <v>2</v>
      </c>
      <c r="L13" s="22">
        <f t="shared" ref="L13:L25" si="3">IF(K13&gt;0,K13/$AO13,0)</f>
        <v>3.6363636363636364E-3</v>
      </c>
      <c r="M13" s="21">
        <v>1</v>
      </c>
      <c r="N13" s="22">
        <f t="shared" ref="N13:N25" si="4">IF(M13&gt;0,M13/$AO13,0)</f>
        <v>1.8181818181818182E-3</v>
      </c>
      <c r="O13" s="21">
        <v>22</v>
      </c>
      <c r="P13" s="22">
        <f t="shared" ref="P13:P25" si="5">IF(O13&gt;0,O13/$AO13,0)</f>
        <v>0.04</v>
      </c>
      <c r="Q13" s="21">
        <v>8</v>
      </c>
      <c r="R13" s="22">
        <f t="shared" ref="R13:R25" si="6">IF(Q13&gt;0,Q13/$AO13,0)</f>
        <v>1.4545454545454545E-2</v>
      </c>
      <c r="S13" s="21">
        <v>147</v>
      </c>
      <c r="T13" s="22">
        <f t="shared" ref="T13:T25" si="7">IF(S13&gt;0,S13/$AO13,0)</f>
        <v>0.26727272727272727</v>
      </c>
      <c r="U13" s="21">
        <v>1</v>
      </c>
      <c r="V13" s="22">
        <f t="shared" ref="V13:V25" si="8">IF(U13&gt;0,U13/$AO13,0)</f>
        <v>1.8181818181818182E-3</v>
      </c>
      <c r="W13" s="21">
        <v>1</v>
      </c>
      <c r="X13" s="22">
        <f t="shared" ref="X13:X25" si="9">IF(W13&gt;0,W13/$AO13,0)</f>
        <v>1.8181818181818182E-3</v>
      </c>
      <c r="Y13" s="21">
        <v>3</v>
      </c>
      <c r="Z13" s="22">
        <f t="shared" ref="Z13:Z25" si="10">IF(Y13&gt;0,Y13/$AO13,0)</f>
        <v>5.454545454545455E-3</v>
      </c>
      <c r="AA13" s="21">
        <v>5</v>
      </c>
      <c r="AB13" s="22">
        <f t="shared" ref="AB13:AB25" si="11">IF(AA13&gt;0,AA13/$AO13,0)</f>
        <v>9.0909090909090905E-3</v>
      </c>
      <c r="AC13" s="21">
        <v>1</v>
      </c>
      <c r="AD13" s="22">
        <f t="shared" ref="AD13:AD25" si="12">IF(AC13&gt;0,AC13/$AO13,0)</f>
        <v>1.8181818181818182E-3</v>
      </c>
      <c r="AE13" s="21">
        <v>1</v>
      </c>
      <c r="AF13" s="22">
        <f t="shared" ref="AF13:AF25" si="13">IF(AE13&gt;0,AE13/$AO13,0)</f>
        <v>1.8181818181818182E-3</v>
      </c>
      <c r="AG13" s="21">
        <v>0</v>
      </c>
      <c r="AH13" s="22">
        <f t="shared" ref="AH13:AH25" si="14">IF(AG13&gt;0,AG13/$AO13,0)</f>
        <v>0</v>
      </c>
      <c r="AI13" s="21">
        <v>0</v>
      </c>
      <c r="AJ13" s="22">
        <f t="shared" ref="AJ13:AJ25" si="15">IF(AI13&gt;0,AI13/$AO13,0)</f>
        <v>0</v>
      </c>
      <c r="AK13" s="21">
        <f t="shared" ref="AK13:AK25" si="16">SUM(E13,G13,I13,K13,M13,O13,Q13,S13,U13,W13,Y13,AA13,AC13,AE13,AG13,AI13)</f>
        <v>537</v>
      </c>
      <c r="AL13" s="22">
        <f t="shared" ref="AL13:AL25" si="17">IF(AK13&gt;0,AK13/$AO13,0)</f>
        <v>0.97636363636363632</v>
      </c>
      <c r="AM13" s="21">
        <v>13</v>
      </c>
      <c r="AN13" s="22">
        <f t="shared" ref="AN13:AN25" si="18">IF(AM13&gt;0,AM13/$AO13,0)</f>
        <v>2.3636363636363636E-2</v>
      </c>
      <c r="AO13" s="21">
        <f t="shared" ref="AO13:AO25" si="19">SUM(AK13,AM13)</f>
        <v>550</v>
      </c>
      <c r="AP13" s="23">
        <f>IF(AO13&gt;0,1,0)</f>
        <v>1</v>
      </c>
      <c r="AQ13" s="24"/>
      <c r="AR13" s="25">
        <v>658</v>
      </c>
      <c r="AS13" s="22">
        <f t="shared" ref="AS13:AS25" si="20">IF(AO13&gt;0,AO13/$AR13,0)</f>
        <v>0.83586626139817632</v>
      </c>
    </row>
    <row r="14" spans="1:45" ht="14.1" customHeight="1">
      <c r="A14" s="27" t="s">
        <v>12</v>
      </c>
      <c r="B14" s="28">
        <v>428</v>
      </c>
      <c r="C14" s="28" t="s">
        <v>14</v>
      </c>
      <c r="D14" s="20"/>
      <c r="E14" s="29">
        <v>14</v>
      </c>
      <c r="F14" s="30">
        <f t="shared" si="0"/>
        <v>2.681992337164751E-2</v>
      </c>
      <c r="G14" s="29">
        <v>211</v>
      </c>
      <c r="H14" s="30">
        <f t="shared" si="1"/>
        <v>0.4042145593869732</v>
      </c>
      <c r="I14" s="29">
        <v>79</v>
      </c>
      <c r="J14" s="30">
        <f t="shared" si="2"/>
        <v>0.15134099616858238</v>
      </c>
      <c r="K14" s="29">
        <v>2</v>
      </c>
      <c r="L14" s="30">
        <f t="shared" si="3"/>
        <v>3.8314176245210726E-3</v>
      </c>
      <c r="M14" s="29">
        <v>1</v>
      </c>
      <c r="N14" s="30">
        <f t="shared" si="4"/>
        <v>1.9157088122605363E-3</v>
      </c>
      <c r="O14" s="29">
        <v>37</v>
      </c>
      <c r="P14" s="30">
        <f t="shared" si="5"/>
        <v>7.0881226053639848E-2</v>
      </c>
      <c r="Q14" s="29">
        <v>0</v>
      </c>
      <c r="R14" s="30">
        <f t="shared" si="6"/>
        <v>0</v>
      </c>
      <c r="S14" s="29">
        <v>147</v>
      </c>
      <c r="T14" s="30">
        <f t="shared" si="7"/>
        <v>0.28160919540229884</v>
      </c>
      <c r="U14" s="29">
        <v>0</v>
      </c>
      <c r="V14" s="30">
        <f t="shared" si="8"/>
        <v>0</v>
      </c>
      <c r="W14" s="29">
        <v>0</v>
      </c>
      <c r="X14" s="30">
        <f t="shared" si="9"/>
        <v>0</v>
      </c>
      <c r="Y14" s="29">
        <v>3</v>
      </c>
      <c r="Z14" s="30">
        <f t="shared" si="10"/>
        <v>5.7471264367816091E-3</v>
      </c>
      <c r="AA14" s="29">
        <v>7</v>
      </c>
      <c r="AB14" s="30">
        <f t="shared" si="11"/>
        <v>1.3409961685823755E-2</v>
      </c>
      <c r="AC14" s="29">
        <v>2</v>
      </c>
      <c r="AD14" s="30">
        <f t="shared" si="12"/>
        <v>3.8314176245210726E-3</v>
      </c>
      <c r="AE14" s="29">
        <v>1</v>
      </c>
      <c r="AF14" s="30">
        <f t="shared" si="13"/>
        <v>1.9157088122605363E-3</v>
      </c>
      <c r="AG14" s="29">
        <v>0</v>
      </c>
      <c r="AH14" s="30">
        <f t="shared" si="14"/>
        <v>0</v>
      </c>
      <c r="AI14" s="29">
        <v>0</v>
      </c>
      <c r="AJ14" s="30">
        <f t="shared" si="15"/>
        <v>0</v>
      </c>
      <c r="AK14" s="29">
        <f t="shared" si="16"/>
        <v>504</v>
      </c>
      <c r="AL14" s="30">
        <f t="shared" si="17"/>
        <v>0.96551724137931039</v>
      </c>
      <c r="AM14" s="29">
        <v>18</v>
      </c>
      <c r="AN14" s="30">
        <f t="shared" si="18"/>
        <v>3.4482758620689655E-2</v>
      </c>
      <c r="AO14" s="29">
        <f t="shared" si="19"/>
        <v>522</v>
      </c>
      <c r="AP14" s="31">
        <f t="shared" ref="AP14:AP25" si="21">IF(AO14&gt;0,1,0)</f>
        <v>1</v>
      </c>
      <c r="AQ14" s="24"/>
      <c r="AR14" s="32">
        <v>658</v>
      </c>
      <c r="AS14" s="30">
        <f t="shared" si="20"/>
        <v>0.79331306990881456</v>
      </c>
    </row>
    <row r="15" spans="1:45" ht="14.1" customHeight="1">
      <c r="A15" s="27" t="s">
        <v>12</v>
      </c>
      <c r="B15" s="28">
        <v>429</v>
      </c>
      <c r="C15" s="28" t="s">
        <v>13</v>
      </c>
      <c r="D15" s="20"/>
      <c r="E15" s="29">
        <v>11</v>
      </c>
      <c r="F15" s="30">
        <f t="shared" si="0"/>
        <v>1.456953642384106E-2</v>
      </c>
      <c r="G15" s="29">
        <v>172</v>
      </c>
      <c r="H15" s="30">
        <f t="shared" si="1"/>
        <v>0.22781456953642384</v>
      </c>
      <c r="I15" s="29">
        <v>125</v>
      </c>
      <c r="J15" s="30">
        <f t="shared" si="2"/>
        <v>0.16556291390728478</v>
      </c>
      <c r="K15" s="29">
        <v>1</v>
      </c>
      <c r="L15" s="30">
        <f t="shared" si="3"/>
        <v>1.3245033112582781E-3</v>
      </c>
      <c r="M15" s="29">
        <v>5</v>
      </c>
      <c r="N15" s="30">
        <f t="shared" si="4"/>
        <v>6.6225165562913907E-3</v>
      </c>
      <c r="O15" s="29">
        <v>41</v>
      </c>
      <c r="P15" s="30">
        <f t="shared" si="5"/>
        <v>5.4304635761589407E-2</v>
      </c>
      <c r="Q15" s="29">
        <v>4</v>
      </c>
      <c r="R15" s="30">
        <f t="shared" si="6"/>
        <v>5.2980132450331126E-3</v>
      </c>
      <c r="S15" s="29">
        <v>152</v>
      </c>
      <c r="T15" s="30">
        <f t="shared" si="7"/>
        <v>0.20132450331125828</v>
      </c>
      <c r="U15" s="29">
        <v>1</v>
      </c>
      <c r="V15" s="30">
        <f t="shared" si="8"/>
        <v>1.3245033112582781E-3</v>
      </c>
      <c r="W15" s="29">
        <v>0</v>
      </c>
      <c r="X15" s="30">
        <f t="shared" si="9"/>
        <v>0</v>
      </c>
      <c r="Y15" s="29">
        <v>52</v>
      </c>
      <c r="Z15" s="30">
        <f t="shared" si="10"/>
        <v>6.887417218543046E-2</v>
      </c>
      <c r="AA15" s="29">
        <v>186</v>
      </c>
      <c r="AB15" s="30">
        <f t="shared" si="11"/>
        <v>0.24635761589403973</v>
      </c>
      <c r="AC15" s="29">
        <v>5</v>
      </c>
      <c r="AD15" s="30">
        <f t="shared" si="12"/>
        <v>6.6225165562913907E-3</v>
      </c>
      <c r="AE15" s="29">
        <v>0</v>
      </c>
      <c r="AF15" s="30">
        <f t="shared" si="13"/>
        <v>0</v>
      </c>
      <c r="AG15" s="29">
        <v>0</v>
      </c>
      <c r="AH15" s="30">
        <f t="shared" si="14"/>
        <v>0</v>
      </c>
      <c r="AI15" s="29">
        <v>0</v>
      </c>
      <c r="AJ15" s="30">
        <f t="shared" si="15"/>
        <v>0</v>
      </c>
      <c r="AK15" s="29">
        <f t="shared" si="16"/>
        <v>755</v>
      </c>
      <c r="AL15" s="30">
        <f t="shared" si="17"/>
        <v>1</v>
      </c>
      <c r="AM15" s="29">
        <v>0</v>
      </c>
      <c r="AN15" s="30">
        <f t="shared" si="18"/>
        <v>0</v>
      </c>
      <c r="AO15" s="29">
        <f t="shared" si="19"/>
        <v>755</v>
      </c>
      <c r="AP15" s="31">
        <f t="shared" si="21"/>
        <v>1</v>
      </c>
      <c r="AQ15" s="24"/>
      <c r="AR15" s="32">
        <v>659</v>
      </c>
      <c r="AS15" s="30">
        <f t="shared" si="20"/>
        <v>1.1456752655538696</v>
      </c>
    </row>
    <row r="16" spans="1:45" ht="14.1" customHeight="1">
      <c r="A16" s="27" t="s">
        <v>12</v>
      </c>
      <c r="B16" s="28">
        <v>429</v>
      </c>
      <c r="C16" s="28" t="s">
        <v>14</v>
      </c>
      <c r="D16" s="20"/>
      <c r="E16" s="29">
        <v>34</v>
      </c>
      <c r="F16" s="30">
        <f t="shared" si="0"/>
        <v>6.5009560229445512E-2</v>
      </c>
      <c r="G16" s="29">
        <v>175</v>
      </c>
      <c r="H16" s="30">
        <f t="shared" si="1"/>
        <v>0.33460803059273425</v>
      </c>
      <c r="I16" s="29">
        <v>140</v>
      </c>
      <c r="J16" s="30">
        <f t="shared" si="2"/>
        <v>0.26768642447418739</v>
      </c>
      <c r="K16" s="29">
        <v>5</v>
      </c>
      <c r="L16" s="30">
        <f t="shared" si="3"/>
        <v>9.5602294455066923E-3</v>
      </c>
      <c r="M16" s="29">
        <v>0</v>
      </c>
      <c r="N16" s="30">
        <f t="shared" si="4"/>
        <v>0</v>
      </c>
      <c r="O16" s="29">
        <v>0</v>
      </c>
      <c r="P16" s="30">
        <f t="shared" si="5"/>
        <v>0</v>
      </c>
      <c r="Q16" s="29">
        <v>0</v>
      </c>
      <c r="R16" s="30">
        <f t="shared" si="6"/>
        <v>0</v>
      </c>
      <c r="S16" s="29">
        <v>154</v>
      </c>
      <c r="T16" s="30">
        <f t="shared" si="7"/>
        <v>0.29445506692160611</v>
      </c>
      <c r="U16" s="29">
        <v>1</v>
      </c>
      <c r="V16" s="30">
        <f t="shared" si="8"/>
        <v>1.9120458891013384E-3</v>
      </c>
      <c r="W16" s="29">
        <v>0</v>
      </c>
      <c r="X16" s="30">
        <f t="shared" si="9"/>
        <v>0</v>
      </c>
      <c r="Y16" s="29">
        <v>0</v>
      </c>
      <c r="Z16" s="30">
        <f t="shared" si="10"/>
        <v>0</v>
      </c>
      <c r="AA16" s="29">
        <v>0</v>
      </c>
      <c r="AB16" s="30">
        <f t="shared" si="11"/>
        <v>0</v>
      </c>
      <c r="AC16" s="29">
        <v>0</v>
      </c>
      <c r="AD16" s="30">
        <f t="shared" si="12"/>
        <v>0</v>
      </c>
      <c r="AE16" s="29">
        <v>0</v>
      </c>
      <c r="AF16" s="30">
        <f t="shared" si="13"/>
        <v>0</v>
      </c>
      <c r="AG16" s="29">
        <v>0</v>
      </c>
      <c r="AH16" s="30">
        <f t="shared" si="14"/>
        <v>0</v>
      </c>
      <c r="AI16" s="29">
        <v>0</v>
      </c>
      <c r="AJ16" s="30">
        <f t="shared" si="15"/>
        <v>0</v>
      </c>
      <c r="AK16" s="29">
        <f t="shared" si="16"/>
        <v>509</v>
      </c>
      <c r="AL16" s="30">
        <f t="shared" si="17"/>
        <v>0.97323135755258128</v>
      </c>
      <c r="AM16" s="29">
        <v>14</v>
      </c>
      <c r="AN16" s="30">
        <f t="shared" si="18"/>
        <v>2.676864244741874E-2</v>
      </c>
      <c r="AO16" s="29">
        <f t="shared" si="19"/>
        <v>523</v>
      </c>
      <c r="AP16" s="31">
        <f t="shared" si="21"/>
        <v>1</v>
      </c>
      <c r="AQ16" s="24"/>
      <c r="AR16" s="32">
        <v>659</v>
      </c>
      <c r="AS16" s="30">
        <f t="shared" si="20"/>
        <v>0.79362670713201822</v>
      </c>
    </row>
    <row r="17" spans="1:45" ht="14.1" customHeight="1">
      <c r="A17" s="27" t="s">
        <v>12</v>
      </c>
      <c r="B17" s="28">
        <v>429</v>
      </c>
      <c r="C17" s="28" t="s">
        <v>15</v>
      </c>
      <c r="D17" s="20"/>
      <c r="E17" s="29">
        <v>0</v>
      </c>
      <c r="F17" s="30">
        <f t="shared" si="0"/>
        <v>0</v>
      </c>
      <c r="G17" s="29">
        <v>0</v>
      </c>
      <c r="H17" s="30">
        <f t="shared" si="1"/>
        <v>0</v>
      </c>
      <c r="I17" s="29">
        <v>128</v>
      </c>
      <c r="J17" s="30">
        <f t="shared" si="2"/>
        <v>0.23021582733812951</v>
      </c>
      <c r="K17" s="29">
        <v>3</v>
      </c>
      <c r="L17" s="30">
        <f t="shared" si="3"/>
        <v>5.3956834532374104E-3</v>
      </c>
      <c r="M17" s="29">
        <v>0</v>
      </c>
      <c r="N17" s="30">
        <f t="shared" si="4"/>
        <v>0</v>
      </c>
      <c r="O17" s="29">
        <v>0</v>
      </c>
      <c r="P17" s="30">
        <f t="shared" si="5"/>
        <v>0</v>
      </c>
      <c r="Q17" s="29">
        <v>0</v>
      </c>
      <c r="R17" s="30">
        <f t="shared" si="6"/>
        <v>0</v>
      </c>
      <c r="S17" s="29">
        <v>166</v>
      </c>
      <c r="T17" s="30">
        <f t="shared" si="7"/>
        <v>0.29856115107913667</v>
      </c>
      <c r="U17" s="29">
        <v>0</v>
      </c>
      <c r="V17" s="30">
        <f t="shared" si="8"/>
        <v>0</v>
      </c>
      <c r="W17" s="29">
        <v>0</v>
      </c>
      <c r="X17" s="30">
        <f t="shared" si="9"/>
        <v>0</v>
      </c>
      <c r="Y17" s="29">
        <v>43</v>
      </c>
      <c r="Z17" s="30">
        <f t="shared" si="10"/>
        <v>7.7338129496402883E-2</v>
      </c>
      <c r="AA17" s="29">
        <v>196</v>
      </c>
      <c r="AB17" s="30">
        <f t="shared" si="11"/>
        <v>0.35251798561151076</v>
      </c>
      <c r="AC17" s="29">
        <v>0</v>
      </c>
      <c r="AD17" s="30">
        <f t="shared" si="12"/>
        <v>0</v>
      </c>
      <c r="AE17" s="29">
        <v>0</v>
      </c>
      <c r="AF17" s="30">
        <f t="shared" si="13"/>
        <v>0</v>
      </c>
      <c r="AG17" s="29">
        <v>0</v>
      </c>
      <c r="AH17" s="30">
        <f t="shared" si="14"/>
        <v>0</v>
      </c>
      <c r="AI17" s="29">
        <v>0</v>
      </c>
      <c r="AJ17" s="30">
        <f t="shared" si="15"/>
        <v>0</v>
      </c>
      <c r="AK17" s="29">
        <f t="shared" si="16"/>
        <v>536</v>
      </c>
      <c r="AL17" s="30">
        <f t="shared" si="17"/>
        <v>0.96402877697841727</v>
      </c>
      <c r="AM17" s="29">
        <v>20</v>
      </c>
      <c r="AN17" s="30">
        <f t="shared" si="18"/>
        <v>3.5971223021582732E-2</v>
      </c>
      <c r="AO17" s="29">
        <f t="shared" si="19"/>
        <v>556</v>
      </c>
      <c r="AP17" s="31">
        <f t="shared" si="21"/>
        <v>1</v>
      </c>
      <c r="AQ17" s="24"/>
      <c r="AR17" s="32">
        <v>659</v>
      </c>
      <c r="AS17" s="30">
        <f t="shared" si="20"/>
        <v>0.8437025796661608</v>
      </c>
    </row>
    <row r="18" spans="1:45" ht="14.1" customHeight="1">
      <c r="A18" s="27" t="s">
        <v>12</v>
      </c>
      <c r="B18" s="28">
        <v>430</v>
      </c>
      <c r="C18" s="28" t="s">
        <v>13</v>
      </c>
      <c r="D18" s="20"/>
      <c r="E18" s="29">
        <v>7</v>
      </c>
      <c r="F18" s="30">
        <f t="shared" si="0"/>
        <v>2.0648967551622419E-2</v>
      </c>
      <c r="G18" s="29">
        <v>114</v>
      </c>
      <c r="H18" s="30">
        <f t="shared" si="1"/>
        <v>0.33628318584070799</v>
      </c>
      <c r="I18" s="29">
        <v>100</v>
      </c>
      <c r="J18" s="30">
        <f t="shared" si="2"/>
        <v>0.29498525073746312</v>
      </c>
      <c r="K18" s="29">
        <v>1</v>
      </c>
      <c r="L18" s="30">
        <f t="shared" si="3"/>
        <v>2.9498525073746312E-3</v>
      </c>
      <c r="M18" s="29">
        <v>1</v>
      </c>
      <c r="N18" s="30">
        <f t="shared" si="4"/>
        <v>2.9498525073746312E-3</v>
      </c>
      <c r="O18" s="29">
        <v>35</v>
      </c>
      <c r="P18" s="30">
        <f t="shared" si="5"/>
        <v>0.10324483775811209</v>
      </c>
      <c r="Q18" s="29">
        <v>1</v>
      </c>
      <c r="R18" s="30">
        <f t="shared" si="6"/>
        <v>2.9498525073746312E-3</v>
      </c>
      <c r="S18" s="29">
        <v>62</v>
      </c>
      <c r="T18" s="30">
        <f t="shared" si="7"/>
        <v>0.18289085545722714</v>
      </c>
      <c r="U18" s="29">
        <v>3</v>
      </c>
      <c r="V18" s="30">
        <f t="shared" si="8"/>
        <v>8.8495575221238937E-3</v>
      </c>
      <c r="W18" s="29">
        <v>0</v>
      </c>
      <c r="X18" s="30">
        <f t="shared" si="9"/>
        <v>0</v>
      </c>
      <c r="Y18" s="29">
        <v>0</v>
      </c>
      <c r="Z18" s="30">
        <f t="shared" si="10"/>
        <v>0</v>
      </c>
      <c r="AA18" s="29">
        <v>2</v>
      </c>
      <c r="AB18" s="30">
        <f t="shared" si="11"/>
        <v>5.8997050147492625E-3</v>
      </c>
      <c r="AC18" s="29">
        <v>0</v>
      </c>
      <c r="AD18" s="30">
        <f t="shared" si="12"/>
        <v>0</v>
      </c>
      <c r="AE18" s="29">
        <v>0</v>
      </c>
      <c r="AF18" s="30">
        <f t="shared" si="13"/>
        <v>0</v>
      </c>
      <c r="AG18" s="29">
        <v>0</v>
      </c>
      <c r="AH18" s="30">
        <f t="shared" si="14"/>
        <v>0</v>
      </c>
      <c r="AI18" s="29">
        <v>0</v>
      </c>
      <c r="AJ18" s="30">
        <f t="shared" si="15"/>
        <v>0</v>
      </c>
      <c r="AK18" s="29">
        <f t="shared" si="16"/>
        <v>326</v>
      </c>
      <c r="AL18" s="30">
        <f t="shared" si="17"/>
        <v>0.96165191740412981</v>
      </c>
      <c r="AM18" s="29">
        <v>13</v>
      </c>
      <c r="AN18" s="30">
        <f t="shared" si="18"/>
        <v>3.8348082595870206E-2</v>
      </c>
      <c r="AO18" s="29">
        <f t="shared" si="19"/>
        <v>339</v>
      </c>
      <c r="AP18" s="31">
        <f t="shared" si="21"/>
        <v>1</v>
      </c>
      <c r="AQ18" s="24"/>
      <c r="AR18" s="32">
        <v>401</v>
      </c>
      <c r="AS18" s="30">
        <f t="shared" si="20"/>
        <v>0.84538653366583538</v>
      </c>
    </row>
    <row r="19" spans="1:45" ht="14.1" customHeight="1">
      <c r="A19" s="27" t="s">
        <v>12</v>
      </c>
      <c r="B19" s="28">
        <v>431</v>
      </c>
      <c r="C19" s="28" t="s">
        <v>13</v>
      </c>
      <c r="D19" s="20"/>
      <c r="E19" s="29">
        <v>16</v>
      </c>
      <c r="F19" s="30">
        <f t="shared" si="0"/>
        <v>2.735042735042735E-2</v>
      </c>
      <c r="G19" s="29">
        <v>165</v>
      </c>
      <c r="H19" s="30">
        <f t="shared" si="1"/>
        <v>0.28205128205128205</v>
      </c>
      <c r="I19" s="29">
        <v>192</v>
      </c>
      <c r="J19" s="30">
        <f t="shared" si="2"/>
        <v>0.3282051282051282</v>
      </c>
      <c r="K19" s="29">
        <v>1</v>
      </c>
      <c r="L19" s="30">
        <f t="shared" si="3"/>
        <v>1.7094017094017094E-3</v>
      </c>
      <c r="M19" s="29">
        <v>3</v>
      </c>
      <c r="N19" s="30">
        <f t="shared" si="4"/>
        <v>5.1282051282051282E-3</v>
      </c>
      <c r="O19" s="29">
        <v>78</v>
      </c>
      <c r="P19" s="30">
        <f t="shared" si="5"/>
        <v>0.13333333333333333</v>
      </c>
      <c r="Q19" s="29">
        <v>3</v>
      </c>
      <c r="R19" s="30">
        <f t="shared" si="6"/>
        <v>5.1282051282051282E-3</v>
      </c>
      <c r="S19" s="29">
        <v>94</v>
      </c>
      <c r="T19" s="30">
        <f t="shared" si="7"/>
        <v>0.1606837606837607</v>
      </c>
      <c r="U19" s="29">
        <v>6</v>
      </c>
      <c r="V19" s="30">
        <f t="shared" si="8"/>
        <v>1.0256410256410256E-2</v>
      </c>
      <c r="W19" s="29">
        <v>0</v>
      </c>
      <c r="X19" s="30">
        <f t="shared" si="9"/>
        <v>0</v>
      </c>
      <c r="Y19" s="29">
        <v>6</v>
      </c>
      <c r="Z19" s="30">
        <f t="shared" si="10"/>
        <v>1.0256410256410256E-2</v>
      </c>
      <c r="AA19" s="29">
        <v>3</v>
      </c>
      <c r="AB19" s="30">
        <f t="shared" si="11"/>
        <v>5.1282051282051282E-3</v>
      </c>
      <c r="AC19" s="29">
        <v>1</v>
      </c>
      <c r="AD19" s="30">
        <f t="shared" si="12"/>
        <v>1.7094017094017094E-3</v>
      </c>
      <c r="AE19" s="29">
        <v>0</v>
      </c>
      <c r="AF19" s="30">
        <f t="shared" si="13"/>
        <v>0</v>
      </c>
      <c r="AG19" s="29">
        <v>0</v>
      </c>
      <c r="AH19" s="30">
        <f t="shared" si="14"/>
        <v>0</v>
      </c>
      <c r="AI19" s="29">
        <v>0</v>
      </c>
      <c r="AJ19" s="30">
        <f t="shared" si="15"/>
        <v>0</v>
      </c>
      <c r="AK19" s="29">
        <f t="shared" si="16"/>
        <v>568</v>
      </c>
      <c r="AL19" s="30">
        <f t="shared" si="17"/>
        <v>0.97094017094017093</v>
      </c>
      <c r="AM19" s="29">
        <v>17</v>
      </c>
      <c r="AN19" s="30">
        <f t="shared" si="18"/>
        <v>2.9059829059829061E-2</v>
      </c>
      <c r="AO19" s="29">
        <f t="shared" si="19"/>
        <v>585</v>
      </c>
      <c r="AP19" s="31">
        <f t="shared" si="21"/>
        <v>1</v>
      </c>
      <c r="AQ19" s="24"/>
      <c r="AR19" s="32">
        <v>709</v>
      </c>
      <c r="AS19" s="30">
        <f t="shared" si="20"/>
        <v>0.82510578279266578</v>
      </c>
    </row>
    <row r="20" spans="1:45" ht="14.1" customHeight="1">
      <c r="A20" s="27" t="s">
        <v>12</v>
      </c>
      <c r="B20" s="28">
        <v>432</v>
      </c>
      <c r="C20" s="28" t="s">
        <v>13</v>
      </c>
      <c r="D20" s="20"/>
      <c r="E20" s="29">
        <v>7</v>
      </c>
      <c r="F20" s="30">
        <f t="shared" si="0"/>
        <v>1.912568306010929E-2</v>
      </c>
      <c r="G20" s="29">
        <v>102</v>
      </c>
      <c r="H20" s="30">
        <f t="shared" si="1"/>
        <v>0.27868852459016391</v>
      </c>
      <c r="I20" s="29">
        <v>120</v>
      </c>
      <c r="J20" s="30">
        <f t="shared" si="2"/>
        <v>0.32786885245901637</v>
      </c>
      <c r="K20" s="29">
        <v>3</v>
      </c>
      <c r="L20" s="30">
        <f t="shared" si="3"/>
        <v>8.1967213114754103E-3</v>
      </c>
      <c r="M20" s="29">
        <v>0</v>
      </c>
      <c r="N20" s="30">
        <f t="shared" si="4"/>
        <v>0</v>
      </c>
      <c r="O20" s="29">
        <v>15</v>
      </c>
      <c r="P20" s="30">
        <f t="shared" si="5"/>
        <v>4.0983606557377046E-2</v>
      </c>
      <c r="Q20" s="29">
        <v>1</v>
      </c>
      <c r="R20" s="30">
        <f t="shared" si="6"/>
        <v>2.7322404371584699E-3</v>
      </c>
      <c r="S20" s="29">
        <v>93</v>
      </c>
      <c r="T20" s="30">
        <f t="shared" si="7"/>
        <v>0.25409836065573771</v>
      </c>
      <c r="U20" s="29">
        <v>0</v>
      </c>
      <c r="V20" s="30">
        <f t="shared" si="8"/>
        <v>0</v>
      </c>
      <c r="W20" s="29">
        <v>0</v>
      </c>
      <c r="X20" s="30">
        <f t="shared" si="9"/>
        <v>0</v>
      </c>
      <c r="Y20" s="29">
        <v>0</v>
      </c>
      <c r="Z20" s="30">
        <f t="shared" si="10"/>
        <v>0</v>
      </c>
      <c r="AA20" s="29">
        <v>3</v>
      </c>
      <c r="AB20" s="30">
        <f t="shared" si="11"/>
        <v>8.1967213114754103E-3</v>
      </c>
      <c r="AC20" s="29">
        <v>1</v>
      </c>
      <c r="AD20" s="30">
        <f t="shared" si="12"/>
        <v>2.7322404371584699E-3</v>
      </c>
      <c r="AE20" s="29">
        <v>0</v>
      </c>
      <c r="AF20" s="30">
        <f t="shared" si="13"/>
        <v>0</v>
      </c>
      <c r="AG20" s="29">
        <v>0</v>
      </c>
      <c r="AH20" s="30">
        <f t="shared" si="14"/>
        <v>0</v>
      </c>
      <c r="AI20" s="29">
        <v>0</v>
      </c>
      <c r="AJ20" s="30">
        <f t="shared" si="15"/>
        <v>0</v>
      </c>
      <c r="AK20" s="29">
        <f t="shared" si="16"/>
        <v>345</v>
      </c>
      <c r="AL20" s="30">
        <f t="shared" si="17"/>
        <v>0.94262295081967218</v>
      </c>
      <c r="AM20" s="29">
        <v>21</v>
      </c>
      <c r="AN20" s="30">
        <f t="shared" si="18"/>
        <v>5.737704918032787E-2</v>
      </c>
      <c r="AO20" s="29">
        <f t="shared" si="19"/>
        <v>366</v>
      </c>
      <c r="AP20" s="31">
        <f t="shared" si="21"/>
        <v>1</v>
      </c>
      <c r="AQ20" s="24"/>
      <c r="AR20" s="32">
        <v>408</v>
      </c>
      <c r="AS20" s="30">
        <f t="shared" si="20"/>
        <v>0.8970588235294118</v>
      </c>
    </row>
    <row r="21" spans="1:45" ht="14.1" customHeight="1">
      <c r="A21" s="27" t="s">
        <v>12</v>
      </c>
      <c r="B21" s="28">
        <v>433</v>
      </c>
      <c r="C21" s="28" t="s">
        <v>13</v>
      </c>
      <c r="D21" s="20"/>
      <c r="E21" s="29">
        <v>5</v>
      </c>
      <c r="F21" s="30">
        <f t="shared" si="0"/>
        <v>1.020408163265306E-2</v>
      </c>
      <c r="G21" s="29">
        <v>176</v>
      </c>
      <c r="H21" s="30">
        <f t="shared" si="1"/>
        <v>0.35918367346938773</v>
      </c>
      <c r="I21" s="29">
        <v>129</v>
      </c>
      <c r="J21" s="30">
        <f t="shared" si="2"/>
        <v>0.26326530612244897</v>
      </c>
      <c r="K21" s="29">
        <v>0</v>
      </c>
      <c r="L21" s="30">
        <f t="shared" si="3"/>
        <v>0</v>
      </c>
      <c r="M21" s="29">
        <v>1</v>
      </c>
      <c r="N21" s="30">
        <f t="shared" si="4"/>
        <v>2.0408163265306124E-3</v>
      </c>
      <c r="O21" s="29">
        <v>31</v>
      </c>
      <c r="P21" s="30">
        <f t="shared" si="5"/>
        <v>6.3265306122448975E-2</v>
      </c>
      <c r="Q21" s="29">
        <v>1</v>
      </c>
      <c r="R21" s="30">
        <f t="shared" si="6"/>
        <v>2.0408163265306124E-3</v>
      </c>
      <c r="S21" s="29">
        <v>145</v>
      </c>
      <c r="T21" s="30">
        <f t="shared" si="7"/>
        <v>0.29591836734693877</v>
      </c>
      <c r="U21" s="29">
        <v>2</v>
      </c>
      <c r="V21" s="30">
        <f t="shared" si="8"/>
        <v>4.0816326530612249E-3</v>
      </c>
      <c r="W21" s="29">
        <v>0</v>
      </c>
      <c r="X21" s="30">
        <f t="shared" si="9"/>
        <v>0</v>
      </c>
      <c r="Y21" s="29">
        <v>0</v>
      </c>
      <c r="Z21" s="30">
        <f t="shared" si="10"/>
        <v>0</v>
      </c>
      <c r="AA21" s="29">
        <v>0</v>
      </c>
      <c r="AB21" s="30">
        <f t="shared" si="11"/>
        <v>0</v>
      </c>
      <c r="AC21" s="29">
        <v>0</v>
      </c>
      <c r="AD21" s="30">
        <f t="shared" si="12"/>
        <v>0</v>
      </c>
      <c r="AE21" s="29">
        <v>0</v>
      </c>
      <c r="AF21" s="30">
        <f t="shared" si="13"/>
        <v>0</v>
      </c>
      <c r="AG21" s="29">
        <v>0</v>
      </c>
      <c r="AH21" s="30">
        <f t="shared" si="14"/>
        <v>0</v>
      </c>
      <c r="AI21" s="29">
        <v>0</v>
      </c>
      <c r="AJ21" s="30">
        <f t="shared" si="15"/>
        <v>0</v>
      </c>
      <c r="AK21" s="29">
        <f t="shared" si="16"/>
        <v>490</v>
      </c>
      <c r="AL21" s="30">
        <f t="shared" si="17"/>
        <v>1</v>
      </c>
      <c r="AM21" s="29">
        <v>0</v>
      </c>
      <c r="AN21" s="30">
        <f t="shared" si="18"/>
        <v>0</v>
      </c>
      <c r="AO21" s="29">
        <f t="shared" si="19"/>
        <v>490</v>
      </c>
      <c r="AP21" s="31">
        <f t="shared" si="21"/>
        <v>1</v>
      </c>
      <c r="AQ21" s="24"/>
      <c r="AR21" s="32">
        <v>576</v>
      </c>
      <c r="AS21" s="30">
        <f t="shared" si="20"/>
        <v>0.85069444444444442</v>
      </c>
    </row>
    <row r="22" spans="1:45" ht="14.1" customHeight="1">
      <c r="A22" s="27" t="s">
        <v>12</v>
      </c>
      <c r="B22" s="28">
        <v>434</v>
      </c>
      <c r="C22" s="28" t="s">
        <v>13</v>
      </c>
      <c r="D22" s="20"/>
      <c r="E22" s="29">
        <v>8</v>
      </c>
      <c r="F22" s="30">
        <f t="shared" si="0"/>
        <v>5.0632911392405063E-2</v>
      </c>
      <c r="G22" s="29">
        <v>78</v>
      </c>
      <c r="H22" s="30">
        <f t="shared" si="1"/>
        <v>0.49367088607594939</v>
      </c>
      <c r="I22" s="29">
        <v>30</v>
      </c>
      <c r="J22" s="30">
        <f t="shared" si="2"/>
        <v>0.189873417721519</v>
      </c>
      <c r="K22" s="29">
        <v>0</v>
      </c>
      <c r="L22" s="30">
        <f t="shared" si="3"/>
        <v>0</v>
      </c>
      <c r="M22" s="29">
        <v>0</v>
      </c>
      <c r="N22" s="30">
        <f t="shared" si="4"/>
        <v>0</v>
      </c>
      <c r="O22" s="29">
        <v>0</v>
      </c>
      <c r="P22" s="30">
        <f t="shared" si="5"/>
        <v>0</v>
      </c>
      <c r="Q22" s="29">
        <v>0</v>
      </c>
      <c r="R22" s="30">
        <f t="shared" si="6"/>
        <v>0</v>
      </c>
      <c r="S22" s="29">
        <v>39</v>
      </c>
      <c r="T22" s="30">
        <f t="shared" si="7"/>
        <v>0.24683544303797469</v>
      </c>
      <c r="U22" s="29">
        <v>0</v>
      </c>
      <c r="V22" s="30">
        <f t="shared" si="8"/>
        <v>0</v>
      </c>
      <c r="W22" s="29">
        <v>0</v>
      </c>
      <c r="X22" s="30">
        <f t="shared" si="9"/>
        <v>0</v>
      </c>
      <c r="Y22" s="29">
        <v>0</v>
      </c>
      <c r="Z22" s="30">
        <f t="shared" si="10"/>
        <v>0</v>
      </c>
      <c r="AA22" s="29">
        <v>0</v>
      </c>
      <c r="AB22" s="30">
        <f t="shared" si="11"/>
        <v>0</v>
      </c>
      <c r="AC22" s="29">
        <v>0</v>
      </c>
      <c r="AD22" s="30">
        <f t="shared" si="12"/>
        <v>0</v>
      </c>
      <c r="AE22" s="29">
        <v>0</v>
      </c>
      <c r="AF22" s="30">
        <f t="shared" si="13"/>
        <v>0</v>
      </c>
      <c r="AG22" s="29">
        <v>0</v>
      </c>
      <c r="AH22" s="30">
        <f t="shared" si="14"/>
        <v>0</v>
      </c>
      <c r="AI22" s="29">
        <v>0</v>
      </c>
      <c r="AJ22" s="30">
        <f t="shared" si="15"/>
        <v>0</v>
      </c>
      <c r="AK22" s="29">
        <f t="shared" si="16"/>
        <v>155</v>
      </c>
      <c r="AL22" s="30">
        <f t="shared" si="17"/>
        <v>0.98101265822784811</v>
      </c>
      <c r="AM22" s="29">
        <v>3</v>
      </c>
      <c r="AN22" s="30">
        <f t="shared" si="18"/>
        <v>1.8987341772151899E-2</v>
      </c>
      <c r="AO22" s="29">
        <f t="shared" si="19"/>
        <v>158</v>
      </c>
      <c r="AP22" s="31">
        <f t="shared" si="21"/>
        <v>1</v>
      </c>
      <c r="AQ22" s="24"/>
      <c r="AR22" s="32">
        <v>180</v>
      </c>
      <c r="AS22" s="30">
        <f t="shared" si="20"/>
        <v>0.87777777777777777</v>
      </c>
    </row>
    <row r="23" spans="1:45" ht="14.1" customHeight="1">
      <c r="A23" s="27" t="s">
        <v>12</v>
      </c>
      <c r="B23" s="28">
        <v>435</v>
      </c>
      <c r="C23" s="28" t="s">
        <v>13</v>
      </c>
      <c r="D23" s="20"/>
      <c r="E23" s="29">
        <v>5</v>
      </c>
      <c r="F23" s="30">
        <f t="shared" si="0"/>
        <v>1.1013215859030838E-2</v>
      </c>
      <c r="G23" s="29">
        <v>136</v>
      </c>
      <c r="H23" s="30">
        <f t="shared" si="1"/>
        <v>0.29955947136563876</v>
      </c>
      <c r="I23" s="29">
        <v>50</v>
      </c>
      <c r="J23" s="30">
        <f t="shared" si="2"/>
        <v>0.11013215859030837</v>
      </c>
      <c r="K23" s="29">
        <v>3</v>
      </c>
      <c r="L23" s="30">
        <f t="shared" si="3"/>
        <v>6.6079295154185024E-3</v>
      </c>
      <c r="M23" s="29">
        <v>1</v>
      </c>
      <c r="N23" s="30">
        <f t="shared" si="4"/>
        <v>2.2026431718061676E-3</v>
      </c>
      <c r="O23" s="29">
        <v>41</v>
      </c>
      <c r="P23" s="30">
        <f t="shared" si="5"/>
        <v>9.0308370044052858E-2</v>
      </c>
      <c r="Q23" s="29">
        <v>0</v>
      </c>
      <c r="R23" s="30">
        <f t="shared" si="6"/>
        <v>0</v>
      </c>
      <c r="S23" s="29">
        <v>202</v>
      </c>
      <c r="T23" s="30">
        <f t="shared" si="7"/>
        <v>0.44493392070484583</v>
      </c>
      <c r="U23" s="29">
        <v>1</v>
      </c>
      <c r="V23" s="30">
        <f t="shared" si="8"/>
        <v>2.2026431718061676E-3</v>
      </c>
      <c r="W23" s="29">
        <v>1</v>
      </c>
      <c r="X23" s="30">
        <f t="shared" si="9"/>
        <v>2.2026431718061676E-3</v>
      </c>
      <c r="Y23" s="29">
        <v>1</v>
      </c>
      <c r="Z23" s="30">
        <f t="shared" si="10"/>
        <v>2.2026431718061676E-3</v>
      </c>
      <c r="AA23" s="29">
        <v>10</v>
      </c>
      <c r="AB23" s="30">
        <f t="shared" si="11"/>
        <v>2.2026431718061675E-2</v>
      </c>
      <c r="AC23" s="29">
        <v>1</v>
      </c>
      <c r="AD23" s="30">
        <f t="shared" si="12"/>
        <v>2.2026431718061676E-3</v>
      </c>
      <c r="AE23" s="29">
        <v>2</v>
      </c>
      <c r="AF23" s="30">
        <f t="shared" si="13"/>
        <v>4.4052863436123352E-3</v>
      </c>
      <c r="AG23" s="29">
        <v>0</v>
      </c>
      <c r="AH23" s="30">
        <f t="shared" si="14"/>
        <v>0</v>
      </c>
      <c r="AI23" s="29">
        <v>0</v>
      </c>
      <c r="AJ23" s="30">
        <f t="shared" si="15"/>
        <v>0</v>
      </c>
      <c r="AK23" s="29">
        <f t="shared" si="16"/>
        <v>454</v>
      </c>
      <c r="AL23" s="30">
        <f t="shared" si="17"/>
        <v>1</v>
      </c>
      <c r="AM23" s="29">
        <v>0</v>
      </c>
      <c r="AN23" s="30">
        <f t="shared" si="18"/>
        <v>0</v>
      </c>
      <c r="AO23" s="29">
        <f t="shared" si="19"/>
        <v>454</v>
      </c>
      <c r="AP23" s="31">
        <f t="shared" si="21"/>
        <v>1</v>
      </c>
      <c r="AQ23" s="24"/>
      <c r="AR23" s="32">
        <v>589</v>
      </c>
      <c r="AS23" s="30">
        <f t="shared" si="20"/>
        <v>0.77079796264855682</v>
      </c>
    </row>
    <row r="24" spans="1:45" ht="14.1" customHeight="1">
      <c r="A24" s="27" t="s">
        <v>12</v>
      </c>
      <c r="B24" s="28">
        <v>436</v>
      </c>
      <c r="C24" s="28" t="s">
        <v>13</v>
      </c>
      <c r="D24" s="20"/>
      <c r="E24" s="29">
        <v>3</v>
      </c>
      <c r="F24" s="30">
        <f t="shared" si="0"/>
        <v>3.125E-2</v>
      </c>
      <c r="G24" s="29">
        <v>32</v>
      </c>
      <c r="H24" s="30">
        <f t="shared" si="1"/>
        <v>0.33333333333333331</v>
      </c>
      <c r="I24" s="29">
        <v>12</v>
      </c>
      <c r="J24" s="30">
        <f t="shared" si="2"/>
        <v>0.125</v>
      </c>
      <c r="K24" s="29">
        <v>2</v>
      </c>
      <c r="L24" s="30">
        <f t="shared" si="3"/>
        <v>2.0833333333333332E-2</v>
      </c>
      <c r="M24" s="29">
        <v>0</v>
      </c>
      <c r="N24" s="30">
        <f t="shared" si="4"/>
        <v>0</v>
      </c>
      <c r="O24" s="29">
        <v>8</v>
      </c>
      <c r="P24" s="30">
        <f t="shared" si="5"/>
        <v>8.3333333333333329E-2</v>
      </c>
      <c r="Q24" s="29">
        <v>1</v>
      </c>
      <c r="R24" s="30">
        <f t="shared" si="6"/>
        <v>1.0416666666666666E-2</v>
      </c>
      <c r="S24" s="29">
        <v>28</v>
      </c>
      <c r="T24" s="30">
        <f t="shared" si="7"/>
        <v>0.29166666666666669</v>
      </c>
      <c r="U24" s="29">
        <v>0</v>
      </c>
      <c r="V24" s="30">
        <f t="shared" si="8"/>
        <v>0</v>
      </c>
      <c r="W24" s="29">
        <v>0</v>
      </c>
      <c r="X24" s="30">
        <f t="shared" si="9"/>
        <v>0</v>
      </c>
      <c r="Y24" s="29">
        <v>1</v>
      </c>
      <c r="Z24" s="30">
        <f t="shared" si="10"/>
        <v>1.0416666666666666E-2</v>
      </c>
      <c r="AA24" s="29">
        <v>3</v>
      </c>
      <c r="AB24" s="30">
        <f t="shared" si="11"/>
        <v>3.125E-2</v>
      </c>
      <c r="AC24" s="29">
        <v>0</v>
      </c>
      <c r="AD24" s="30">
        <f t="shared" si="12"/>
        <v>0</v>
      </c>
      <c r="AE24" s="29">
        <v>0</v>
      </c>
      <c r="AF24" s="30">
        <f t="shared" si="13"/>
        <v>0</v>
      </c>
      <c r="AG24" s="29">
        <v>0</v>
      </c>
      <c r="AH24" s="30">
        <f t="shared" si="14"/>
        <v>0</v>
      </c>
      <c r="AI24" s="29">
        <v>0</v>
      </c>
      <c r="AJ24" s="30">
        <f t="shared" si="15"/>
        <v>0</v>
      </c>
      <c r="AK24" s="29">
        <f t="shared" si="16"/>
        <v>90</v>
      </c>
      <c r="AL24" s="30">
        <f t="shared" si="17"/>
        <v>0.9375</v>
      </c>
      <c r="AM24" s="29">
        <v>6</v>
      </c>
      <c r="AN24" s="30">
        <f t="shared" si="18"/>
        <v>6.25E-2</v>
      </c>
      <c r="AO24" s="29">
        <f t="shared" si="19"/>
        <v>96</v>
      </c>
      <c r="AP24" s="31">
        <f t="shared" si="21"/>
        <v>1</v>
      </c>
      <c r="AQ24" s="24"/>
      <c r="AR24" s="32">
        <v>99</v>
      </c>
      <c r="AS24" s="30">
        <f t="shared" si="20"/>
        <v>0.96969696969696972</v>
      </c>
    </row>
    <row r="25" spans="1:45" ht="14.1" customHeight="1">
      <c r="A25" s="33" t="s">
        <v>12</v>
      </c>
      <c r="B25" s="34">
        <v>439</v>
      </c>
      <c r="C25" s="34" t="s">
        <v>13</v>
      </c>
      <c r="D25" s="20"/>
      <c r="E25" s="35">
        <v>2</v>
      </c>
      <c r="F25" s="36">
        <f t="shared" si="0"/>
        <v>3.2102728731942215E-3</v>
      </c>
      <c r="G25" s="35">
        <v>286</v>
      </c>
      <c r="H25" s="36">
        <f t="shared" si="1"/>
        <v>0.4590690208667737</v>
      </c>
      <c r="I25" s="35">
        <v>62</v>
      </c>
      <c r="J25" s="36">
        <f t="shared" si="2"/>
        <v>9.9518459069020862E-2</v>
      </c>
      <c r="K25" s="35">
        <v>4</v>
      </c>
      <c r="L25" s="36">
        <f t="shared" si="3"/>
        <v>6.420545746388443E-3</v>
      </c>
      <c r="M25" s="35">
        <v>1</v>
      </c>
      <c r="N25" s="36">
        <f t="shared" si="4"/>
        <v>1.6051364365971107E-3</v>
      </c>
      <c r="O25" s="35">
        <v>13</v>
      </c>
      <c r="P25" s="36">
        <f t="shared" si="5"/>
        <v>2.0866773675762441E-2</v>
      </c>
      <c r="Q25" s="35">
        <v>4</v>
      </c>
      <c r="R25" s="36">
        <f t="shared" si="6"/>
        <v>6.420545746388443E-3</v>
      </c>
      <c r="S25" s="35">
        <v>237</v>
      </c>
      <c r="T25" s="36">
        <f t="shared" si="7"/>
        <v>0.38041733547351525</v>
      </c>
      <c r="U25" s="35">
        <v>0</v>
      </c>
      <c r="V25" s="36">
        <f t="shared" si="8"/>
        <v>0</v>
      </c>
      <c r="W25" s="35">
        <v>0</v>
      </c>
      <c r="X25" s="36">
        <f t="shared" si="9"/>
        <v>0</v>
      </c>
      <c r="Y25" s="35">
        <v>0</v>
      </c>
      <c r="Z25" s="36">
        <f t="shared" si="10"/>
        <v>0</v>
      </c>
      <c r="AA25" s="35">
        <v>4</v>
      </c>
      <c r="AB25" s="36">
        <f t="shared" si="11"/>
        <v>6.420545746388443E-3</v>
      </c>
      <c r="AC25" s="35">
        <v>2</v>
      </c>
      <c r="AD25" s="36">
        <f t="shared" si="12"/>
        <v>3.2102728731942215E-3</v>
      </c>
      <c r="AE25" s="35">
        <v>0</v>
      </c>
      <c r="AF25" s="36">
        <f t="shared" si="13"/>
        <v>0</v>
      </c>
      <c r="AG25" s="35">
        <v>0</v>
      </c>
      <c r="AH25" s="36">
        <f t="shared" si="14"/>
        <v>0</v>
      </c>
      <c r="AI25" s="35">
        <v>0</v>
      </c>
      <c r="AJ25" s="36">
        <f t="shared" si="15"/>
        <v>0</v>
      </c>
      <c r="AK25" s="35">
        <f t="shared" si="16"/>
        <v>615</v>
      </c>
      <c r="AL25" s="36">
        <f t="shared" si="17"/>
        <v>0.9871589085072231</v>
      </c>
      <c r="AM25" s="35">
        <v>8</v>
      </c>
      <c r="AN25" s="36">
        <f t="shared" si="18"/>
        <v>1.2841091492776886E-2</v>
      </c>
      <c r="AO25" s="35">
        <f t="shared" si="19"/>
        <v>623</v>
      </c>
      <c r="AP25" s="37">
        <f t="shared" si="21"/>
        <v>1</v>
      </c>
      <c r="AQ25" s="24"/>
      <c r="AR25" s="38">
        <v>723</v>
      </c>
      <c r="AS25" s="36">
        <f t="shared" si="20"/>
        <v>0.86168741355463352</v>
      </c>
    </row>
    <row r="26" spans="1:45" ht="3" customHeight="1"/>
    <row r="27" spans="1:45" s="42" customFormat="1" ht="14.1" customHeight="1">
      <c r="A27" s="53" t="s">
        <v>16</v>
      </c>
      <c r="B27" s="55">
        <f t="array" ref="B27">SUM(IFERROR(1/COUNTIF(B13:B25,B13:B25),0))</f>
        <v>10</v>
      </c>
      <c r="C27" s="57">
        <f>COUNTA(B13:B25)</f>
        <v>13</v>
      </c>
      <c r="D27" s="40"/>
      <c r="E27" s="47">
        <f>SUM(E13:E25)</f>
        <v>125</v>
      </c>
      <c r="F27" s="48"/>
      <c r="G27" s="47">
        <f t="shared" ref="G27" si="22">SUM(G13:G25)</f>
        <v>1882</v>
      </c>
      <c r="H27" s="48"/>
      <c r="I27" s="47">
        <f t="shared" ref="I27" si="23">SUM(I13:I25)</f>
        <v>1264</v>
      </c>
      <c r="J27" s="48"/>
      <c r="K27" s="47">
        <f t="shared" ref="K27" si="24">SUM(K13:K25)</f>
        <v>27</v>
      </c>
      <c r="L27" s="48"/>
      <c r="M27" s="47">
        <f t="shared" ref="M27" si="25">SUM(M13:M25)</f>
        <v>14</v>
      </c>
      <c r="N27" s="48"/>
      <c r="O27" s="47">
        <f t="shared" ref="O27" si="26">SUM(O13:O25)</f>
        <v>321</v>
      </c>
      <c r="P27" s="48"/>
      <c r="Q27" s="47">
        <f t="shared" ref="Q27" si="27">SUM(Q13:Q25)</f>
        <v>23</v>
      </c>
      <c r="R27" s="48"/>
      <c r="S27" s="47">
        <f t="shared" ref="S27" si="28">SUM(S13:S25)</f>
        <v>1666</v>
      </c>
      <c r="T27" s="48"/>
      <c r="U27" s="47">
        <f t="shared" ref="U27" si="29">SUM(U13:U25)</f>
        <v>15</v>
      </c>
      <c r="V27" s="48"/>
      <c r="W27" s="47">
        <f t="shared" ref="W27" si="30">SUM(W13:W25)</f>
        <v>2</v>
      </c>
      <c r="X27" s="48"/>
      <c r="Y27" s="47">
        <f t="shared" ref="Y27" si="31">SUM(Y13:Y25)</f>
        <v>109</v>
      </c>
      <c r="Z27" s="48"/>
      <c r="AA27" s="47">
        <f t="shared" ref="AA27" si="32">SUM(AA13:AA25)</f>
        <v>419</v>
      </c>
      <c r="AB27" s="48"/>
      <c r="AC27" s="47">
        <f t="shared" ref="AC27" si="33">SUM(AC13:AC25)</f>
        <v>13</v>
      </c>
      <c r="AD27" s="48"/>
      <c r="AE27" s="47">
        <f t="shared" ref="AE27" si="34">SUM(AE13:AE25)</f>
        <v>4</v>
      </c>
      <c r="AF27" s="48"/>
      <c r="AG27" s="47">
        <f t="shared" ref="AG27" si="35">SUM(AG13:AG25)</f>
        <v>0</v>
      </c>
      <c r="AH27" s="48"/>
      <c r="AI27" s="47">
        <f t="shared" ref="AI27" si="36">SUM(AI13:AI25)</f>
        <v>0</v>
      </c>
      <c r="AJ27" s="48"/>
      <c r="AK27" s="47">
        <f t="shared" ref="AK27" si="37">SUM(AK13:AK25)</f>
        <v>5884</v>
      </c>
      <c r="AL27" s="48"/>
      <c r="AM27" s="47">
        <f t="shared" ref="AM27" si="38">SUM(AM13:AM25)</f>
        <v>133</v>
      </c>
      <c r="AN27" s="48"/>
      <c r="AO27" s="47">
        <f t="shared" ref="AO27:AR27" si="39">SUM(AO13:AO25)</f>
        <v>6017</v>
      </c>
      <c r="AP27" s="48"/>
      <c r="AQ27" s="41"/>
      <c r="AR27" s="47">
        <f t="shared" si="39"/>
        <v>6978</v>
      </c>
      <c r="AS27" s="48"/>
    </row>
    <row r="28" spans="1:45" ht="14.1" customHeight="1">
      <c r="A28" s="54"/>
      <c r="B28" s="56"/>
      <c r="C28" s="58"/>
      <c r="E28" s="43">
        <f>IF(E27&gt;0,E27/$AO27,0)</f>
        <v>2.0774472328402859E-2</v>
      </c>
      <c r="F28" s="44"/>
      <c r="G28" s="43">
        <f>IF(G27&gt;0,G27/$AO27,0)</f>
        <v>0.31278045537643345</v>
      </c>
      <c r="H28" s="44"/>
      <c r="I28" s="43">
        <f>IF(I27&gt;0,I27/$AO27,0)</f>
        <v>0.21007146418480971</v>
      </c>
      <c r="J28" s="44"/>
      <c r="K28" s="43">
        <f>IF(K27&gt;0,K27/$AO27,0)</f>
        <v>4.4872860229350177E-3</v>
      </c>
      <c r="L28" s="44"/>
      <c r="M28" s="43">
        <f>IF(M27&gt;0,M27/$AO27,0)</f>
        <v>2.3267409007811202E-3</v>
      </c>
      <c r="N28" s="44"/>
      <c r="O28" s="43">
        <f>IF(O27&gt;0,O27/$AO27,0)</f>
        <v>5.3348844939338544E-2</v>
      </c>
      <c r="P28" s="44"/>
      <c r="Q28" s="43">
        <f>IF(Q27&gt;0,Q27/$AO27,0)</f>
        <v>3.8225029084261262E-3</v>
      </c>
      <c r="R28" s="44"/>
      <c r="S28" s="43">
        <f>IF(S27&gt;0,S27/$AO27,0)</f>
        <v>0.27688216719295328</v>
      </c>
      <c r="T28" s="44"/>
      <c r="U28" s="43">
        <f>IF(U27&gt;0,U27/$AO27,0)</f>
        <v>2.4929366794083432E-3</v>
      </c>
      <c r="V28" s="44"/>
      <c r="W28" s="43">
        <f>IF(W27&gt;0,W27/$AO27,0)</f>
        <v>3.3239155725444574E-4</v>
      </c>
      <c r="X28" s="44"/>
      <c r="Y28" s="43">
        <f>IF(Y27&gt;0,Y27/$AO27,0)</f>
        <v>1.8115339870367293E-2</v>
      </c>
      <c r="Z28" s="44"/>
      <c r="AA28" s="43">
        <f>IF(AA27&gt;0,AA27/$AO27,0)</f>
        <v>6.9636031244806385E-2</v>
      </c>
      <c r="AB28" s="44"/>
      <c r="AC28" s="43">
        <f>IF(AC27&gt;0,AC27/$AO27,0)</f>
        <v>2.1605451221538975E-3</v>
      </c>
      <c r="AD28" s="44"/>
      <c r="AE28" s="43">
        <f>IF(AE27&gt;0,AE27/$AO27,0)</f>
        <v>6.6478311450889147E-4</v>
      </c>
      <c r="AF28" s="44"/>
      <c r="AG28" s="43">
        <f>IF(AG27&gt;0,AG27/$AO27,0)</f>
        <v>0</v>
      </c>
      <c r="AH28" s="44"/>
      <c r="AI28" s="43">
        <f>IF(AI27&gt;0,AI27/$AO27,0)</f>
        <v>0</v>
      </c>
      <c r="AJ28" s="44"/>
      <c r="AK28" s="43">
        <f>IF(AK27&gt;0,AK27/$AO27,0)</f>
        <v>0.9778959614425794</v>
      </c>
      <c r="AL28" s="44"/>
      <c r="AM28" s="43">
        <f>IF(AM27&gt;0,AM27/$AO27,0)</f>
        <v>2.210403855742064E-2</v>
      </c>
      <c r="AN28" s="44"/>
      <c r="AO28" s="43">
        <f>IF(AO27&gt;0,AO27/$AO27,0)</f>
        <v>1</v>
      </c>
      <c r="AP28" s="44"/>
      <c r="AR28" s="45">
        <f>IF(AO27&gt;0,AO27/$AR27,0)</f>
        <v>0.86228145600458583</v>
      </c>
      <c r="AS28" s="46"/>
    </row>
  </sheetData>
  <mergeCells count="64">
    <mergeCell ref="A6:AS6"/>
    <mergeCell ref="A1:AS1"/>
    <mergeCell ref="A2:AS2"/>
    <mergeCell ref="A3:AS3"/>
    <mergeCell ref="A4:AS4"/>
    <mergeCell ref="A5:K5"/>
    <mergeCell ref="A7:AS7"/>
    <mergeCell ref="A8:AS8"/>
    <mergeCell ref="A9:AS9"/>
    <mergeCell ref="A10:A11"/>
    <mergeCell ref="B10:B11"/>
    <mergeCell ref="C10:C11"/>
    <mergeCell ref="AI10:AJ10"/>
    <mergeCell ref="AK10:AK11"/>
    <mergeCell ref="AL10:AL11"/>
    <mergeCell ref="AM10:AM11"/>
    <mergeCell ref="AS10:AS11"/>
    <mergeCell ref="A27:A28"/>
    <mergeCell ref="B27:B28"/>
    <mergeCell ref="C27:C28"/>
    <mergeCell ref="E27:F27"/>
    <mergeCell ref="G27:H27"/>
    <mergeCell ref="S27:T27"/>
    <mergeCell ref="AN10:AN11"/>
    <mergeCell ref="AO10:AO11"/>
    <mergeCell ref="AP10:AP11"/>
    <mergeCell ref="AR10:AR11"/>
    <mergeCell ref="I27:J27"/>
    <mergeCell ref="K27:L27"/>
    <mergeCell ref="M27:N27"/>
    <mergeCell ref="O27:P27"/>
    <mergeCell ref="Q27:R27"/>
    <mergeCell ref="AR27:AS27"/>
    <mergeCell ref="U27:V27"/>
    <mergeCell ref="W27:X27"/>
    <mergeCell ref="Y27:Z27"/>
    <mergeCell ref="AA27:AB27"/>
    <mergeCell ref="AC27:AD27"/>
    <mergeCell ref="AE27:AF27"/>
    <mergeCell ref="AG27:AH27"/>
    <mergeCell ref="AI27:AJ27"/>
    <mergeCell ref="AK27:AL27"/>
    <mergeCell ref="AM27:AN27"/>
    <mergeCell ref="AO27:AP27"/>
    <mergeCell ref="AA28:AB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Y28:Z28"/>
    <mergeCell ref="AO28:AP28"/>
    <mergeCell ref="AR28:AS28"/>
    <mergeCell ref="AC28:AD28"/>
    <mergeCell ref="AE28:AF28"/>
    <mergeCell ref="AG28:AH28"/>
    <mergeCell ref="AI28:AJ28"/>
    <mergeCell ref="AK28:AL28"/>
    <mergeCell ref="AM28:AN28"/>
  </mergeCells>
  <printOptions horizontalCentered="1"/>
  <pageMargins left="0.31496062992125984" right="0.31496062992125984" top="0.43307086614173229" bottom="0.51181102362204722" header="0.31496062992125984" footer="0.35433070866141736"/>
  <pageSetup paperSize="305" fitToWidth="0" fitToHeight="0" orientation="landscape" verticalDpi="1200" r:id="rId1"/>
  <headerFooter>
    <oddFooter>&amp;L&amp;"Arial,Normal"&amp;7Pág.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2018_AYU_CAS_PALI</vt:lpstr>
      <vt:lpstr>'2018_AYU_CAS_PALI'!Print_Titles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Jasegovi</dc:creator>
  <cp:lastModifiedBy>Jasegovi</cp:lastModifiedBy>
  <dcterms:created xsi:type="dcterms:W3CDTF">2018-10-18T01:13:28Z</dcterms:created>
  <dcterms:modified xsi:type="dcterms:W3CDTF">2018-10-18T01:14:10Z</dcterms:modified>
</cp:coreProperties>
</file>