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HEMA\RESPALDO PROCESO ELECTORAL 2014-2015\DE VACACIONES\RESULTADOS DE COMPUTOS POR CASILLA\COMPUTOS DE AYUNTAMIENTO\"/>
    </mc:Choice>
  </mc:AlternateContent>
  <bookViews>
    <workbookView xWindow="0" yWindow="0" windowWidth="28800" windowHeight="12435"/>
  </bookViews>
  <sheets>
    <sheet name="Hoja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6" i="1" l="1"/>
  <c r="AD31" i="1"/>
  <c r="AD25" i="1"/>
  <c r="W46" i="1"/>
  <c r="V46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D42" i="1"/>
  <c r="Q42" i="1"/>
  <c r="R42" i="1"/>
  <c r="AD41" i="1"/>
  <c r="AE41" i="1"/>
  <c r="Q41" i="1"/>
  <c r="R41" i="1"/>
  <c r="AD40" i="1"/>
  <c r="AE40" i="1"/>
  <c r="Q40" i="1"/>
  <c r="R40" i="1"/>
  <c r="AD39" i="1"/>
  <c r="AE39" i="1"/>
  <c r="Q39" i="1"/>
  <c r="AD38" i="1"/>
  <c r="Q38" i="1"/>
  <c r="R38" i="1"/>
  <c r="AD37" i="1"/>
  <c r="AE37" i="1"/>
  <c r="Q37" i="1"/>
  <c r="R37" i="1"/>
  <c r="AD36" i="1"/>
  <c r="AE36" i="1"/>
  <c r="Q36" i="1"/>
  <c r="R36" i="1"/>
  <c r="AD35" i="1"/>
  <c r="AE35" i="1"/>
  <c r="Q35" i="1"/>
  <c r="AD34" i="1"/>
  <c r="Q34" i="1"/>
  <c r="R34" i="1"/>
  <c r="AD33" i="1"/>
  <c r="AE33" i="1"/>
  <c r="Q33" i="1"/>
  <c r="R33" i="1"/>
  <c r="AD32" i="1"/>
  <c r="AE32" i="1"/>
  <c r="Q32" i="1"/>
  <c r="R32" i="1"/>
  <c r="AE31" i="1"/>
  <c r="Q31" i="1"/>
  <c r="AD30" i="1"/>
  <c r="Q30" i="1"/>
  <c r="R30" i="1"/>
  <c r="AD29" i="1"/>
  <c r="AE29" i="1"/>
  <c r="Q29" i="1"/>
  <c r="R29" i="1"/>
  <c r="AD28" i="1"/>
  <c r="AE28" i="1"/>
  <c r="Q28" i="1"/>
  <c r="R28" i="1"/>
  <c r="AD27" i="1"/>
  <c r="AE27" i="1"/>
  <c r="Q27" i="1"/>
  <c r="AD26" i="1"/>
  <c r="AE26" i="1"/>
  <c r="Q26" i="1"/>
  <c r="AE25" i="1"/>
  <c r="Q25" i="1"/>
  <c r="R25" i="1"/>
  <c r="AD24" i="1"/>
  <c r="AE24" i="1"/>
  <c r="Q24" i="1"/>
  <c r="R24" i="1"/>
  <c r="AD23" i="1"/>
  <c r="AE23" i="1"/>
  <c r="Q23" i="1"/>
  <c r="AD22" i="1"/>
  <c r="AE22" i="1"/>
  <c r="Q22" i="1"/>
  <c r="AD21" i="1"/>
  <c r="AE21" i="1"/>
  <c r="Q21" i="1"/>
  <c r="R21" i="1"/>
  <c r="AD20" i="1"/>
  <c r="AE20" i="1"/>
  <c r="Q20" i="1"/>
  <c r="R20" i="1"/>
  <c r="AD19" i="1"/>
  <c r="AE19" i="1"/>
  <c r="Q19" i="1"/>
  <c r="AD18" i="1"/>
  <c r="AE18" i="1"/>
  <c r="Q18" i="1"/>
  <c r="AD17" i="1"/>
  <c r="AE17" i="1"/>
  <c r="Q17" i="1"/>
  <c r="R17" i="1"/>
  <c r="AD16" i="1"/>
  <c r="AE16" i="1"/>
  <c r="Q16" i="1"/>
  <c r="R16" i="1"/>
  <c r="AD15" i="1"/>
  <c r="AE15" i="1"/>
  <c r="Q15" i="1"/>
  <c r="Q14" i="1"/>
  <c r="R14" i="1"/>
  <c r="AD14" i="1"/>
  <c r="AE14" i="1"/>
  <c r="AG46" i="1"/>
  <c r="AF46" i="1"/>
  <c r="AC46" i="1"/>
  <c r="AB46" i="1"/>
  <c r="Z46" i="1"/>
  <c r="Y46" i="1"/>
  <c r="X46" i="1"/>
  <c r="U46" i="1"/>
  <c r="T46" i="1"/>
  <c r="S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AI35" i="1"/>
  <c r="AI31" i="1"/>
  <c r="AI27" i="1"/>
  <c r="AI23" i="1"/>
  <c r="AI19" i="1"/>
  <c r="AI15" i="1"/>
  <c r="AI39" i="1"/>
  <c r="AD46" i="1"/>
  <c r="AI18" i="1"/>
  <c r="AI22" i="1"/>
  <c r="AI26" i="1"/>
  <c r="AI30" i="1"/>
  <c r="AI34" i="1"/>
  <c r="AI38" i="1"/>
  <c r="AI42" i="1"/>
  <c r="AH46" i="1"/>
  <c r="R15" i="1"/>
  <c r="AI17" i="1"/>
  <c r="R19" i="1"/>
  <c r="AI21" i="1"/>
  <c r="R23" i="1"/>
  <c r="AI25" i="1"/>
  <c r="R27" i="1"/>
  <c r="AI29" i="1"/>
  <c r="R31" i="1"/>
  <c r="AI33" i="1"/>
  <c r="R35" i="1"/>
  <c r="AI37" i="1"/>
  <c r="R39" i="1"/>
  <c r="AI41" i="1"/>
  <c r="AI16" i="1"/>
  <c r="R18" i="1"/>
  <c r="AI20" i="1"/>
  <c r="R22" i="1"/>
  <c r="AI24" i="1"/>
  <c r="R26" i="1"/>
  <c r="AI28" i="1"/>
  <c r="AI32" i="1"/>
  <c r="AI36" i="1"/>
  <c r="AI40" i="1"/>
  <c r="Q46" i="1"/>
  <c r="AE30" i="1"/>
  <c r="AE34" i="1"/>
  <c r="AE38" i="1"/>
  <c r="AE42" i="1"/>
  <c r="AI14" i="1"/>
  <c r="AJ15" i="1"/>
  <c r="AJ42" i="1"/>
  <c r="AJ37" i="1"/>
  <c r="AJ38" i="1"/>
  <c r="AJ30" i="1"/>
  <c r="AJ31" i="1"/>
  <c r="AJ32" i="1"/>
  <c r="AJ23" i="1"/>
  <c r="AJ24" i="1"/>
  <c r="AJ25" i="1"/>
  <c r="AJ26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E46" i="1"/>
  <c r="AI46" i="1"/>
  <c r="R46" i="1"/>
  <c r="AJ14" i="1"/>
  <c r="AJ16" i="1"/>
  <c r="AJ17" i="1"/>
  <c r="AJ18" i="1"/>
  <c r="A10" i="1"/>
  <c r="A9" i="1"/>
</calcChain>
</file>

<file path=xl/sharedStrings.xml><?xml version="1.0" encoding="utf-8"?>
<sst xmlns="http://schemas.openxmlformats.org/spreadsheetml/2006/main" count="80" uniqueCount="25">
  <si>
    <t>Municipio: 064 Panindicuaro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</si>
  <si>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</si>
  <si>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</si>
  <si>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</si>
  <si>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</si>
  <si>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</si>
  <si>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</si>
  <si>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</si>
  <si>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</si>
  <si>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</si>
  <si>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</si>
  <si>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</si>
  <si>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</si>
  <si>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</si>
  <si>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</si>
  <si>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</si>
  <si>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</si>
  <si>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PANINDICUARO</t>
  </si>
  <si>
    <t>BÁSICA</t>
  </si>
  <si>
    <t>CONTIGUA 1</t>
  </si>
  <si>
    <t>EXTRAORDINARIA 1</t>
  </si>
  <si>
    <t>CONTIGUA 2</t>
  </si>
  <si>
    <t>TOTAL</t>
  </si>
  <si>
    <t>CÓMPUTOS MUNICIPALES</t>
  </si>
  <si>
    <t>VOTACION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</si>
</sst>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  <fill>
      <patternFill patternType="solid">
        <fgColor rgb="FFFFF3FF"/>
        <bgColor indexed="0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8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0" fontId="11" fillId="0" borderId="0" xfId="0" applyFont="1" applyAlignment="1">
      <alignment horizontal="right"/>
    </xf>
    <xf numFmtId="0" fontId="11" fillId="0" borderId="0" xfId="0" applyFont="1"/>
    <xf numFmtId="2" fontId="11" fillId="0" borderId="0" xfId="0" applyNumberFormat="1" applyFont="1"/>
    <xf numFmtId="165" fontId="9" fillId="0" borderId="10" xfId="1" applyNumberFormat="1" applyFont="1" applyFill="1" applyBorder="1" applyAlignment="1">
      <alignment horizontal="center" wrapText="1"/>
    </xf>
    <xf numFmtId="0" fontId="9" fillId="0" borderId="10" xfId="1" applyFont="1" applyFill="1" applyBorder="1" applyAlignment="1">
      <alignment horizontal="left" wrapText="1"/>
    </xf>
    <xf numFmtId="0" fontId="9" fillId="0" borderId="11" xfId="1" applyFont="1" applyFill="1" applyBorder="1" applyAlignment="1">
      <alignment horizontal="right" wrapText="1"/>
    </xf>
    <xf numFmtId="0" fontId="9" fillId="0" borderId="9" xfId="1" applyFont="1" applyFill="1" applyBorder="1" applyAlignment="1" applyProtection="1">
      <alignment wrapText="1"/>
      <protection locked="0"/>
    </xf>
    <xf numFmtId="0" fontId="9" fillId="0" borderId="10" xfId="1" applyFont="1" applyFill="1" applyBorder="1" applyAlignment="1" applyProtection="1">
      <alignment wrapText="1"/>
      <protection locked="0"/>
    </xf>
    <xf numFmtId="0" fontId="9" fillId="0" borderId="11" xfId="1" applyFont="1" applyFill="1" applyBorder="1" applyAlignment="1" applyProtection="1">
      <alignment wrapText="1"/>
      <protection locked="0"/>
    </xf>
    <xf numFmtId="0" fontId="9" fillId="0" borderId="12" xfId="1" applyFont="1" applyFill="1" applyBorder="1" applyAlignment="1" applyProtection="1">
      <alignment wrapText="1"/>
      <protection locked="0"/>
    </xf>
    <xf numFmtId="0" fontId="9" fillId="0" borderId="13" xfId="1" applyFont="1" applyFill="1" applyBorder="1" applyAlignment="1" applyProtection="1">
      <alignment wrapText="1"/>
      <protection locked="0"/>
    </xf>
    <xf numFmtId="0" fontId="9" fillId="0" borderId="14" xfId="1" applyFont="1" applyFill="1" applyBorder="1" applyAlignment="1" applyProtection="1">
      <alignment wrapText="1"/>
      <protection locked="0"/>
    </xf>
    <xf numFmtId="0" fontId="9" fillId="0" borderId="11" xfId="1" applyFont="1" applyFill="1" applyBorder="1" applyAlignment="1">
      <alignment wrapText="1"/>
    </xf>
    <xf numFmtId="165" fontId="9" fillId="5" borderId="16" xfId="1" applyNumberFormat="1" applyFont="1" applyFill="1" applyBorder="1" applyAlignment="1">
      <alignment horizontal="center" wrapText="1"/>
    </xf>
    <xf numFmtId="0" fontId="9" fillId="5" borderId="16" xfId="1" applyFont="1" applyFill="1" applyBorder="1" applyAlignment="1">
      <alignment horizontal="left" wrapText="1"/>
    </xf>
    <xf numFmtId="0" fontId="9" fillId="5" borderId="17" xfId="1" applyFont="1" applyFill="1" applyBorder="1" applyAlignment="1">
      <alignment horizontal="right" wrapText="1"/>
    </xf>
    <xf numFmtId="0" fontId="9" fillId="5" borderId="15" xfId="1" applyFont="1" applyFill="1" applyBorder="1" applyAlignment="1" applyProtection="1">
      <alignment wrapText="1"/>
      <protection locked="0"/>
    </xf>
    <xf numFmtId="0" fontId="9" fillId="5" borderId="16" xfId="1" applyFont="1" applyFill="1" applyBorder="1" applyAlignment="1" applyProtection="1">
      <alignment wrapText="1"/>
      <protection locked="0"/>
    </xf>
    <xf numFmtId="0" fontId="9" fillId="5" borderId="17" xfId="1" applyFont="1" applyFill="1" applyBorder="1" applyAlignment="1" applyProtection="1">
      <alignment wrapText="1"/>
      <protection locked="0"/>
    </xf>
    <xf numFmtId="0" fontId="9" fillId="5" borderId="18" xfId="1" applyFont="1" applyFill="1" applyBorder="1" applyAlignment="1" applyProtection="1">
      <alignment wrapText="1"/>
      <protection locked="0"/>
    </xf>
    <xf numFmtId="0" fontId="9" fillId="5" borderId="19" xfId="1" applyFont="1" applyFill="1" applyBorder="1" applyAlignment="1" applyProtection="1">
      <alignment wrapText="1"/>
      <protection locked="0"/>
    </xf>
    <xf numFmtId="0" fontId="9" fillId="5" borderId="20" xfId="1" applyFont="1" applyFill="1" applyBorder="1" applyAlignment="1" applyProtection="1">
      <alignment wrapText="1"/>
      <protection locked="0"/>
    </xf>
    <xf numFmtId="0" fontId="9" fillId="5" borderId="21" xfId="1" applyFont="1" applyFill="1" applyBorder="1" applyAlignment="1">
      <alignment wrapText="1"/>
    </xf>
    <xf numFmtId="165" fontId="9" fillId="0" borderId="1" xfId="1" applyNumberFormat="1" applyFont="1" applyFill="1" applyBorder="1" applyAlignment="1">
      <alignment horizontal="center" wrapText="1"/>
    </xf>
    <xf numFmtId="0" fontId="9" fillId="0" borderId="1" xfId="1" applyFont="1" applyFill="1" applyBorder="1" applyAlignment="1">
      <alignment horizontal="left" wrapText="1"/>
    </xf>
    <xf numFmtId="0" fontId="9" fillId="0" borderId="21" xfId="1" applyFont="1" applyFill="1" applyBorder="1" applyAlignment="1">
      <alignment horizontal="right" wrapText="1"/>
    </xf>
    <xf numFmtId="0" fontId="9" fillId="0" borderId="22" xfId="1" applyFont="1" applyFill="1" applyBorder="1" applyAlignment="1" applyProtection="1">
      <alignment wrapText="1"/>
      <protection locked="0"/>
    </xf>
    <xf numFmtId="0" fontId="9" fillId="0" borderId="1" xfId="1" applyFont="1" applyFill="1" applyBorder="1" applyAlignment="1" applyProtection="1">
      <alignment wrapText="1"/>
      <protection locked="0"/>
    </xf>
    <xf numFmtId="0" fontId="9" fillId="0" borderId="21" xfId="1" applyFont="1" applyFill="1" applyBorder="1" applyAlignment="1" applyProtection="1">
      <alignment wrapText="1"/>
      <protection locked="0"/>
    </xf>
    <xf numFmtId="0" fontId="9" fillId="0" borderId="23" xfId="1" applyFont="1" applyFill="1" applyBorder="1" applyAlignment="1" applyProtection="1">
      <alignment wrapText="1"/>
      <protection locked="0"/>
    </xf>
    <xf numFmtId="0" fontId="9" fillId="0" borderId="24" xfId="1" applyFont="1" applyFill="1" applyBorder="1" applyAlignment="1" applyProtection="1">
      <alignment wrapText="1"/>
      <protection locked="0"/>
    </xf>
    <xf numFmtId="0" fontId="9" fillId="0" borderId="20" xfId="1" applyFont="1" applyFill="1" applyBorder="1" applyAlignment="1" applyProtection="1">
      <alignment wrapText="1"/>
      <protection locked="0"/>
    </xf>
    <xf numFmtId="0" fontId="9" fillId="0" borderId="21" xfId="1" applyFont="1" applyFill="1" applyBorder="1" applyAlignment="1">
      <alignment wrapText="1"/>
    </xf>
    <xf numFmtId="166" fontId="9" fillId="0" borderId="9" xfId="1" applyNumberFormat="1" applyFont="1" applyFill="1" applyBorder="1" applyAlignment="1">
      <alignment horizontal="center" wrapText="1"/>
    </xf>
    <xf numFmtId="165" fontId="9" fillId="0" borderId="10" xfId="1" applyNumberFormat="1" applyFont="1" applyFill="1" applyBorder="1" applyAlignment="1">
      <alignment horizontal="left" wrapText="1"/>
    </xf>
    <xf numFmtId="166" fontId="9" fillId="5" borderId="15" xfId="1" applyNumberFormat="1" applyFont="1" applyFill="1" applyBorder="1" applyAlignment="1">
      <alignment horizontal="center" wrapText="1"/>
    </xf>
    <xf numFmtId="165" fontId="9" fillId="5" borderId="1" xfId="1" applyNumberFormat="1" applyFont="1" applyFill="1" applyBorder="1" applyAlignment="1">
      <alignment horizontal="left" wrapText="1"/>
    </xf>
    <xf numFmtId="166" fontId="9" fillId="0" borderId="22" xfId="1" applyNumberFormat="1" applyFont="1" applyFill="1" applyBorder="1" applyAlignment="1">
      <alignment horizontal="center" wrapText="1"/>
    </xf>
    <xf numFmtId="165" fontId="9" fillId="0" borderId="16" xfId="1" applyNumberFormat="1" applyFont="1" applyFill="1" applyBorder="1" applyAlignment="1">
      <alignment horizontal="left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8" borderId="5" xfId="1" applyFont="1" applyFill="1" applyBorder="1" applyAlignment="1">
      <alignment horizontal="center" wrapText="1"/>
    </xf>
    <xf numFmtId="0" fontId="9" fillId="8" borderId="6" xfId="1" applyFont="1" applyFill="1" applyBorder="1" applyAlignment="1">
      <alignment horizontal="center" wrapText="1"/>
    </xf>
    <xf numFmtId="0" fontId="9" fillId="8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2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32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9867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5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4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1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15</xdr:col>
      <xdr:colOff>40350</xdr:colOff>
      <xdr:row>12</xdr:row>
      <xdr:rowOff>59400</xdr:rowOff>
    </xdr:from>
    <xdr:ext cx="457200" cy="457200"/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1550" y="2345400"/>
          <a:ext cx="457200" cy="457200"/>
        </a:xfrm>
        <a:prstGeom prst="rect">
          <a:avLst/>
        </a:prstGeom>
      </xdr:spPr>
    </xdr:pic>
    <xdr:clientData/>
  </xdr:oneCellAnchor>
  <xdr:oneCellAnchor>
    <xdr:from>
      <xdr:col>15</xdr:col>
      <xdr:colOff>521325</xdr:colOff>
      <xdr:row>12</xdr:row>
      <xdr:rowOff>54600</xdr:rowOff>
    </xdr:from>
    <xdr:ext cx="476250" cy="476250"/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2525" y="2340600"/>
          <a:ext cx="476250" cy="476250"/>
        </a:xfrm>
        <a:prstGeom prst="rect">
          <a:avLst/>
        </a:prstGeom>
      </xdr:spPr>
    </xdr:pic>
    <xdr:clientData/>
  </xdr:oneCellAnchor>
  <xdr:twoCellAnchor editAs="oneCell">
    <xdr:from>
      <xdr:col>19</xdr:col>
      <xdr:colOff>71325</xdr:colOff>
      <xdr:row>12</xdr:row>
      <xdr:rowOff>52275</xdr:rowOff>
    </xdr:from>
    <xdr:to>
      <xdr:col>19</xdr:col>
      <xdr:colOff>547575</xdr:colOff>
      <xdr:row>12</xdr:row>
      <xdr:rowOff>528525</xdr:rowOff>
    </xdr:to>
    <xdr:pic>
      <xdr:nvPicPr>
        <xdr:cNvPr id="78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20225" y="23382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19</xdr:col>
      <xdr:colOff>466724</xdr:colOff>
      <xdr:row>11</xdr:row>
      <xdr:rowOff>180974</xdr:rowOff>
    </xdr:from>
    <xdr:to>
      <xdr:col>20</xdr:col>
      <xdr:colOff>9524</xdr:colOff>
      <xdr:row>13</xdr:row>
      <xdr:rowOff>9524</xdr:rowOff>
    </xdr:to>
    <xdr:pic>
      <xdr:nvPicPr>
        <xdr:cNvPr id="79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624" y="2276474"/>
          <a:ext cx="600075" cy="600075"/>
        </a:xfrm>
        <a:prstGeom prst="rect">
          <a:avLst/>
        </a:prstGeom>
      </xdr:spPr>
    </xdr:pic>
    <xdr:clientData/>
  </xdr:twoCellAnchor>
  <xdr:oneCellAnchor>
    <xdr:from>
      <xdr:col>20</xdr:col>
      <xdr:colOff>52275</xdr:colOff>
      <xdr:row>12</xdr:row>
      <xdr:rowOff>52275</xdr:rowOff>
    </xdr:from>
    <xdr:ext cx="476250" cy="476250"/>
    <xdr:pic>
      <xdr:nvPicPr>
        <xdr:cNvPr id="80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987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20</xdr:col>
      <xdr:colOff>542925</xdr:colOff>
      <xdr:row>12</xdr:row>
      <xdr:rowOff>57150</xdr:rowOff>
    </xdr:from>
    <xdr:ext cx="450000" cy="450000"/>
    <xdr:pic>
      <xdr:nvPicPr>
        <xdr:cNvPr id="81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20525" y="2343150"/>
          <a:ext cx="450000" cy="450000"/>
        </a:xfrm>
        <a:prstGeom prst="rect">
          <a:avLst/>
        </a:prstGeom>
      </xdr:spPr>
    </xdr:pic>
    <xdr:clientData/>
  </xdr:oneCellAnchor>
  <xdr:oneCellAnchor>
    <xdr:from>
      <xdr:col>18</xdr:col>
      <xdr:colOff>42750</xdr:colOff>
      <xdr:row>12</xdr:row>
      <xdr:rowOff>42750</xdr:rowOff>
    </xdr:from>
    <xdr:ext cx="476250" cy="476250"/>
    <xdr:pic>
      <xdr:nvPicPr>
        <xdr:cNvPr id="82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2950" y="2328750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542925</xdr:colOff>
      <xdr:row>12</xdr:row>
      <xdr:rowOff>44032</xdr:rowOff>
    </xdr:from>
    <xdr:ext cx="438000" cy="457467"/>
    <xdr:pic>
      <xdr:nvPicPr>
        <xdr:cNvPr id="83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3125" y="2330032"/>
          <a:ext cx="438000" cy="457467"/>
        </a:xfrm>
        <a:prstGeom prst="rect">
          <a:avLst/>
        </a:prstGeom>
      </xdr:spPr>
    </xdr:pic>
    <xdr:clientData/>
  </xdr:oneCellAnchor>
  <xdr:oneCellAnchor>
    <xdr:from>
      <xdr:col>21</xdr:col>
      <xdr:colOff>28575</xdr:colOff>
      <xdr:row>12</xdr:row>
      <xdr:rowOff>44032</xdr:rowOff>
    </xdr:from>
    <xdr:ext cx="438000" cy="457467"/>
    <xdr:pic>
      <xdr:nvPicPr>
        <xdr:cNvPr id="84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4875" y="2330032"/>
          <a:ext cx="438000" cy="457467"/>
        </a:xfrm>
        <a:prstGeom prst="rect">
          <a:avLst/>
        </a:prstGeom>
      </xdr:spPr>
    </xdr:pic>
    <xdr:clientData/>
  </xdr:oneCellAnchor>
  <xdr:oneCellAnchor>
    <xdr:from>
      <xdr:col>21</xdr:col>
      <xdr:colOff>419099</xdr:colOff>
      <xdr:row>11</xdr:row>
      <xdr:rowOff>161924</xdr:rowOff>
    </xdr:from>
    <xdr:ext cx="600075" cy="600075"/>
    <xdr:pic>
      <xdr:nvPicPr>
        <xdr:cNvPr id="85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25399" y="2257424"/>
          <a:ext cx="600075" cy="600075"/>
        </a:xfrm>
        <a:prstGeom prst="rect">
          <a:avLst/>
        </a:prstGeom>
      </xdr:spPr>
    </xdr:pic>
    <xdr:clientData/>
  </xdr:oneCellAnchor>
  <xdr:oneCellAnchor>
    <xdr:from>
      <xdr:col>25</xdr:col>
      <xdr:colOff>71325</xdr:colOff>
      <xdr:row>12</xdr:row>
      <xdr:rowOff>52275</xdr:rowOff>
    </xdr:from>
    <xdr:ext cx="476250" cy="476250"/>
    <xdr:pic>
      <xdr:nvPicPr>
        <xdr:cNvPr id="86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7820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25</xdr:col>
      <xdr:colOff>571500</xdr:colOff>
      <xdr:row>12</xdr:row>
      <xdr:rowOff>53557</xdr:rowOff>
    </xdr:from>
    <xdr:ext cx="438000" cy="457467"/>
    <xdr:pic>
      <xdr:nvPicPr>
        <xdr:cNvPr id="87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78375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27</xdr:col>
      <xdr:colOff>476249</xdr:colOff>
      <xdr:row>11</xdr:row>
      <xdr:rowOff>180974</xdr:rowOff>
    </xdr:from>
    <xdr:ext cx="600075" cy="600075"/>
    <xdr:pic>
      <xdr:nvPicPr>
        <xdr:cNvPr id="88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97599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27</xdr:col>
      <xdr:colOff>71325</xdr:colOff>
      <xdr:row>12</xdr:row>
      <xdr:rowOff>52275</xdr:rowOff>
    </xdr:from>
    <xdr:ext cx="476250" cy="476250"/>
    <xdr:pic>
      <xdr:nvPicPr>
        <xdr:cNvPr id="8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267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24</xdr:col>
      <xdr:colOff>523875</xdr:colOff>
      <xdr:row>12</xdr:row>
      <xdr:rowOff>44032</xdr:rowOff>
    </xdr:from>
    <xdr:ext cx="438000" cy="457467"/>
    <xdr:pic>
      <xdr:nvPicPr>
        <xdr:cNvPr id="90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16275" y="2330032"/>
          <a:ext cx="438000" cy="457467"/>
        </a:xfrm>
        <a:prstGeom prst="rect">
          <a:avLst/>
        </a:prstGeom>
      </xdr:spPr>
    </xdr:pic>
    <xdr:clientData/>
  </xdr:oneCellAnchor>
  <xdr:oneCellAnchor>
    <xdr:from>
      <xdr:col>25</xdr:col>
      <xdr:colOff>1038225</xdr:colOff>
      <xdr:row>12</xdr:row>
      <xdr:rowOff>66675</xdr:rowOff>
    </xdr:from>
    <xdr:ext cx="450000" cy="450000"/>
    <xdr:pic>
      <xdr:nvPicPr>
        <xdr:cNvPr id="91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45100" y="2352675"/>
          <a:ext cx="450000" cy="450000"/>
        </a:xfrm>
        <a:prstGeom prst="rect">
          <a:avLst/>
        </a:prstGeom>
      </xdr:spPr>
    </xdr:pic>
    <xdr:clientData/>
  </xdr:oneCellAnchor>
  <xdr:oneCellAnchor>
    <xdr:from>
      <xdr:col>28</xdr:col>
      <xdr:colOff>71325</xdr:colOff>
      <xdr:row>12</xdr:row>
      <xdr:rowOff>52275</xdr:rowOff>
    </xdr:from>
    <xdr:ext cx="476250" cy="476250"/>
    <xdr:pic>
      <xdr:nvPicPr>
        <xdr:cNvPr id="95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2162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28</xdr:col>
      <xdr:colOff>571500</xdr:colOff>
      <xdr:row>12</xdr:row>
      <xdr:rowOff>53557</xdr:rowOff>
    </xdr:from>
    <xdr:ext cx="438000" cy="457467"/>
    <xdr:pic>
      <xdr:nvPicPr>
        <xdr:cNvPr id="96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21800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28</xdr:col>
      <xdr:colOff>962024</xdr:colOff>
      <xdr:row>11</xdr:row>
      <xdr:rowOff>171449</xdr:rowOff>
    </xdr:from>
    <xdr:ext cx="600075" cy="600075"/>
    <xdr:pic>
      <xdr:nvPicPr>
        <xdr:cNvPr id="97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2324" y="2266949"/>
          <a:ext cx="600075" cy="600075"/>
        </a:xfrm>
        <a:prstGeom prst="rect">
          <a:avLst/>
        </a:prstGeom>
      </xdr:spPr>
    </xdr:pic>
    <xdr:clientData/>
  </xdr:oneCellAnchor>
  <xdr:oneCellAnchor>
    <xdr:from>
      <xdr:col>28</xdr:col>
      <xdr:colOff>1514475</xdr:colOff>
      <xdr:row>12</xdr:row>
      <xdr:rowOff>57150</xdr:rowOff>
    </xdr:from>
    <xdr:ext cx="450000" cy="450000"/>
    <xdr:pic>
      <xdr:nvPicPr>
        <xdr:cNvPr id="98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64775" y="2343150"/>
          <a:ext cx="450000" cy="450000"/>
        </a:xfrm>
        <a:prstGeom prst="rect">
          <a:avLst/>
        </a:prstGeom>
      </xdr:spPr>
    </xdr:pic>
    <xdr:clientData/>
  </xdr:oneCellAnchor>
  <xdr:oneCellAnchor>
    <xdr:from>
      <xdr:col>27</xdr:col>
      <xdr:colOff>1028700</xdr:colOff>
      <xdr:row>12</xdr:row>
      <xdr:rowOff>57150</xdr:rowOff>
    </xdr:from>
    <xdr:ext cx="450000" cy="450000"/>
    <xdr:pic>
      <xdr:nvPicPr>
        <xdr:cNvPr id="99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50050" y="2343150"/>
          <a:ext cx="450000" cy="450000"/>
        </a:xfrm>
        <a:prstGeom prst="rect">
          <a:avLst/>
        </a:prstGeom>
      </xdr:spPr>
    </xdr:pic>
    <xdr:clientData/>
  </xdr:oneCellAnchor>
  <xdr:oneCellAnchor>
    <xdr:from>
      <xdr:col>24</xdr:col>
      <xdr:colOff>33225</xdr:colOff>
      <xdr:row>12</xdr:row>
      <xdr:rowOff>33225</xdr:rowOff>
    </xdr:from>
    <xdr:ext cx="476250" cy="476250"/>
    <xdr:pic>
      <xdr:nvPicPr>
        <xdr:cNvPr id="100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25625" y="2319225"/>
          <a:ext cx="476250" cy="476250"/>
        </a:xfrm>
        <a:prstGeom prst="rect">
          <a:avLst/>
        </a:prstGeom>
      </xdr:spPr>
    </xdr:pic>
    <xdr:clientData/>
  </xdr:oneCellAnchor>
  <xdr:oneCellAnchor>
    <xdr:from>
      <xdr:col>24</xdr:col>
      <xdr:colOff>923924</xdr:colOff>
      <xdr:row>11</xdr:row>
      <xdr:rowOff>171449</xdr:rowOff>
    </xdr:from>
    <xdr:ext cx="600075" cy="600075"/>
    <xdr:pic>
      <xdr:nvPicPr>
        <xdr:cNvPr id="101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16324" y="2266949"/>
          <a:ext cx="600075" cy="600075"/>
        </a:xfrm>
        <a:prstGeom prst="rect">
          <a:avLst/>
        </a:prstGeom>
      </xdr:spPr>
    </xdr:pic>
    <xdr:clientData/>
  </xdr:oneCellAnchor>
  <xdr:oneCellAnchor>
    <xdr:from>
      <xdr:col>22</xdr:col>
      <xdr:colOff>38100</xdr:colOff>
      <xdr:row>12</xdr:row>
      <xdr:rowOff>53557</xdr:rowOff>
    </xdr:from>
    <xdr:ext cx="438000" cy="457467"/>
    <xdr:pic>
      <xdr:nvPicPr>
        <xdr:cNvPr id="102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73100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22</xdr:col>
      <xdr:colOff>552450</xdr:colOff>
      <xdr:row>12</xdr:row>
      <xdr:rowOff>57150</xdr:rowOff>
    </xdr:from>
    <xdr:ext cx="450000" cy="450000"/>
    <xdr:pic>
      <xdr:nvPicPr>
        <xdr:cNvPr id="103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87450" y="2343150"/>
          <a:ext cx="450000" cy="450000"/>
        </a:xfrm>
        <a:prstGeom prst="rect">
          <a:avLst/>
        </a:prstGeom>
      </xdr:spPr>
    </xdr:pic>
    <xdr:clientData/>
  </xdr:oneCellAnchor>
  <xdr:oneCellAnchor>
    <xdr:from>
      <xdr:col>22</xdr:col>
      <xdr:colOff>1000124</xdr:colOff>
      <xdr:row>11</xdr:row>
      <xdr:rowOff>171449</xdr:rowOff>
    </xdr:from>
    <xdr:ext cx="600075" cy="600075"/>
    <xdr:pic>
      <xdr:nvPicPr>
        <xdr:cNvPr id="104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35124" y="2266949"/>
          <a:ext cx="600075" cy="600075"/>
        </a:xfrm>
        <a:prstGeom prst="rect">
          <a:avLst/>
        </a:prstGeom>
      </xdr:spPr>
    </xdr:pic>
    <xdr:clientData/>
  </xdr:oneCellAnchor>
  <xdr:oneCellAnchor>
    <xdr:from>
      <xdr:col>23</xdr:col>
      <xdr:colOff>533400</xdr:colOff>
      <xdr:row>12</xdr:row>
      <xdr:rowOff>66675</xdr:rowOff>
    </xdr:from>
    <xdr:ext cx="450000" cy="450000"/>
    <xdr:pic>
      <xdr:nvPicPr>
        <xdr:cNvPr id="105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97100" y="2352675"/>
          <a:ext cx="450000" cy="450000"/>
        </a:xfrm>
        <a:prstGeom prst="rect">
          <a:avLst/>
        </a:prstGeom>
      </xdr:spPr>
    </xdr:pic>
    <xdr:clientData/>
  </xdr:oneCellAnchor>
  <xdr:oneCellAnchor>
    <xdr:from>
      <xdr:col>26</xdr:col>
      <xdr:colOff>523874</xdr:colOff>
      <xdr:row>12</xdr:row>
      <xdr:rowOff>9524</xdr:rowOff>
    </xdr:from>
    <xdr:ext cx="600075" cy="600075"/>
    <xdr:pic>
      <xdr:nvPicPr>
        <xdr:cNvPr id="41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36124" y="2295524"/>
          <a:ext cx="600075" cy="600075"/>
        </a:xfrm>
        <a:prstGeom prst="rect">
          <a:avLst/>
        </a:prstGeom>
      </xdr:spPr>
    </xdr:pic>
    <xdr:clientData/>
  </xdr:oneCellAnchor>
  <xdr:oneCellAnchor>
    <xdr:from>
      <xdr:col>26</xdr:col>
      <xdr:colOff>1076325</xdr:colOff>
      <xdr:row>12</xdr:row>
      <xdr:rowOff>76200</xdr:rowOff>
    </xdr:from>
    <xdr:ext cx="450000" cy="450000"/>
    <xdr:pic>
      <xdr:nvPicPr>
        <xdr:cNvPr id="42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88575" y="2362200"/>
          <a:ext cx="450000" cy="450000"/>
        </a:xfrm>
        <a:prstGeom prst="rect">
          <a:avLst/>
        </a:prstGeom>
      </xdr:spPr>
    </xdr:pic>
    <xdr:clientData/>
  </xdr:oneCellAnchor>
  <xdr:oneCellAnchor>
    <xdr:from>
      <xdr:col>26</xdr:col>
      <xdr:colOff>95250</xdr:colOff>
      <xdr:row>12</xdr:row>
      <xdr:rowOff>72607</xdr:rowOff>
    </xdr:from>
    <xdr:ext cx="438000" cy="457467"/>
    <xdr:pic>
      <xdr:nvPicPr>
        <xdr:cNvPr id="43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00" y="2358607"/>
          <a:ext cx="438000" cy="4574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"/>
  <sheetViews>
    <sheetView tabSelected="1" topLeftCell="U1" workbookViewId="0">
      <selection activeCell="AA46" sqref="AA46"/>
    </sheetView>
  </sheetViews>
  <sheetFormatPr baseColWidth="10" defaultRowHeight="15" x14ac:dyDescent="0.25"/>
  <cols>
    <col min="1" max="1" width="5.140625" bestFit="1" customWidth="1"/>
    <col min="2" max="2" width="22.28515625" style="8" bestFit="1" customWidth="1"/>
    <col min="3" max="3" width="7" style="8" customWidth="1"/>
    <col min="4" max="4" width="14.28515625" customWidth="1"/>
    <col min="5" max="5" width="9.42578125" customWidth="1"/>
    <col min="6" max="15" width="8.7109375" customWidth="1"/>
    <col min="16" max="16" width="15.85546875" customWidth="1"/>
    <col min="17" max="17" width="11.7109375" bestFit="1" customWidth="1"/>
    <col min="18" max="18" width="11.85546875" bestFit="1" customWidth="1"/>
    <col min="19" max="24" width="15.85546875" customWidth="1"/>
    <col min="25" max="25" width="23.7109375" customWidth="1"/>
    <col min="26" max="27" width="23.5703125" customWidth="1"/>
    <col min="28" max="28" width="23.42578125" customWidth="1"/>
    <col min="29" max="29" width="29.85546875" customWidth="1"/>
    <col min="30" max="30" width="11.7109375" bestFit="1" customWidth="1"/>
    <col min="31" max="31" width="11.85546875" bestFit="1" customWidth="1"/>
    <col min="32" max="35" width="9.7109375" customWidth="1"/>
    <col min="36" max="36" width="11.42578125" hidden="1" customWidth="1"/>
  </cols>
  <sheetData>
    <row r="1" spans="1:36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36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36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36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36" ht="15" customHeight="1" x14ac:dyDescent="0.25">
      <c r="B5" s="1"/>
      <c r="C5" s="1"/>
      <c r="D5" s="1"/>
      <c r="E5" s="2"/>
      <c r="F5" s="69" t="s">
        <v>23</v>
      </c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</row>
    <row r="6" spans="1:36" ht="15" customHeight="1" x14ac:dyDescent="0.25">
      <c r="B6" s="1"/>
      <c r="C6" s="1"/>
      <c r="D6" s="1"/>
      <c r="E6" s="2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</row>
    <row r="7" spans="1:36" ht="15" customHeight="1" x14ac:dyDescent="0.3">
      <c r="A7" s="70"/>
      <c r="B7" s="70"/>
      <c r="C7" s="70"/>
      <c r="D7" s="70"/>
      <c r="E7" s="2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</row>
    <row r="8" spans="1:36" ht="15" customHeight="1" x14ac:dyDescent="0.3">
      <c r="A8" s="70" t="s">
        <v>0</v>
      </c>
      <c r="B8" s="70"/>
      <c r="C8" s="70"/>
      <c r="D8" s="70"/>
      <c r="F8" s="71" t="s">
        <v>1</v>
      </c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</row>
    <row r="9" spans="1:36" ht="15" customHeight="1" x14ac:dyDescent="0.3">
      <c r="A9" s="3" t="str">
        <f>CONCATENATE("Casillas computadas: ",AJ16," de ",AJ15)</f>
        <v>Casillas computadas: 29 de 29</v>
      </c>
      <c r="B9" s="4"/>
      <c r="C9" s="4"/>
      <c r="D9" s="4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</row>
    <row r="10" spans="1:36" ht="15" customHeight="1" x14ac:dyDescent="0.3">
      <c r="A10" s="5" t="str">
        <f>CONCATENATE("Porcentaje de avance de captura: ",AJ18,"%")</f>
        <v>Porcentaje de avance de captura: 100.00%</v>
      </c>
      <c r="B10" s="6"/>
      <c r="C10" s="6"/>
      <c r="D10" s="7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</row>
    <row r="11" spans="1:36" ht="15" customHeight="1" thickBot="1" x14ac:dyDescent="0.3">
      <c r="F11" s="2"/>
      <c r="G11" s="2"/>
      <c r="H11" s="2"/>
      <c r="I11" s="2"/>
      <c r="J11" s="2"/>
      <c r="K11" s="2"/>
    </row>
    <row r="12" spans="1:36" ht="15" customHeight="1" thickBot="1" x14ac:dyDescent="0.3">
      <c r="A12" s="72" t="s">
        <v>2</v>
      </c>
      <c r="B12" s="73"/>
      <c r="C12" s="73"/>
      <c r="D12" s="73"/>
      <c r="E12" s="74"/>
      <c r="F12" s="75" t="s">
        <v>3</v>
      </c>
      <c r="G12" s="76"/>
      <c r="H12" s="76"/>
      <c r="I12" s="76"/>
      <c r="J12" s="76"/>
      <c r="K12" s="76"/>
      <c r="L12" s="76"/>
      <c r="M12" s="76"/>
      <c r="N12" s="76"/>
      <c r="O12" s="77"/>
      <c r="P12" s="78" t="s">
        <v>4</v>
      </c>
      <c r="Q12" s="79"/>
      <c r="R12" s="80"/>
      <c r="S12" s="81" t="s">
        <v>5</v>
      </c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3"/>
      <c r="AF12" s="84" t="s">
        <v>6</v>
      </c>
      <c r="AG12" s="85"/>
      <c r="AH12" s="85"/>
      <c r="AI12" s="86"/>
    </row>
    <row r="13" spans="1:36" s="12" customFormat="1" ht="45.75" thickBot="1" x14ac:dyDescent="0.3">
      <c r="A13" s="9" t="s">
        <v>7</v>
      </c>
      <c r="B13" s="9" t="s">
        <v>8</v>
      </c>
      <c r="C13" s="9" t="s">
        <v>9</v>
      </c>
      <c r="D13" s="9" t="s">
        <v>10</v>
      </c>
      <c r="E13" s="9" t="s">
        <v>11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 t="s">
        <v>12</v>
      </c>
      <c r="R13" s="11" t="s">
        <v>13</v>
      </c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 t="s">
        <v>12</v>
      </c>
      <c r="AE13" s="10" t="s">
        <v>13</v>
      </c>
      <c r="AF13" s="10" t="s">
        <v>14</v>
      </c>
      <c r="AG13" s="10" t="s">
        <v>15</v>
      </c>
      <c r="AH13" s="10" t="s">
        <v>16</v>
      </c>
      <c r="AI13" s="10" t="s">
        <v>24</v>
      </c>
    </row>
    <row r="14" spans="1:36" s="31" customFormat="1" ht="15" customHeight="1" x14ac:dyDescent="0.25">
      <c r="A14" s="63">
        <v>1</v>
      </c>
      <c r="B14" s="64" t="s">
        <v>17</v>
      </c>
      <c r="C14" s="33">
        <v>1407</v>
      </c>
      <c r="D14" s="34" t="s">
        <v>18</v>
      </c>
      <c r="E14" s="35">
        <v>279</v>
      </c>
      <c r="F14" s="36">
        <v>0</v>
      </c>
      <c r="G14" s="37">
        <v>82</v>
      </c>
      <c r="H14" s="37">
        <v>72</v>
      </c>
      <c r="I14" s="37">
        <v>2</v>
      </c>
      <c r="J14" s="37">
        <v>5</v>
      </c>
      <c r="K14" s="37">
        <v>0</v>
      </c>
      <c r="L14" s="37">
        <v>2</v>
      </c>
      <c r="M14" s="37">
        <v>1</v>
      </c>
      <c r="N14" s="37">
        <v>0</v>
      </c>
      <c r="O14" s="38">
        <v>1</v>
      </c>
      <c r="P14" s="39">
        <v>2</v>
      </c>
      <c r="Q14" s="40">
        <f>P14</f>
        <v>2</v>
      </c>
      <c r="R14" s="40">
        <f>Q14+G14+J14</f>
        <v>89</v>
      </c>
      <c r="S14" s="39">
        <v>1</v>
      </c>
      <c r="T14" s="39">
        <v>0</v>
      </c>
      <c r="U14" s="39">
        <v>0</v>
      </c>
      <c r="V14" s="39">
        <v>0</v>
      </c>
      <c r="W14" s="39">
        <v>0</v>
      </c>
      <c r="X14" s="39">
        <v>0</v>
      </c>
      <c r="Y14" s="39">
        <v>1</v>
      </c>
      <c r="Z14" s="39">
        <v>0</v>
      </c>
      <c r="AA14" s="39">
        <v>0</v>
      </c>
      <c r="AB14" s="39">
        <v>0</v>
      </c>
      <c r="AC14" s="39">
        <v>0</v>
      </c>
      <c r="AD14" s="40">
        <f t="shared" ref="AD14:AD42" si="0">SUM(S14:AC14)</f>
        <v>2</v>
      </c>
      <c r="AE14" s="40">
        <f t="shared" ref="AE14:AE42" si="1">AD14+H14+I14+L14+O14</f>
        <v>79</v>
      </c>
      <c r="AF14" s="36">
        <v>0</v>
      </c>
      <c r="AG14" s="37">
        <v>5</v>
      </c>
      <c r="AH14" s="41">
        <f t="shared" ref="AH14:AH42" si="2">SUM(F14:O14)</f>
        <v>165</v>
      </c>
      <c r="AI14" s="42">
        <f t="shared" ref="AI14:AI42" si="3">Q14+AD14+AF14+AG14+AH14</f>
        <v>174</v>
      </c>
      <c r="AJ14" s="31">
        <f>COUNTIF(AI14:AI42,0)</f>
        <v>0</v>
      </c>
    </row>
    <row r="15" spans="1:36" s="31" customFormat="1" ht="15" customHeight="1" x14ac:dyDescent="0.25">
      <c r="A15" s="65">
        <f t="shared" ref="A15:A42" si="4">A14+1</f>
        <v>2</v>
      </c>
      <c r="B15" s="66" t="s">
        <v>17</v>
      </c>
      <c r="C15" s="43">
        <v>1408</v>
      </c>
      <c r="D15" s="44" t="s">
        <v>18</v>
      </c>
      <c r="E15" s="45">
        <v>383</v>
      </c>
      <c r="F15" s="46">
        <v>0</v>
      </c>
      <c r="G15" s="47">
        <v>132</v>
      </c>
      <c r="H15" s="47">
        <v>102</v>
      </c>
      <c r="I15" s="47">
        <v>1</v>
      </c>
      <c r="J15" s="47">
        <v>6</v>
      </c>
      <c r="K15" s="47">
        <v>0</v>
      </c>
      <c r="L15" s="47">
        <v>1</v>
      </c>
      <c r="M15" s="47">
        <v>3</v>
      </c>
      <c r="N15" s="47">
        <v>0</v>
      </c>
      <c r="O15" s="48">
        <v>0</v>
      </c>
      <c r="P15" s="49">
        <v>2</v>
      </c>
      <c r="Q15" s="50">
        <f t="shared" ref="Q15:Q42" si="5">P15</f>
        <v>2</v>
      </c>
      <c r="R15" s="50">
        <f t="shared" ref="R15:R42" si="6">Q15+G15+J15</f>
        <v>140</v>
      </c>
      <c r="S15" s="49">
        <v>5</v>
      </c>
      <c r="T15" s="49">
        <v>0</v>
      </c>
      <c r="U15" s="49">
        <v>0</v>
      </c>
      <c r="V15" s="49">
        <v>1</v>
      </c>
      <c r="W15" s="49">
        <v>0</v>
      </c>
      <c r="X15" s="49">
        <v>0</v>
      </c>
      <c r="Y15" s="49">
        <v>4</v>
      </c>
      <c r="Z15" s="49">
        <v>0</v>
      </c>
      <c r="AA15" s="49">
        <v>0</v>
      </c>
      <c r="AB15" s="49">
        <v>0</v>
      </c>
      <c r="AC15" s="49">
        <v>2</v>
      </c>
      <c r="AD15" s="50">
        <f t="shared" si="0"/>
        <v>12</v>
      </c>
      <c r="AE15" s="50">
        <f t="shared" si="1"/>
        <v>116</v>
      </c>
      <c r="AF15" s="46">
        <v>0</v>
      </c>
      <c r="AG15" s="47">
        <v>0</v>
      </c>
      <c r="AH15" s="51">
        <f t="shared" si="2"/>
        <v>245</v>
      </c>
      <c r="AI15" s="52">
        <f t="shared" si="3"/>
        <v>259</v>
      </c>
      <c r="AJ15" s="31">
        <f>C46</f>
        <v>29</v>
      </c>
    </row>
    <row r="16" spans="1:36" s="31" customFormat="1" ht="15" customHeight="1" x14ac:dyDescent="0.25">
      <c r="A16" s="67">
        <f t="shared" si="4"/>
        <v>3</v>
      </c>
      <c r="B16" s="68" t="s">
        <v>17</v>
      </c>
      <c r="C16" s="53">
        <v>1409</v>
      </c>
      <c r="D16" s="54" t="s">
        <v>18</v>
      </c>
      <c r="E16" s="55">
        <v>492</v>
      </c>
      <c r="F16" s="56">
        <v>0</v>
      </c>
      <c r="G16" s="57">
        <v>173</v>
      </c>
      <c r="H16" s="57">
        <v>129</v>
      </c>
      <c r="I16" s="57">
        <v>4</v>
      </c>
      <c r="J16" s="57">
        <v>4</v>
      </c>
      <c r="K16" s="57">
        <v>0</v>
      </c>
      <c r="L16" s="57">
        <v>0</v>
      </c>
      <c r="M16" s="57">
        <v>4</v>
      </c>
      <c r="N16" s="57">
        <v>0</v>
      </c>
      <c r="O16" s="58">
        <v>0</v>
      </c>
      <c r="P16" s="59">
        <v>3</v>
      </c>
      <c r="Q16" s="60">
        <f t="shared" si="5"/>
        <v>3</v>
      </c>
      <c r="R16" s="60">
        <f t="shared" si="6"/>
        <v>180</v>
      </c>
      <c r="S16" s="59">
        <v>4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60">
        <f t="shared" si="0"/>
        <v>4</v>
      </c>
      <c r="AE16" s="60">
        <f t="shared" si="1"/>
        <v>137</v>
      </c>
      <c r="AF16" s="56">
        <v>0</v>
      </c>
      <c r="AG16" s="57">
        <v>5</v>
      </c>
      <c r="AH16" s="61">
        <f t="shared" si="2"/>
        <v>314</v>
      </c>
      <c r="AI16" s="62">
        <f t="shared" si="3"/>
        <v>326</v>
      </c>
      <c r="AJ16" s="31">
        <f>AJ15-AJ14</f>
        <v>29</v>
      </c>
    </row>
    <row r="17" spans="1:36" s="31" customFormat="1" ht="15" customHeight="1" x14ac:dyDescent="0.25">
      <c r="A17" s="65">
        <f t="shared" si="4"/>
        <v>4</v>
      </c>
      <c r="B17" s="66" t="s">
        <v>17</v>
      </c>
      <c r="C17" s="43">
        <v>1409</v>
      </c>
      <c r="D17" s="44" t="s">
        <v>19</v>
      </c>
      <c r="E17" s="45">
        <v>492</v>
      </c>
      <c r="F17" s="46">
        <v>0</v>
      </c>
      <c r="G17" s="47">
        <v>175</v>
      </c>
      <c r="H17" s="47">
        <v>153</v>
      </c>
      <c r="I17" s="47">
        <v>3</v>
      </c>
      <c r="J17" s="47">
        <v>5</v>
      </c>
      <c r="K17" s="47">
        <v>0</v>
      </c>
      <c r="L17" s="47">
        <v>0</v>
      </c>
      <c r="M17" s="47">
        <v>3</v>
      </c>
      <c r="N17" s="47">
        <v>0</v>
      </c>
      <c r="O17" s="48">
        <v>0</v>
      </c>
      <c r="P17" s="49">
        <v>5</v>
      </c>
      <c r="Q17" s="50">
        <f t="shared" si="5"/>
        <v>5</v>
      </c>
      <c r="R17" s="50">
        <f t="shared" si="6"/>
        <v>185</v>
      </c>
      <c r="S17" s="49">
        <v>2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1</v>
      </c>
      <c r="Z17" s="49">
        <v>0</v>
      </c>
      <c r="AA17" s="49">
        <v>0</v>
      </c>
      <c r="AB17" s="49">
        <v>0</v>
      </c>
      <c r="AC17" s="49">
        <v>0</v>
      </c>
      <c r="AD17" s="50">
        <f t="shared" si="0"/>
        <v>3</v>
      </c>
      <c r="AE17" s="50">
        <f t="shared" si="1"/>
        <v>159</v>
      </c>
      <c r="AF17" s="46">
        <v>0</v>
      </c>
      <c r="AG17" s="47">
        <v>4</v>
      </c>
      <c r="AH17" s="51">
        <f t="shared" si="2"/>
        <v>339</v>
      </c>
      <c r="AI17" s="52">
        <f t="shared" si="3"/>
        <v>351</v>
      </c>
      <c r="AJ17" s="32">
        <f>AJ16*100/AJ15</f>
        <v>100</v>
      </c>
    </row>
    <row r="18" spans="1:36" s="31" customFormat="1" ht="15" customHeight="1" x14ac:dyDescent="0.25">
      <c r="A18" s="67">
        <f t="shared" si="4"/>
        <v>5</v>
      </c>
      <c r="B18" s="68" t="s">
        <v>17</v>
      </c>
      <c r="C18" s="53">
        <v>1410</v>
      </c>
      <c r="D18" s="54" t="s">
        <v>18</v>
      </c>
      <c r="E18" s="55">
        <v>676</v>
      </c>
      <c r="F18" s="56">
        <v>0</v>
      </c>
      <c r="G18" s="57">
        <v>318</v>
      </c>
      <c r="H18" s="57">
        <v>126</v>
      </c>
      <c r="I18" s="57">
        <v>4</v>
      </c>
      <c r="J18" s="57">
        <v>4</v>
      </c>
      <c r="K18" s="57">
        <v>0</v>
      </c>
      <c r="L18" s="57">
        <v>1</v>
      </c>
      <c r="M18" s="57">
        <v>2</v>
      </c>
      <c r="N18" s="57">
        <v>0</v>
      </c>
      <c r="O18" s="58">
        <v>0</v>
      </c>
      <c r="P18" s="59">
        <v>7</v>
      </c>
      <c r="Q18" s="60">
        <f t="shared" si="5"/>
        <v>7</v>
      </c>
      <c r="R18" s="60">
        <f t="shared" si="6"/>
        <v>329</v>
      </c>
      <c r="S18" s="59">
        <v>8</v>
      </c>
      <c r="T18" s="59">
        <v>0</v>
      </c>
      <c r="U18" s="59">
        <v>0</v>
      </c>
      <c r="V18" s="59">
        <v>0</v>
      </c>
      <c r="W18" s="59">
        <v>0</v>
      </c>
      <c r="X18" s="59">
        <v>0</v>
      </c>
      <c r="Y18" s="59">
        <v>2</v>
      </c>
      <c r="Z18" s="59">
        <v>0</v>
      </c>
      <c r="AA18" s="59">
        <v>0</v>
      </c>
      <c r="AB18" s="59">
        <v>0</v>
      </c>
      <c r="AC18" s="59">
        <v>1</v>
      </c>
      <c r="AD18" s="60">
        <f t="shared" si="0"/>
        <v>11</v>
      </c>
      <c r="AE18" s="60">
        <f t="shared" si="1"/>
        <v>142</v>
      </c>
      <c r="AF18" s="56">
        <v>0</v>
      </c>
      <c r="AG18" s="57">
        <v>8</v>
      </c>
      <c r="AH18" s="61">
        <f t="shared" si="2"/>
        <v>455</v>
      </c>
      <c r="AI18" s="62">
        <f t="shared" si="3"/>
        <v>481</v>
      </c>
      <c r="AJ18" s="30" t="str">
        <f>TEXT(AJ17,"0.00")</f>
        <v>100.00</v>
      </c>
    </row>
    <row r="19" spans="1:36" s="31" customFormat="1" ht="15" customHeight="1" x14ac:dyDescent="0.25">
      <c r="A19" s="65">
        <f t="shared" si="4"/>
        <v>6</v>
      </c>
      <c r="B19" s="66" t="s">
        <v>17</v>
      </c>
      <c r="C19" s="43">
        <v>1411</v>
      </c>
      <c r="D19" s="44" t="s">
        <v>18</v>
      </c>
      <c r="E19" s="45">
        <v>411</v>
      </c>
      <c r="F19" s="46">
        <v>0</v>
      </c>
      <c r="G19" s="47">
        <v>138</v>
      </c>
      <c r="H19" s="47">
        <v>89</v>
      </c>
      <c r="I19" s="47">
        <v>4</v>
      </c>
      <c r="J19" s="47">
        <v>12</v>
      </c>
      <c r="K19" s="47">
        <v>0</v>
      </c>
      <c r="L19" s="47">
        <v>0</v>
      </c>
      <c r="M19" s="47">
        <v>5</v>
      </c>
      <c r="N19" s="47">
        <v>0</v>
      </c>
      <c r="O19" s="48">
        <v>0</v>
      </c>
      <c r="P19" s="49">
        <v>7</v>
      </c>
      <c r="Q19" s="50">
        <f t="shared" si="5"/>
        <v>7</v>
      </c>
      <c r="R19" s="50">
        <f t="shared" si="6"/>
        <v>157</v>
      </c>
      <c r="S19" s="49">
        <v>1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49">
        <v>0</v>
      </c>
      <c r="AA19" s="49">
        <v>0</v>
      </c>
      <c r="AB19" s="49">
        <v>0</v>
      </c>
      <c r="AC19" s="49">
        <v>0</v>
      </c>
      <c r="AD19" s="50">
        <f t="shared" si="0"/>
        <v>1</v>
      </c>
      <c r="AE19" s="50">
        <f t="shared" si="1"/>
        <v>94</v>
      </c>
      <c r="AF19" s="46">
        <v>0</v>
      </c>
      <c r="AG19" s="47">
        <v>5</v>
      </c>
      <c r="AH19" s="51">
        <f t="shared" si="2"/>
        <v>248</v>
      </c>
      <c r="AI19" s="52">
        <f t="shared" si="3"/>
        <v>261</v>
      </c>
    </row>
    <row r="20" spans="1:36" s="31" customFormat="1" ht="15" customHeight="1" x14ac:dyDescent="0.25">
      <c r="A20" s="67">
        <f t="shared" si="4"/>
        <v>7</v>
      </c>
      <c r="B20" s="68" t="s">
        <v>17</v>
      </c>
      <c r="C20" s="53">
        <v>1411</v>
      </c>
      <c r="D20" s="54" t="s">
        <v>19</v>
      </c>
      <c r="E20" s="55">
        <v>410</v>
      </c>
      <c r="F20" s="56">
        <v>0</v>
      </c>
      <c r="G20" s="57">
        <v>144</v>
      </c>
      <c r="H20" s="57">
        <v>109</v>
      </c>
      <c r="I20" s="57">
        <v>2</v>
      </c>
      <c r="J20" s="57">
        <v>5</v>
      </c>
      <c r="K20" s="57">
        <v>0</v>
      </c>
      <c r="L20" s="57">
        <v>0</v>
      </c>
      <c r="M20" s="57">
        <v>5</v>
      </c>
      <c r="N20" s="57">
        <v>0</v>
      </c>
      <c r="O20" s="58">
        <v>0</v>
      </c>
      <c r="P20" s="59">
        <v>3</v>
      </c>
      <c r="Q20" s="60">
        <f t="shared" si="5"/>
        <v>3</v>
      </c>
      <c r="R20" s="60">
        <f t="shared" si="6"/>
        <v>152</v>
      </c>
      <c r="S20" s="59">
        <v>0</v>
      </c>
      <c r="T20" s="59">
        <v>0</v>
      </c>
      <c r="U20" s="59">
        <v>0</v>
      </c>
      <c r="V20" s="59">
        <v>0</v>
      </c>
      <c r="W20" s="59">
        <v>0</v>
      </c>
      <c r="X20" s="59">
        <v>0</v>
      </c>
      <c r="Y20" s="59">
        <v>0</v>
      </c>
      <c r="Z20" s="59">
        <v>0</v>
      </c>
      <c r="AA20" s="59">
        <v>0</v>
      </c>
      <c r="AB20" s="59">
        <v>0</v>
      </c>
      <c r="AC20" s="59">
        <v>1</v>
      </c>
      <c r="AD20" s="60">
        <f t="shared" si="0"/>
        <v>1</v>
      </c>
      <c r="AE20" s="60">
        <f t="shared" si="1"/>
        <v>112</v>
      </c>
      <c r="AF20" s="56">
        <v>0</v>
      </c>
      <c r="AG20" s="57">
        <v>4</v>
      </c>
      <c r="AH20" s="61">
        <f t="shared" si="2"/>
        <v>265</v>
      </c>
      <c r="AI20" s="62">
        <f t="shared" si="3"/>
        <v>273</v>
      </c>
    </row>
    <row r="21" spans="1:36" s="31" customFormat="1" ht="15" customHeight="1" x14ac:dyDescent="0.25">
      <c r="A21" s="65">
        <f t="shared" si="4"/>
        <v>8</v>
      </c>
      <c r="B21" s="66" t="s">
        <v>17</v>
      </c>
      <c r="C21" s="43">
        <v>1412</v>
      </c>
      <c r="D21" s="44" t="s">
        <v>18</v>
      </c>
      <c r="E21" s="45">
        <v>461</v>
      </c>
      <c r="F21" s="46">
        <v>0</v>
      </c>
      <c r="G21" s="47">
        <v>125</v>
      </c>
      <c r="H21" s="47">
        <v>131</v>
      </c>
      <c r="I21" s="47">
        <v>8</v>
      </c>
      <c r="J21" s="47">
        <v>3</v>
      </c>
      <c r="K21" s="47">
        <v>0</v>
      </c>
      <c r="L21" s="47">
        <v>0</v>
      </c>
      <c r="M21" s="47">
        <v>2</v>
      </c>
      <c r="N21" s="47">
        <v>0</v>
      </c>
      <c r="O21" s="48">
        <v>0</v>
      </c>
      <c r="P21" s="49">
        <v>5</v>
      </c>
      <c r="Q21" s="50">
        <f t="shared" si="5"/>
        <v>5</v>
      </c>
      <c r="R21" s="50">
        <f t="shared" si="6"/>
        <v>133</v>
      </c>
      <c r="S21" s="49">
        <v>8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1</v>
      </c>
      <c r="Z21" s="49">
        <v>0</v>
      </c>
      <c r="AA21" s="49">
        <v>0</v>
      </c>
      <c r="AB21" s="49">
        <v>0</v>
      </c>
      <c r="AC21" s="49">
        <v>1</v>
      </c>
      <c r="AD21" s="50">
        <f t="shared" si="0"/>
        <v>10</v>
      </c>
      <c r="AE21" s="50">
        <f t="shared" si="1"/>
        <v>149</v>
      </c>
      <c r="AF21" s="46">
        <v>0</v>
      </c>
      <c r="AG21" s="47">
        <v>4</v>
      </c>
      <c r="AH21" s="51">
        <f t="shared" si="2"/>
        <v>269</v>
      </c>
      <c r="AI21" s="52">
        <f t="shared" si="3"/>
        <v>288</v>
      </c>
    </row>
    <row r="22" spans="1:36" s="31" customFormat="1" ht="15" customHeight="1" x14ac:dyDescent="0.25">
      <c r="A22" s="67">
        <f t="shared" si="4"/>
        <v>9</v>
      </c>
      <c r="B22" s="68" t="s">
        <v>17</v>
      </c>
      <c r="C22" s="53">
        <v>1412</v>
      </c>
      <c r="D22" s="54" t="s">
        <v>19</v>
      </c>
      <c r="E22" s="55">
        <v>461</v>
      </c>
      <c r="F22" s="56">
        <v>0</v>
      </c>
      <c r="G22" s="57">
        <v>163</v>
      </c>
      <c r="H22" s="57">
        <v>93</v>
      </c>
      <c r="I22" s="57">
        <v>4</v>
      </c>
      <c r="J22" s="57">
        <v>2</v>
      </c>
      <c r="K22" s="57">
        <v>0</v>
      </c>
      <c r="L22" s="57">
        <v>0</v>
      </c>
      <c r="M22" s="57">
        <v>3</v>
      </c>
      <c r="N22" s="57">
        <v>0</v>
      </c>
      <c r="O22" s="58">
        <v>2</v>
      </c>
      <c r="P22" s="59">
        <v>4</v>
      </c>
      <c r="Q22" s="60">
        <f t="shared" si="5"/>
        <v>4</v>
      </c>
      <c r="R22" s="60">
        <f t="shared" si="6"/>
        <v>169</v>
      </c>
      <c r="S22" s="59">
        <v>5</v>
      </c>
      <c r="T22" s="59">
        <v>0</v>
      </c>
      <c r="U22" s="59">
        <v>0</v>
      </c>
      <c r="V22" s="59">
        <v>0</v>
      </c>
      <c r="W22" s="59">
        <v>0</v>
      </c>
      <c r="X22" s="59">
        <v>0</v>
      </c>
      <c r="Y22" s="59">
        <v>1</v>
      </c>
      <c r="Z22" s="59">
        <v>0</v>
      </c>
      <c r="AA22" s="59">
        <v>0</v>
      </c>
      <c r="AB22" s="59">
        <v>0</v>
      </c>
      <c r="AC22" s="59">
        <v>0</v>
      </c>
      <c r="AD22" s="60">
        <f t="shared" si="0"/>
        <v>6</v>
      </c>
      <c r="AE22" s="60">
        <f t="shared" si="1"/>
        <v>105</v>
      </c>
      <c r="AF22" s="56">
        <v>0</v>
      </c>
      <c r="AG22" s="57">
        <v>3</v>
      </c>
      <c r="AH22" s="61">
        <f t="shared" si="2"/>
        <v>267</v>
      </c>
      <c r="AI22" s="62">
        <f t="shared" si="3"/>
        <v>280</v>
      </c>
    </row>
    <row r="23" spans="1:36" s="31" customFormat="1" ht="15" customHeight="1" x14ac:dyDescent="0.25">
      <c r="A23" s="65">
        <f t="shared" si="4"/>
        <v>10</v>
      </c>
      <c r="B23" s="66" t="s">
        <v>17</v>
      </c>
      <c r="C23" s="43">
        <v>1413</v>
      </c>
      <c r="D23" s="44" t="s">
        <v>18</v>
      </c>
      <c r="E23" s="45">
        <v>553</v>
      </c>
      <c r="F23" s="46">
        <v>0</v>
      </c>
      <c r="G23" s="47">
        <v>178</v>
      </c>
      <c r="H23" s="47">
        <v>118</v>
      </c>
      <c r="I23" s="47">
        <v>3</v>
      </c>
      <c r="J23" s="47">
        <v>4</v>
      </c>
      <c r="K23" s="47">
        <v>0</v>
      </c>
      <c r="L23" s="47">
        <v>2</v>
      </c>
      <c r="M23" s="47">
        <v>14</v>
      </c>
      <c r="N23" s="47">
        <v>0</v>
      </c>
      <c r="O23" s="48">
        <v>0</v>
      </c>
      <c r="P23" s="49">
        <v>3</v>
      </c>
      <c r="Q23" s="50">
        <f t="shared" si="5"/>
        <v>3</v>
      </c>
      <c r="R23" s="50">
        <f t="shared" si="6"/>
        <v>185</v>
      </c>
      <c r="S23" s="49">
        <v>5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49">
        <v>0</v>
      </c>
      <c r="AA23" s="49">
        <v>0</v>
      </c>
      <c r="AB23" s="49">
        <v>0</v>
      </c>
      <c r="AC23" s="49">
        <v>0</v>
      </c>
      <c r="AD23" s="50">
        <f t="shared" si="0"/>
        <v>5</v>
      </c>
      <c r="AE23" s="50">
        <f t="shared" si="1"/>
        <v>128</v>
      </c>
      <c r="AF23" s="46">
        <v>0</v>
      </c>
      <c r="AG23" s="47">
        <v>8</v>
      </c>
      <c r="AH23" s="51">
        <f t="shared" si="2"/>
        <v>319</v>
      </c>
      <c r="AI23" s="52">
        <f t="shared" si="3"/>
        <v>335</v>
      </c>
      <c r="AJ23" s="31">
        <f>C54</f>
        <v>0</v>
      </c>
    </row>
    <row r="24" spans="1:36" s="31" customFormat="1" ht="15" customHeight="1" x14ac:dyDescent="0.25">
      <c r="A24" s="67">
        <f t="shared" si="4"/>
        <v>11</v>
      </c>
      <c r="B24" s="68" t="s">
        <v>17</v>
      </c>
      <c r="C24" s="53">
        <v>1413</v>
      </c>
      <c r="D24" s="54" t="s">
        <v>19</v>
      </c>
      <c r="E24" s="55">
        <v>553</v>
      </c>
      <c r="F24" s="56">
        <v>0</v>
      </c>
      <c r="G24" s="57">
        <v>164</v>
      </c>
      <c r="H24" s="57">
        <v>146</v>
      </c>
      <c r="I24" s="57">
        <v>3</v>
      </c>
      <c r="J24" s="57">
        <v>1</v>
      </c>
      <c r="K24" s="57">
        <v>0</v>
      </c>
      <c r="L24" s="57">
        <v>0</v>
      </c>
      <c r="M24" s="57">
        <v>20</v>
      </c>
      <c r="N24" s="57">
        <v>0</v>
      </c>
      <c r="O24" s="58">
        <v>2</v>
      </c>
      <c r="P24" s="59">
        <v>7</v>
      </c>
      <c r="Q24" s="60">
        <f t="shared" si="5"/>
        <v>7</v>
      </c>
      <c r="R24" s="60">
        <f t="shared" si="6"/>
        <v>172</v>
      </c>
      <c r="S24" s="59">
        <v>3</v>
      </c>
      <c r="T24" s="59">
        <v>0</v>
      </c>
      <c r="U24" s="59">
        <v>0</v>
      </c>
      <c r="V24" s="59">
        <v>0</v>
      </c>
      <c r="W24" s="59">
        <v>0</v>
      </c>
      <c r="X24" s="59">
        <v>0</v>
      </c>
      <c r="Y24" s="59">
        <v>0</v>
      </c>
      <c r="Z24" s="59">
        <v>0</v>
      </c>
      <c r="AA24" s="59">
        <v>0</v>
      </c>
      <c r="AB24" s="59">
        <v>0</v>
      </c>
      <c r="AC24" s="59">
        <v>1</v>
      </c>
      <c r="AD24" s="60">
        <f t="shared" si="0"/>
        <v>4</v>
      </c>
      <c r="AE24" s="60">
        <f t="shared" si="1"/>
        <v>155</v>
      </c>
      <c r="AF24" s="56">
        <v>0</v>
      </c>
      <c r="AG24" s="57">
        <v>4</v>
      </c>
      <c r="AH24" s="61">
        <f t="shared" si="2"/>
        <v>336</v>
      </c>
      <c r="AI24" s="62">
        <f t="shared" si="3"/>
        <v>351</v>
      </c>
      <c r="AJ24" s="31">
        <f>AJ23-AJ22</f>
        <v>0</v>
      </c>
    </row>
    <row r="25" spans="1:36" s="31" customFormat="1" ht="15" customHeight="1" x14ac:dyDescent="0.25">
      <c r="A25" s="65">
        <f t="shared" si="4"/>
        <v>12</v>
      </c>
      <c r="B25" s="66" t="s">
        <v>17</v>
      </c>
      <c r="C25" s="43">
        <v>1414</v>
      </c>
      <c r="D25" s="44" t="s">
        <v>18</v>
      </c>
      <c r="E25" s="45">
        <v>756</v>
      </c>
      <c r="F25" s="46">
        <v>0</v>
      </c>
      <c r="G25" s="47">
        <v>229</v>
      </c>
      <c r="H25" s="47">
        <v>145</v>
      </c>
      <c r="I25" s="47">
        <v>5</v>
      </c>
      <c r="J25" s="47">
        <v>8</v>
      </c>
      <c r="K25" s="47">
        <v>0</v>
      </c>
      <c r="L25" s="47">
        <v>1</v>
      </c>
      <c r="M25" s="47">
        <v>5</v>
      </c>
      <c r="N25" s="47">
        <v>0</v>
      </c>
      <c r="O25" s="48">
        <v>0</v>
      </c>
      <c r="P25" s="49">
        <v>4</v>
      </c>
      <c r="Q25" s="50">
        <f t="shared" si="5"/>
        <v>4</v>
      </c>
      <c r="R25" s="50">
        <f t="shared" si="6"/>
        <v>241</v>
      </c>
      <c r="S25" s="49">
        <v>9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49">
        <v>0</v>
      </c>
      <c r="AA25" s="49">
        <v>0</v>
      </c>
      <c r="AB25" s="49">
        <v>0</v>
      </c>
      <c r="AC25" s="49">
        <v>0</v>
      </c>
      <c r="AD25" s="50">
        <f t="shared" si="0"/>
        <v>9</v>
      </c>
      <c r="AE25" s="50">
        <f t="shared" si="1"/>
        <v>160</v>
      </c>
      <c r="AF25" s="46">
        <v>0</v>
      </c>
      <c r="AG25" s="47">
        <v>5</v>
      </c>
      <c r="AH25" s="51">
        <f t="shared" si="2"/>
        <v>393</v>
      </c>
      <c r="AI25" s="52">
        <f t="shared" si="3"/>
        <v>411</v>
      </c>
      <c r="AJ25" s="32" t="e">
        <f>AJ24*100/AJ23</f>
        <v>#DIV/0!</v>
      </c>
    </row>
    <row r="26" spans="1:36" s="31" customFormat="1" ht="15" customHeight="1" x14ac:dyDescent="0.25">
      <c r="A26" s="67">
        <f t="shared" si="4"/>
        <v>13</v>
      </c>
      <c r="B26" s="68" t="s">
        <v>17</v>
      </c>
      <c r="C26" s="53">
        <v>1415</v>
      </c>
      <c r="D26" s="54" t="s">
        <v>18</v>
      </c>
      <c r="E26" s="55">
        <v>595</v>
      </c>
      <c r="F26" s="56">
        <v>0</v>
      </c>
      <c r="G26" s="57">
        <v>131</v>
      </c>
      <c r="H26" s="57">
        <v>138</v>
      </c>
      <c r="I26" s="57">
        <v>4</v>
      </c>
      <c r="J26" s="57">
        <v>5</v>
      </c>
      <c r="K26" s="57">
        <v>0</v>
      </c>
      <c r="L26" s="57">
        <v>2</v>
      </c>
      <c r="M26" s="57">
        <v>3</v>
      </c>
      <c r="N26" s="57">
        <v>0</v>
      </c>
      <c r="O26" s="58">
        <v>0</v>
      </c>
      <c r="P26" s="59">
        <v>3</v>
      </c>
      <c r="Q26" s="60">
        <f t="shared" si="5"/>
        <v>3</v>
      </c>
      <c r="R26" s="60">
        <f t="shared" si="6"/>
        <v>139</v>
      </c>
      <c r="S26" s="59">
        <v>1</v>
      </c>
      <c r="T26" s="59">
        <v>0</v>
      </c>
      <c r="U26" s="59">
        <v>0</v>
      </c>
      <c r="V26" s="59">
        <v>0</v>
      </c>
      <c r="W26" s="59">
        <v>0</v>
      </c>
      <c r="X26" s="59">
        <v>0</v>
      </c>
      <c r="Y26" s="59">
        <v>0</v>
      </c>
      <c r="Z26" s="59">
        <v>0</v>
      </c>
      <c r="AA26" s="59">
        <v>0</v>
      </c>
      <c r="AB26" s="59">
        <v>0</v>
      </c>
      <c r="AC26" s="59">
        <v>0</v>
      </c>
      <c r="AD26" s="60">
        <f t="shared" si="0"/>
        <v>1</v>
      </c>
      <c r="AE26" s="60">
        <f t="shared" si="1"/>
        <v>145</v>
      </c>
      <c r="AF26" s="56">
        <v>0</v>
      </c>
      <c r="AG26" s="57">
        <v>14</v>
      </c>
      <c r="AH26" s="61">
        <f t="shared" si="2"/>
        <v>283</v>
      </c>
      <c r="AI26" s="62">
        <f t="shared" si="3"/>
        <v>301</v>
      </c>
      <c r="AJ26" s="30" t="e">
        <f>TEXT(AJ25,"0.00")</f>
        <v>#DIV/0!</v>
      </c>
    </row>
    <row r="27" spans="1:36" s="31" customFormat="1" ht="15" customHeight="1" x14ac:dyDescent="0.25">
      <c r="A27" s="65">
        <f t="shared" si="4"/>
        <v>14</v>
      </c>
      <c r="B27" s="66" t="s">
        <v>17</v>
      </c>
      <c r="C27" s="43">
        <v>1416</v>
      </c>
      <c r="D27" s="44" t="s">
        <v>18</v>
      </c>
      <c r="E27" s="45">
        <v>234</v>
      </c>
      <c r="F27" s="46">
        <v>0</v>
      </c>
      <c r="G27" s="47">
        <v>20</v>
      </c>
      <c r="H27" s="47">
        <v>41</v>
      </c>
      <c r="I27" s="47">
        <v>3</v>
      </c>
      <c r="J27" s="47">
        <v>1</v>
      </c>
      <c r="K27" s="47">
        <v>0</v>
      </c>
      <c r="L27" s="47">
        <v>0</v>
      </c>
      <c r="M27" s="47">
        <v>16</v>
      </c>
      <c r="N27" s="47">
        <v>0</v>
      </c>
      <c r="O27" s="48">
        <v>0</v>
      </c>
      <c r="P27" s="49">
        <v>3</v>
      </c>
      <c r="Q27" s="50">
        <f t="shared" si="5"/>
        <v>3</v>
      </c>
      <c r="R27" s="50">
        <f t="shared" si="6"/>
        <v>24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49">
        <v>0</v>
      </c>
      <c r="AA27" s="49">
        <v>0</v>
      </c>
      <c r="AB27" s="49">
        <v>0</v>
      </c>
      <c r="AC27" s="49">
        <v>0</v>
      </c>
      <c r="AD27" s="50">
        <f t="shared" si="0"/>
        <v>0</v>
      </c>
      <c r="AE27" s="50">
        <f t="shared" si="1"/>
        <v>44</v>
      </c>
      <c r="AF27" s="46">
        <v>0</v>
      </c>
      <c r="AG27" s="47">
        <v>1</v>
      </c>
      <c r="AH27" s="51">
        <f t="shared" si="2"/>
        <v>81</v>
      </c>
      <c r="AI27" s="52">
        <f t="shared" si="3"/>
        <v>85</v>
      </c>
    </row>
    <row r="28" spans="1:36" s="31" customFormat="1" ht="15" customHeight="1" x14ac:dyDescent="0.25">
      <c r="A28" s="67">
        <f t="shared" si="4"/>
        <v>15</v>
      </c>
      <c r="B28" s="68" t="s">
        <v>17</v>
      </c>
      <c r="C28" s="53">
        <v>1417</v>
      </c>
      <c r="D28" s="54" t="s">
        <v>18</v>
      </c>
      <c r="E28" s="55">
        <v>629</v>
      </c>
      <c r="F28" s="56">
        <v>0</v>
      </c>
      <c r="G28" s="57">
        <v>107</v>
      </c>
      <c r="H28" s="57">
        <v>200</v>
      </c>
      <c r="I28" s="57">
        <v>7</v>
      </c>
      <c r="J28" s="57">
        <v>6</v>
      </c>
      <c r="K28" s="57">
        <v>0</v>
      </c>
      <c r="L28" s="57">
        <v>0</v>
      </c>
      <c r="M28" s="57">
        <v>10</v>
      </c>
      <c r="N28" s="57">
        <v>0</v>
      </c>
      <c r="O28" s="58">
        <v>1</v>
      </c>
      <c r="P28" s="59">
        <v>6</v>
      </c>
      <c r="Q28" s="60">
        <f t="shared" si="5"/>
        <v>6</v>
      </c>
      <c r="R28" s="60">
        <f t="shared" si="6"/>
        <v>119</v>
      </c>
      <c r="S28" s="59">
        <v>8</v>
      </c>
      <c r="T28" s="59">
        <v>0</v>
      </c>
      <c r="U28" s="59">
        <v>0</v>
      </c>
      <c r="V28" s="59">
        <v>0</v>
      </c>
      <c r="W28" s="59">
        <v>0</v>
      </c>
      <c r="X28" s="59">
        <v>0</v>
      </c>
      <c r="Y28" s="59">
        <v>4</v>
      </c>
      <c r="Z28" s="59">
        <v>0</v>
      </c>
      <c r="AA28" s="59">
        <v>0</v>
      </c>
      <c r="AB28" s="59">
        <v>0</v>
      </c>
      <c r="AC28" s="59">
        <v>0</v>
      </c>
      <c r="AD28" s="60">
        <f t="shared" si="0"/>
        <v>12</v>
      </c>
      <c r="AE28" s="60">
        <f t="shared" si="1"/>
        <v>220</v>
      </c>
      <c r="AF28" s="56">
        <v>0</v>
      </c>
      <c r="AG28" s="57">
        <v>13</v>
      </c>
      <c r="AH28" s="61">
        <f t="shared" si="2"/>
        <v>331</v>
      </c>
      <c r="AI28" s="62">
        <f t="shared" si="3"/>
        <v>362</v>
      </c>
    </row>
    <row r="29" spans="1:36" s="31" customFormat="1" ht="15" customHeight="1" x14ac:dyDescent="0.25">
      <c r="A29" s="65">
        <f t="shared" si="4"/>
        <v>16</v>
      </c>
      <c r="B29" s="66" t="s">
        <v>17</v>
      </c>
      <c r="C29" s="43">
        <v>1417</v>
      </c>
      <c r="D29" s="44" t="s">
        <v>19</v>
      </c>
      <c r="E29" s="45">
        <v>629</v>
      </c>
      <c r="F29" s="46">
        <v>0</v>
      </c>
      <c r="G29" s="47">
        <v>109</v>
      </c>
      <c r="H29" s="47">
        <v>228</v>
      </c>
      <c r="I29" s="47">
        <v>1</v>
      </c>
      <c r="J29" s="47">
        <v>1</v>
      </c>
      <c r="K29" s="47">
        <v>0</v>
      </c>
      <c r="L29" s="47">
        <v>0</v>
      </c>
      <c r="M29" s="47">
        <v>9</v>
      </c>
      <c r="N29" s="47">
        <v>0</v>
      </c>
      <c r="O29" s="48">
        <v>0</v>
      </c>
      <c r="P29" s="49">
        <v>6</v>
      </c>
      <c r="Q29" s="50">
        <f t="shared" si="5"/>
        <v>6</v>
      </c>
      <c r="R29" s="50">
        <f t="shared" si="6"/>
        <v>116</v>
      </c>
      <c r="S29" s="49">
        <v>13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3</v>
      </c>
      <c r="Z29" s="49">
        <v>0</v>
      </c>
      <c r="AA29" s="49">
        <v>0</v>
      </c>
      <c r="AB29" s="49">
        <v>0</v>
      </c>
      <c r="AC29" s="49">
        <v>0</v>
      </c>
      <c r="AD29" s="50">
        <f t="shared" si="0"/>
        <v>16</v>
      </c>
      <c r="AE29" s="50">
        <f t="shared" si="1"/>
        <v>245</v>
      </c>
      <c r="AF29" s="46">
        <v>0</v>
      </c>
      <c r="AG29" s="47">
        <v>5</v>
      </c>
      <c r="AH29" s="51">
        <f t="shared" si="2"/>
        <v>348</v>
      </c>
      <c r="AI29" s="52">
        <f t="shared" si="3"/>
        <v>375</v>
      </c>
    </row>
    <row r="30" spans="1:36" s="31" customFormat="1" ht="15" customHeight="1" x14ac:dyDescent="0.25">
      <c r="A30" s="67">
        <f t="shared" si="4"/>
        <v>17</v>
      </c>
      <c r="B30" s="68" t="s">
        <v>17</v>
      </c>
      <c r="C30" s="53">
        <v>1418</v>
      </c>
      <c r="D30" s="54" t="s">
        <v>18</v>
      </c>
      <c r="E30" s="55">
        <v>276</v>
      </c>
      <c r="F30" s="56">
        <v>0</v>
      </c>
      <c r="G30" s="57">
        <v>40</v>
      </c>
      <c r="H30" s="57">
        <v>105</v>
      </c>
      <c r="I30" s="57">
        <v>1</v>
      </c>
      <c r="J30" s="57">
        <v>1</v>
      </c>
      <c r="K30" s="57">
        <v>0</v>
      </c>
      <c r="L30" s="57">
        <v>0</v>
      </c>
      <c r="M30" s="57">
        <v>5</v>
      </c>
      <c r="N30" s="57">
        <v>0</v>
      </c>
      <c r="O30" s="58">
        <v>0</v>
      </c>
      <c r="P30" s="59">
        <v>1</v>
      </c>
      <c r="Q30" s="60">
        <f t="shared" si="5"/>
        <v>1</v>
      </c>
      <c r="R30" s="60">
        <f t="shared" si="6"/>
        <v>42</v>
      </c>
      <c r="S30" s="59">
        <v>4</v>
      </c>
      <c r="T30" s="59">
        <v>1</v>
      </c>
      <c r="U30" s="59">
        <v>0</v>
      </c>
      <c r="V30" s="59">
        <v>0</v>
      </c>
      <c r="W30" s="59">
        <v>0</v>
      </c>
      <c r="X30" s="59">
        <v>0</v>
      </c>
      <c r="Y30" s="59">
        <v>0</v>
      </c>
      <c r="Z30" s="59">
        <v>0</v>
      </c>
      <c r="AA30" s="59">
        <v>0</v>
      </c>
      <c r="AB30" s="59">
        <v>0</v>
      </c>
      <c r="AC30" s="59">
        <v>0</v>
      </c>
      <c r="AD30" s="60">
        <f t="shared" si="0"/>
        <v>5</v>
      </c>
      <c r="AE30" s="60">
        <f t="shared" si="1"/>
        <v>111</v>
      </c>
      <c r="AF30" s="56">
        <v>0</v>
      </c>
      <c r="AG30" s="57">
        <v>4</v>
      </c>
      <c r="AH30" s="61">
        <f t="shared" si="2"/>
        <v>152</v>
      </c>
      <c r="AI30" s="62">
        <f t="shared" si="3"/>
        <v>162</v>
      </c>
      <c r="AJ30" s="31">
        <f>AJ29-AJ28</f>
        <v>0</v>
      </c>
    </row>
    <row r="31" spans="1:36" s="31" customFormat="1" ht="15" customHeight="1" x14ac:dyDescent="0.25">
      <c r="A31" s="65">
        <f t="shared" si="4"/>
        <v>18</v>
      </c>
      <c r="B31" s="66" t="s">
        <v>17</v>
      </c>
      <c r="C31" s="43">
        <v>1418</v>
      </c>
      <c r="D31" s="44" t="s">
        <v>20</v>
      </c>
      <c r="E31" s="45">
        <v>188</v>
      </c>
      <c r="F31" s="46">
        <v>0</v>
      </c>
      <c r="G31" s="47">
        <v>28</v>
      </c>
      <c r="H31" s="47">
        <v>48</v>
      </c>
      <c r="I31" s="47">
        <v>0</v>
      </c>
      <c r="J31" s="47">
        <v>4</v>
      </c>
      <c r="K31" s="47">
        <v>0</v>
      </c>
      <c r="L31" s="47">
        <v>2</v>
      </c>
      <c r="M31" s="47">
        <v>2</v>
      </c>
      <c r="N31" s="47">
        <v>0</v>
      </c>
      <c r="O31" s="48">
        <v>0</v>
      </c>
      <c r="P31" s="49">
        <v>0</v>
      </c>
      <c r="Q31" s="50">
        <f t="shared" si="5"/>
        <v>0</v>
      </c>
      <c r="R31" s="50">
        <f t="shared" si="6"/>
        <v>32</v>
      </c>
      <c r="S31" s="49">
        <v>3</v>
      </c>
      <c r="T31" s="49">
        <v>1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50">
        <f t="shared" si="0"/>
        <v>4</v>
      </c>
      <c r="AE31" s="50">
        <f t="shared" si="1"/>
        <v>54</v>
      </c>
      <c r="AF31" s="46">
        <v>0</v>
      </c>
      <c r="AG31" s="47">
        <v>2</v>
      </c>
      <c r="AH31" s="51">
        <f t="shared" si="2"/>
        <v>84</v>
      </c>
      <c r="AI31" s="52">
        <f t="shared" si="3"/>
        <v>90</v>
      </c>
      <c r="AJ31" s="32" t="e">
        <f>AJ30*100/AJ29</f>
        <v>#DIV/0!</v>
      </c>
    </row>
    <row r="32" spans="1:36" s="31" customFormat="1" ht="15" customHeight="1" x14ac:dyDescent="0.25">
      <c r="A32" s="67">
        <f t="shared" si="4"/>
        <v>19</v>
      </c>
      <c r="B32" s="68" t="s">
        <v>17</v>
      </c>
      <c r="C32" s="53">
        <v>1419</v>
      </c>
      <c r="D32" s="54" t="s">
        <v>18</v>
      </c>
      <c r="E32" s="55">
        <v>696</v>
      </c>
      <c r="F32" s="56">
        <v>0</v>
      </c>
      <c r="G32" s="57">
        <v>238</v>
      </c>
      <c r="H32" s="57">
        <v>132</v>
      </c>
      <c r="I32" s="57">
        <v>8</v>
      </c>
      <c r="J32" s="57">
        <v>2</v>
      </c>
      <c r="K32" s="57">
        <v>0</v>
      </c>
      <c r="L32" s="57">
        <v>4</v>
      </c>
      <c r="M32" s="57">
        <v>7</v>
      </c>
      <c r="N32" s="57">
        <v>0</v>
      </c>
      <c r="O32" s="58">
        <v>0</v>
      </c>
      <c r="P32" s="59">
        <v>6</v>
      </c>
      <c r="Q32" s="60">
        <f t="shared" si="5"/>
        <v>6</v>
      </c>
      <c r="R32" s="60">
        <f t="shared" si="6"/>
        <v>246</v>
      </c>
      <c r="S32" s="59">
        <v>8</v>
      </c>
      <c r="T32" s="59">
        <v>1</v>
      </c>
      <c r="U32" s="59">
        <v>0</v>
      </c>
      <c r="V32" s="59">
        <v>1</v>
      </c>
      <c r="W32" s="59">
        <v>0</v>
      </c>
      <c r="X32" s="59">
        <v>0</v>
      </c>
      <c r="Y32" s="59">
        <v>2</v>
      </c>
      <c r="Z32" s="59">
        <v>0</v>
      </c>
      <c r="AA32" s="59">
        <v>0</v>
      </c>
      <c r="AB32" s="59">
        <v>0</v>
      </c>
      <c r="AC32" s="59">
        <v>0</v>
      </c>
      <c r="AD32" s="60">
        <f t="shared" si="0"/>
        <v>12</v>
      </c>
      <c r="AE32" s="60">
        <f t="shared" si="1"/>
        <v>156</v>
      </c>
      <c r="AF32" s="56">
        <v>0</v>
      </c>
      <c r="AG32" s="57">
        <v>10</v>
      </c>
      <c r="AH32" s="61">
        <f t="shared" si="2"/>
        <v>391</v>
      </c>
      <c r="AI32" s="62">
        <f t="shared" si="3"/>
        <v>419</v>
      </c>
      <c r="AJ32" s="30" t="e">
        <f>TEXT(AJ31,"0.00")</f>
        <v>#DIV/0!</v>
      </c>
    </row>
    <row r="33" spans="1:36" s="31" customFormat="1" ht="15" customHeight="1" x14ac:dyDescent="0.25">
      <c r="A33" s="65">
        <f t="shared" si="4"/>
        <v>20</v>
      </c>
      <c r="B33" s="66" t="s">
        <v>17</v>
      </c>
      <c r="C33" s="43">
        <v>1420</v>
      </c>
      <c r="D33" s="44" t="s">
        <v>18</v>
      </c>
      <c r="E33" s="45">
        <v>420</v>
      </c>
      <c r="F33" s="46">
        <v>0</v>
      </c>
      <c r="G33" s="47">
        <v>96</v>
      </c>
      <c r="H33" s="47">
        <v>135</v>
      </c>
      <c r="I33" s="47">
        <v>2</v>
      </c>
      <c r="J33" s="47">
        <v>1</v>
      </c>
      <c r="K33" s="47">
        <v>0</v>
      </c>
      <c r="L33" s="47">
        <v>0</v>
      </c>
      <c r="M33" s="47">
        <v>4</v>
      </c>
      <c r="N33" s="47">
        <v>0</v>
      </c>
      <c r="O33" s="48">
        <v>1</v>
      </c>
      <c r="P33" s="49">
        <v>3</v>
      </c>
      <c r="Q33" s="50">
        <f t="shared" si="5"/>
        <v>3</v>
      </c>
      <c r="R33" s="50">
        <f t="shared" si="6"/>
        <v>100</v>
      </c>
      <c r="S33" s="49">
        <v>5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50">
        <f t="shared" si="0"/>
        <v>5</v>
      </c>
      <c r="AE33" s="50">
        <f t="shared" si="1"/>
        <v>143</v>
      </c>
      <c r="AF33" s="46">
        <v>0</v>
      </c>
      <c r="AG33" s="47">
        <v>3</v>
      </c>
      <c r="AH33" s="51">
        <f t="shared" si="2"/>
        <v>239</v>
      </c>
      <c r="AI33" s="52">
        <f t="shared" si="3"/>
        <v>250</v>
      </c>
    </row>
    <row r="34" spans="1:36" s="31" customFormat="1" ht="15" customHeight="1" x14ac:dyDescent="0.25">
      <c r="A34" s="67">
        <f t="shared" si="4"/>
        <v>21</v>
      </c>
      <c r="B34" s="68" t="s">
        <v>17</v>
      </c>
      <c r="C34" s="53">
        <v>1421</v>
      </c>
      <c r="D34" s="54" t="s">
        <v>18</v>
      </c>
      <c r="E34" s="55">
        <v>532</v>
      </c>
      <c r="F34" s="56">
        <v>0</v>
      </c>
      <c r="G34" s="57">
        <v>117</v>
      </c>
      <c r="H34" s="57">
        <v>194</v>
      </c>
      <c r="I34" s="57">
        <v>5</v>
      </c>
      <c r="J34" s="57">
        <v>2</v>
      </c>
      <c r="K34" s="57">
        <v>0</v>
      </c>
      <c r="L34" s="57">
        <v>0</v>
      </c>
      <c r="M34" s="57">
        <v>10</v>
      </c>
      <c r="N34" s="57">
        <v>0</v>
      </c>
      <c r="O34" s="58">
        <v>0</v>
      </c>
      <c r="P34" s="59">
        <v>4</v>
      </c>
      <c r="Q34" s="60">
        <f t="shared" si="5"/>
        <v>4</v>
      </c>
      <c r="R34" s="60">
        <f t="shared" si="6"/>
        <v>123</v>
      </c>
      <c r="S34" s="59">
        <v>2</v>
      </c>
      <c r="T34" s="59">
        <v>0</v>
      </c>
      <c r="U34" s="59">
        <v>0</v>
      </c>
      <c r="V34" s="59">
        <v>0</v>
      </c>
      <c r="W34" s="59">
        <v>0</v>
      </c>
      <c r="X34" s="59">
        <v>0</v>
      </c>
      <c r="Y34" s="59">
        <v>0</v>
      </c>
      <c r="Z34" s="59">
        <v>0</v>
      </c>
      <c r="AA34" s="59">
        <v>0</v>
      </c>
      <c r="AB34" s="59">
        <v>0</v>
      </c>
      <c r="AC34" s="59">
        <v>0</v>
      </c>
      <c r="AD34" s="60">
        <f t="shared" si="0"/>
        <v>2</v>
      </c>
      <c r="AE34" s="60">
        <f t="shared" si="1"/>
        <v>201</v>
      </c>
      <c r="AF34" s="56">
        <v>0</v>
      </c>
      <c r="AG34" s="57">
        <v>7</v>
      </c>
      <c r="AH34" s="61">
        <f t="shared" si="2"/>
        <v>328</v>
      </c>
      <c r="AI34" s="62">
        <f t="shared" si="3"/>
        <v>341</v>
      </c>
    </row>
    <row r="35" spans="1:36" s="31" customFormat="1" ht="15" customHeight="1" x14ac:dyDescent="0.25">
      <c r="A35" s="65">
        <f t="shared" si="4"/>
        <v>22</v>
      </c>
      <c r="B35" s="66" t="s">
        <v>17</v>
      </c>
      <c r="C35" s="43">
        <v>1421</v>
      </c>
      <c r="D35" s="44" t="s">
        <v>19</v>
      </c>
      <c r="E35" s="45">
        <v>532</v>
      </c>
      <c r="F35" s="46">
        <v>0</v>
      </c>
      <c r="G35" s="47">
        <v>151</v>
      </c>
      <c r="H35" s="47">
        <v>152</v>
      </c>
      <c r="I35" s="47">
        <v>2</v>
      </c>
      <c r="J35" s="47">
        <v>5</v>
      </c>
      <c r="K35" s="47">
        <v>0</v>
      </c>
      <c r="L35" s="47">
        <v>0</v>
      </c>
      <c r="M35" s="47">
        <v>4</v>
      </c>
      <c r="N35" s="47">
        <v>0</v>
      </c>
      <c r="O35" s="48">
        <v>0</v>
      </c>
      <c r="P35" s="49">
        <v>2</v>
      </c>
      <c r="Q35" s="50">
        <f t="shared" si="5"/>
        <v>2</v>
      </c>
      <c r="R35" s="50">
        <f t="shared" si="6"/>
        <v>158</v>
      </c>
      <c r="S35" s="49">
        <v>5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50">
        <f t="shared" si="0"/>
        <v>5</v>
      </c>
      <c r="AE35" s="50">
        <f t="shared" si="1"/>
        <v>159</v>
      </c>
      <c r="AF35" s="46">
        <v>0</v>
      </c>
      <c r="AG35" s="47">
        <v>4</v>
      </c>
      <c r="AH35" s="51">
        <f t="shared" si="2"/>
        <v>314</v>
      </c>
      <c r="AI35" s="52">
        <f t="shared" si="3"/>
        <v>325</v>
      </c>
    </row>
    <row r="36" spans="1:36" s="31" customFormat="1" ht="15" customHeight="1" x14ac:dyDescent="0.25">
      <c r="A36" s="67">
        <f t="shared" si="4"/>
        <v>23</v>
      </c>
      <c r="B36" s="68" t="s">
        <v>17</v>
      </c>
      <c r="C36" s="53">
        <v>1421</v>
      </c>
      <c r="D36" s="54" t="s">
        <v>21</v>
      </c>
      <c r="E36" s="55">
        <v>532</v>
      </c>
      <c r="F36" s="56">
        <v>0</v>
      </c>
      <c r="G36" s="57">
        <v>140</v>
      </c>
      <c r="H36" s="57">
        <v>178</v>
      </c>
      <c r="I36" s="57">
        <v>2</v>
      </c>
      <c r="J36" s="57">
        <v>5</v>
      </c>
      <c r="K36" s="57">
        <v>0</v>
      </c>
      <c r="L36" s="57">
        <v>1</v>
      </c>
      <c r="M36" s="57">
        <v>9</v>
      </c>
      <c r="N36" s="57">
        <v>0</v>
      </c>
      <c r="O36" s="58">
        <v>0</v>
      </c>
      <c r="P36" s="59">
        <v>0</v>
      </c>
      <c r="Q36" s="60">
        <f t="shared" si="5"/>
        <v>0</v>
      </c>
      <c r="R36" s="60">
        <f t="shared" si="6"/>
        <v>145</v>
      </c>
      <c r="S36" s="59">
        <v>4</v>
      </c>
      <c r="T36" s="59">
        <v>0</v>
      </c>
      <c r="U36" s="59">
        <v>0</v>
      </c>
      <c r="V36" s="59">
        <v>0</v>
      </c>
      <c r="W36" s="59">
        <v>0</v>
      </c>
      <c r="X36" s="59">
        <v>0</v>
      </c>
      <c r="Y36" s="59">
        <v>0</v>
      </c>
      <c r="Z36" s="59">
        <v>0</v>
      </c>
      <c r="AA36" s="59">
        <v>0</v>
      </c>
      <c r="AB36" s="59">
        <v>1</v>
      </c>
      <c r="AC36" s="59">
        <v>0</v>
      </c>
      <c r="AD36" s="60">
        <f t="shared" si="0"/>
        <v>5</v>
      </c>
      <c r="AE36" s="60">
        <f t="shared" si="1"/>
        <v>186</v>
      </c>
      <c r="AF36" s="56">
        <v>0</v>
      </c>
      <c r="AG36" s="57">
        <v>5</v>
      </c>
      <c r="AH36" s="61">
        <f t="shared" si="2"/>
        <v>335</v>
      </c>
      <c r="AI36" s="62">
        <f t="shared" si="3"/>
        <v>345</v>
      </c>
    </row>
    <row r="37" spans="1:36" s="31" customFormat="1" ht="15" customHeight="1" x14ac:dyDescent="0.25">
      <c r="A37" s="65">
        <f t="shared" si="4"/>
        <v>24</v>
      </c>
      <c r="B37" s="66" t="s">
        <v>17</v>
      </c>
      <c r="C37" s="43">
        <v>1422</v>
      </c>
      <c r="D37" s="44" t="s">
        <v>18</v>
      </c>
      <c r="E37" s="45">
        <v>409</v>
      </c>
      <c r="F37" s="46">
        <v>0</v>
      </c>
      <c r="G37" s="47">
        <v>128</v>
      </c>
      <c r="H37" s="47">
        <v>103</v>
      </c>
      <c r="I37" s="47">
        <v>2</v>
      </c>
      <c r="J37" s="47">
        <v>3</v>
      </c>
      <c r="K37" s="47">
        <v>0</v>
      </c>
      <c r="L37" s="47">
        <v>1</v>
      </c>
      <c r="M37" s="47">
        <v>3</v>
      </c>
      <c r="N37" s="47">
        <v>0</v>
      </c>
      <c r="O37" s="48">
        <v>1</v>
      </c>
      <c r="P37" s="49">
        <v>5</v>
      </c>
      <c r="Q37" s="50">
        <f t="shared" si="5"/>
        <v>5</v>
      </c>
      <c r="R37" s="50">
        <f t="shared" si="6"/>
        <v>136</v>
      </c>
      <c r="S37" s="49">
        <v>6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50">
        <f t="shared" si="0"/>
        <v>6</v>
      </c>
      <c r="AE37" s="50">
        <f t="shared" si="1"/>
        <v>113</v>
      </c>
      <c r="AF37" s="46">
        <v>0</v>
      </c>
      <c r="AG37" s="47">
        <v>9</v>
      </c>
      <c r="AH37" s="51">
        <f t="shared" si="2"/>
        <v>241</v>
      </c>
      <c r="AI37" s="52">
        <f t="shared" si="3"/>
        <v>261</v>
      </c>
      <c r="AJ37" s="31">
        <f>C68</f>
        <v>0</v>
      </c>
    </row>
    <row r="38" spans="1:36" s="31" customFormat="1" ht="15" customHeight="1" x14ac:dyDescent="0.25">
      <c r="A38" s="67">
        <f t="shared" si="4"/>
        <v>25</v>
      </c>
      <c r="B38" s="68" t="s">
        <v>17</v>
      </c>
      <c r="C38" s="53">
        <v>1423</v>
      </c>
      <c r="D38" s="54" t="s">
        <v>18</v>
      </c>
      <c r="E38" s="55">
        <v>533</v>
      </c>
      <c r="F38" s="56">
        <v>0</v>
      </c>
      <c r="G38" s="57">
        <v>186</v>
      </c>
      <c r="H38" s="57">
        <v>153</v>
      </c>
      <c r="I38" s="57">
        <v>5</v>
      </c>
      <c r="J38" s="57">
        <v>4</v>
      </c>
      <c r="K38" s="57">
        <v>0</v>
      </c>
      <c r="L38" s="57">
        <v>0</v>
      </c>
      <c r="M38" s="57">
        <v>4</v>
      </c>
      <c r="N38" s="57">
        <v>0</v>
      </c>
      <c r="O38" s="58">
        <v>1</v>
      </c>
      <c r="P38" s="59">
        <v>7</v>
      </c>
      <c r="Q38" s="60">
        <f t="shared" si="5"/>
        <v>7</v>
      </c>
      <c r="R38" s="60">
        <f t="shared" si="6"/>
        <v>197</v>
      </c>
      <c r="S38" s="59">
        <v>9</v>
      </c>
      <c r="T38" s="59">
        <v>0</v>
      </c>
      <c r="U38" s="59">
        <v>0</v>
      </c>
      <c r="V38" s="59">
        <v>0</v>
      </c>
      <c r="W38" s="59">
        <v>0</v>
      </c>
      <c r="X38" s="59">
        <v>0</v>
      </c>
      <c r="Y38" s="59">
        <v>2</v>
      </c>
      <c r="Z38" s="59">
        <v>0</v>
      </c>
      <c r="AA38" s="59">
        <v>0</v>
      </c>
      <c r="AB38" s="59">
        <v>0</v>
      </c>
      <c r="AC38" s="59">
        <v>0</v>
      </c>
      <c r="AD38" s="60">
        <f t="shared" si="0"/>
        <v>11</v>
      </c>
      <c r="AE38" s="60">
        <f t="shared" si="1"/>
        <v>170</v>
      </c>
      <c r="AF38" s="56">
        <v>0</v>
      </c>
      <c r="AG38" s="57">
        <v>3</v>
      </c>
      <c r="AH38" s="61">
        <f t="shared" si="2"/>
        <v>353</v>
      </c>
      <c r="AI38" s="62">
        <f t="shared" si="3"/>
        <v>374</v>
      </c>
      <c r="AJ38" s="31">
        <f>AJ37-AJ36</f>
        <v>0</v>
      </c>
    </row>
    <row r="39" spans="1:36" s="31" customFormat="1" ht="15" customHeight="1" x14ac:dyDescent="0.25">
      <c r="A39" s="67">
        <f t="shared" si="4"/>
        <v>26</v>
      </c>
      <c r="B39" s="68" t="s">
        <v>17</v>
      </c>
      <c r="C39" s="53">
        <v>1424</v>
      </c>
      <c r="D39" s="54" t="s">
        <v>18</v>
      </c>
      <c r="E39" s="55">
        <v>489</v>
      </c>
      <c r="F39" s="56">
        <v>0</v>
      </c>
      <c r="G39" s="57">
        <v>100</v>
      </c>
      <c r="H39" s="57">
        <v>155</v>
      </c>
      <c r="I39" s="57">
        <v>6</v>
      </c>
      <c r="J39" s="57">
        <v>1</v>
      </c>
      <c r="K39" s="57">
        <v>0</v>
      </c>
      <c r="L39" s="57">
        <v>1</v>
      </c>
      <c r="M39" s="57">
        <v>4</v>
      </c>
      <c r="N39" s="57">
        <v>0</v>
      </c>
      <c r="O39" s="58">
        <v>0</v>
      </c>
      <c r="P39" s="59">
        <v>4</v>
      </c>
      <c r="Q39" s="60">
        <f t="shared" si="5"/>
        <v>4</v>
      </c>
      <c r="R39" s="60">
        <f t="shared" si="6"/>
        <v>105</v>
      </c>
      <c r="S39" s="59">
        <v>7</v>
      </c>
      <c r="T39" s="59">
        <v>0</v>
      </c>
      <c r="U39" s="59">
        <v>0</v>
      </c>
      <c r="V39" s="59">
        <v>0</v>
      </c>
      <c r="W39" s="59">
        <v>0</v>
      </c>
      <c r="X39" s="59">
        <v>0</v>
      </c>
      <c r="Y39" s="59">
        <v>4</v>
      </c>
      <c r="Z39" s="59">
        <v>0</v>
      </c>
      <c r="AA39" s="59">
        <v>0</v>
      </c>
      <c r="AB39" s="59">
        <v>0</v>
      </c>
      <c r="AC39" s="59">
        <v>0</v>
      </c>
      <c r="AD39" s="60">
        <f t="shared" si="0"/>
        <v>11</v>
      </c>
      <c r="AE39" s="60">
        <f t="shared" si="1"/>
        <v>173</v>
      </c>
      <c r="AF39" s="56">
        <v>0</v>
      </c>
      <c r="AG39" s="57">
        <v>3</v>
      </c>
      <c r="AH39" s="61">
        <f t="shared" si="2"/>
        <v>267</v>
      </c>
      <c r="AI39" s="62">
        <f t="shared" si="3"/>
        <v>285</v>
      </c>
    </row>
    <row r="40" spans="1:36" s="31" customFormat="1" ht="15" customHeight="1" x14ac:dyDescent="0.25">
      <c r="A40" s="65">
        <f t="shared" si="4"/>
        <v>27</v>
      </c>
      <c r="B40" s="66" t="s">
        <v>17</v>
      </c>
      <c r="C40" s="43">
        <v>1424</v>
      </c>
      <c r="D40" s="44" t="s">
        <v>19</v>
      </c>
      <c r="E40" s="45">
        <v>488</v>
      </c>
      <c r="F40" s="46">
        <v>0</v>
      </c>
      <c r="G40" s="47">
        <v>111</v>
      </c>
      <c r="H40" s="47">
        <v>149</v>
      </c>
      <c r="I40" s="47">
        <v>3</v>
      </c>
      <c r="J40" s="47">
        <v>1</v>
      </c>
      <c r="K40" s="47">
        <v>0</v>
      </c>
      <c r="L40" s="47">
        <v>0</v>
      </c>
      <c r="M40" s="47">
        <v>0</v>
      </c>
      <c r="N40" s="47">
        <v>0</v>
      </c>
      <c r="O40" s="48">
        <v>1</v>
      </c>
      <c r="P40" s="49">
        <v>3</v>
      </c>
      <c r="Q40" s="50">
        <f t="shared" si="5"/>
        <v>3</v>
      </c>
      <c r="R40" s="50">
        <f t="shared" si="6"/>
        <v>115</v>
      </c>
      <c r="S40" s="49">
        <v>8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49">
        <v>0</v>
      </c>
      <c r="AA40" s="49">
        <v>0</v>
      </c>
      <c r="AB40" s="49">
        <v>0</v>
      </c>
      <c r="AC40" s="49">
        <v>0</v>
      </c>
      <c r="AD40" s="50">
        <f t="shared" si="0"/>
        <v>8</v>
      </c>
      <c r="AE40" s="50">
        <f t="shared" si="1"/>
        <v>161</v>
      </c>
      <c r="AF40" s="46">
        <v>0</v>
      </c>
      <c r="AG40" s="47">
        <v>5</v>
      </c>
      <c r="AH40" s="51">
        <f t="shared" si="2"/>
        <v>265</v>
      </c>
      <c r="AI40" s="52">
        <f t="shared" si="3"/>
        <v>281</v>
      </c>
    </row>
    <row r="41" spans="1:36" s="31" customFormat="1" ht="15" customHeight="1" x14ac:dyDescent="0.25">
      <c r="A41" s="67">
        <f t="shared" si="4"/>
        <v>28</v>
      </c>
      <c r="B41" s="68" t="s">
        <v>17</v>
      </c>
      <c r="C41" s="53">
        <v>1425</v>
      </c>
      <c r="D41" s="54" t="s">
        <v>18</v>
      </c>
      <c r="E41" s="55">
        <v>456</v>
      </c>
      <c r="F41" s="56">
        <v>0</v>
      </c>
      <c r="G41" s="57">
        <v>75</v>
      </c>
      <c r="H41" s="57">
        <v>105</v>
      </c>
      <c r="I41" s="57">
        <v>0</v>
      </c>
      <c r="J41" s="57">
        <v>3</v>
      </c>
      <c r="K41" s="57">
        <v>0</v>
      </c>
      <c r="L41" s="57">
        <v>0</v>
      </c>
      <c r="M41" s="57">
        <v>4</v>
      </c>
      <c r="N41" s="57">
        <v>0</v>
      </c>
      <c r="O41" s="58">
        <v>0</v>
      </c>
      <c r="P41" s="59">
        <v>1</v>
      </c>
      <c r="Q41" s="60">
        <f t="shared" si="5"/>
        <v>1</v>
      </c>
      <c r="R41" s="60">
        <f t="shared" si="6"/>
        <v>79</v>
      </c>
      <c r="S41" s="59">
        <v>6</v>
      </c>
      <c r="T41" s="59">
        <v>0</v>
      </c>
      <c r="U41" s="59">
        <v>0</v>
      </c>
      <c r="V41" s="59">
        <v>1</v>
      </c>
      <c r="W41" s="59">
        <v>0</v>
      </c>
      <c r="X41" s="59">
        <v>0</v>
      </c>
      <c r="Y41" s="59">
        <v>1</v>
      </c>
      <c r="Z41" s="59">
        <v>0</v>
      </c>
      <c r="AA41" s="59">
        <v>0</v>
      </c>
      <c r="AB41" s="59">
        <v>0</v>
      </c>
      <c r="AC41" s="59">
        <v>1</v>
      </c>
      <c r="AD41" s="60">
        <f t="shared" si="0"/>
        <v>9</v>
      </c>
      <c r="AE41" s="60">
        <f t="shared" si="1"/>
        <v>114</v>
      </c>
      <c r="AF41" s="56">
        <v>0</v>
      </c>
      <c r="AG41" s="57">
        <v>14</v>
      </c>
      <c r="AH41" s="61">
        <f t="shared" si="2"/>
        <v>187</v>
      </c>
      <c r="AI41" s="62">
        <f t="shared" si="3"/>
        <v>211</v>
      </c>
    </row>
    <row r="42" spans="1:36" s="31" customFormat="1" ht="15" customHeight="1" x14ac:dyDescent="0.25">
      <c r="A42" s="65">
        <f t="shared" si="4"/>
        <v>29</v>
      </c>
      <c r="B42" s="66" t="s">
        <v>17</v>
      </c>
      <c r="C42" s="43">
        <v>1425</v>
      </c>
      <c r="D42" s="44" t="s">
        <v>19</v>
      </c>
      <c r="E42" s="45">
        <v>456</v>
      </c>
      <c r="F42" s="46">
        <v>0</v>
      </c>
      <c r="G42" s="47">
        <v>43</v>
      </c>
      <c r="H42" s="47">
        <v>133</v>
      </c>
      <c r="I42" s="47">
        <v>5</v>
      </c>
      <c r="J42" s="47">
        <v>3</v>
      </c>
      <c r="K42" s="47">
        <v>0</v>
      </c>
      <c r="L42" s="47">
        <v>1</v>
      </c>
      <c r="M42" s="47">
        <v>6</v>
      </c>
      <c r="N42" s="47">
        <v>0</v>
      </c>
      <c r="O42" s="48">
        <v>0</v>
      </c>
      <c r="P42" s="49">
        <v>0</v>
      </c>
      <c r="Q42" s="50">
        <f t="shared" si="5"/>
        <v>0</v>
      </c>
      <c r="R42" s="50">
        <f t="shared" si="6"/>
        <v>46</v>
      </c>
      <c r="S42" s="49">
        <v>3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50">
        <f t="shared" si="0"/>
        <v>3</v>
      </c>
      <c r="AE42" s="50">
        <f t="shared" si="1"/>
        <v>142</v>
      </c>
      <c r="AF42" s="46">
        <v>0</v>
      </c>
      <c r="AG42" s="47">
        <v>4</v>
      </c>
      <c r="AH42" s="51">
        <f t="shared" si="2"/>
        <v>191</v>
      </c>
      <c r="AI42" s="52">
        <f t="shared" si="3"/>
        <v>198</v>
      </c>
      <c r="AJ42" s="31">
        <f>C73</f>
        <v>0</v>
      </c>
    </row>
    <row r="43" spans="1:36" ht="5.0999999999999996" customHeight="1" x14ac:dyDescent="0.25">
      <c r="A43" s="13"/>
      <c r="B43" s="14"/>
      <c r="C43" s="15"/>
      <c r="D43" s="16"/>
      <c r="E43" s="17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9"/>
    </row>
    <row r="44" spans="1:36" ht="0.95" customHeight="1" x14ac:dyDescent="0.25">
      <c r="A44" s="20"/>
      <c r="B44" s="21"/>
      <c r="C44" s="22"/>
      <c r="D44" s="23"/>
      <c r="E44" s="24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6"/>
    </row>
    <row r="45" spans="1:36" ht="0.95" customHeight="1" x14ac:dyDescent="0.25">
      <c r="A45" s="13"/>
      <c r="B45" s="14"/>
      <c r="C45" s="15"/>
      <c r="D45" s="16"/>
      <c r="E45" s="17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9"/>
    </row>
    <row r="46" spans="1:36" ht="30" customHeight="1" x14ac:dyDescent="0.25">
      <c r="A46" s="27" t="s">
        <v>22</v>
      </c>
      <c r="B46" s="27"/>
      <c r="C46" s="27">
        <f>COUNTA(C14:C42)</f>
        <v>29</v>
      </c>
      <c r="D46" s="28"/>
      <c r="E46" s="29">
        <f>SUM(E14:E42)</f>
        <v>14021</v>
      </c>
      <c r="F46" s="29">
        <f t="shared" ref="F46:AI46" si="7">SUM(F14:F42)</f>
        <v>0</v>
      </c>
      <c r="G46" s="29">
        <f t="shared" si="7"/>
        <v>3841</v>
      </c>
      <c r="H46" s="29">
        <f t="shared" si="7"/>
        <v>3762</v>
      </c>
      <c r="I46" s="29">
        <f t="shared" si="7"/>
        <v>99</v>
      </c>
      <c r="J46" s="29">
        <f t="shared" si="7"/>
        <v>107</v>
      </c>
      <c r="K46" s="29">
        <f t="shared" si="7"/>
        <v>0</v>
      </c>
      <c r="L46" s="29">
        <f t="shared" si="7"/>
        <v>19</v>
      </c>
      <c r="M46" s="29">
        <f t="shared" si="7"/>
        <v>167</v>
      </c>
      <c r="N46" s="29">
        <f t="shared" si="7"/>
        <v>0</v>
      </c>
      <c r="O46" s="29">
        <f t="shared" si="7"/>
        <v>10</v>
      </c>
      <c r="P46" s="29">
        <f t="shared" si="7"/>
        <v>106</v>
      </c>
      <c r="Q46" s="29">
        <f t="shared" si="7"/>
        <v>106</v>
      </c>
      <c r="R46" s="29">
        <f t="shared" si="7"/>
        <v>4054</v>
      </c>
      <c r="S46" s="29">
        <f t="shared" si="7"/>
        <v>143</v>
      </c>
      <c r="T46" s="29">
        <f t="shared" si="7"/>
        <v>3</v>
      </c>
      <c r="U46" s="29">
        <f t="shared" si="7"/>
        <v>0</v>
      </c>
      <c r="V46" s="29">
        <f t="shared" si="7"/>
        <v>3</v>
      </c>
      <c r="W46" s="29">
        <f t="shared" si="7"/>
        <v>0</v>
      </c>
      <c r="X46" s="29">
        <f t="shared" si="7"/>
        <v>0</v>
      </c>
      <c r="Y46" s="29">
        <f t="shared" si="7"/>
        <v>26</v>
      </c>
      <c r="Z46" s="29">
        <f t="shared" si="7"/>
        <v>0</v>
      </c>
      <c r="AA46" s="29">
        <f t="shared" si="7"/>
        <v>0</v>
      </c>
      <c r="AB46" s="29">
        <f t="shared" si="7"/>
        <v>1</v>
      </c>
      <c r="AC46" s="29">
        <f t="shared" si="7"/>
        <v>7</v>
      </c>
      <c r="AD46" s="29">
        <f t="shared" si="7"/>
        <v>183</v>
      </c>
      <c r="AE46" s="29">
        <f t="shared" si="7"/>
        <v>4073</v>
      </c>
      <c r="AF46" s="29">
        <f t="shared" si="7"/>
        <v>0</v>
      </c>
      <c r="AG46" s="29">
        <f t="shared" si="7"/>
        <v>161</v>
      </c>
      <c r="AH46" s="29">
        <f t="shared" si="7"/>
        <v>8005</v>
      </c>
      <c r="AI46" s="29">
        <f t="shared" si="7"/>
        <v>8455</v>
      </c>
    </row>
  </sheetData>
  <mergeCells count="9">
    <mergeCell ref="F5:AI7"/>
    <mergeCell ref="A7:D7"/>
    <mergeCell ref="A8:D8"/>
    <mergeCell ref="F8:AI10"/>
    <mergeCell ref="A12:E12"/>
    <mergeCell ref="F12:O12"/>
    <mergeCell ref="P12:R12"/>
    <mergeCell ref="S12:AE12"/>
    <mergeCell ref="AF12:AI12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Chema</cp:lastModifiedBy>
  <cp:lastPrinted>2015-06-11T08:26:55Z</cp:lastPrinted>
  <dcterms:created xsi:type="dcterms:W3CDTF">2015-06-07T01:43:59Z</dcterms:created>
  <dcterms:modified xsi:type="dcterms:W3CDTF">2015-08-17T17:28:28Z</dcterms:modified>
</cp:coreProperties>
</file>