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725" windowHeight="24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T30" i="1" l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V34" i="1"/>
  <c r="U34" i="1"/>
  <c r="S34" i="1"/>
  <c r="O34" i="1"/>
  <c r="N34" i="1"/>
  <c r="M34" i="1"/>
  <c r="L34" i="1"/>
  <c r="K34" i="1"/>
  <c r="J34" i="1"/>
  <c r="I34" i="1"/>
  <c r="H34" i="1"/>
  <c r="G34" i="1"/>
  <c r="F34" i="1"/>
  <c r="E34" i="1"/>
  <c r="C34" i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W34" i="1" l="1"/>
  <c r="X14" i="1"/>
  <c r="T34" i="1"/>
  <c r="X34" i="1" l="1"/>
  <c r="Y14" i="1"/>
  <c r="Y15" i="1"/>
  <c r="Y27" i="1"/>
  <c r="Y28" i="1" s="1"/>
  <c r="Y29" i="1" s="1"/>
  <c r="Y30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Y16" i="1" l="1"/>
  <c r="Y17" i="1" l="1"/>
  <c r="Y18" i="1" s="1"/>
  <c r="A10" i="1" s="1"/>
  <c r="A9" i="1"/>
</calcChain>
</file>

<file path=xl/sharedStrings.xml><?xml version="1.0" encoding="utf-8"?>
<sst xmlns="http://schemas.openxmlformats.org/spreadsheetml/2006/main" count="56" uniqueCount="24">
  <si>
    <t>Municipio: 058 Nocupetaro</t>
  </si>
  <si>
    <t>Ayuntamiento</t>
  </si>
  <si>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</si>
  <si>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</si>
  <si>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</si>
  <si>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</si>
  <si>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</si>
  <si>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</si>
  <si>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</si>
  <si>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</si>
  <si>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NO REGISTRADOS</t>
  </si>
  <si>
    <t>VOTOS NULOS</t>
  </si>
  <si>
    <t>SUMA DE VOTOS VALIDOS</t>
  </si>
  <si>
    <t>NOCUPETARO</t>
  </si>
  <si>
    <t>BÁSICA</t>
  </si>
  <si>
    <t>CONTIGUA 1</t>
  </si>
  <si>
    <t>CONTIGUA 2</t>
  </si>
  <si>
    <t>TOTAL</t>
  </si>
  <si>
    <t>VOTOS CANDIDATO COMUN MAS DE UN PARTIDO</t>
  </si>
  <si>
    <t>TOTAL DE VOTOS CANDIDATO COMUN + PARTIDOS</t>
  </si>
  <si>
    <t>VOTACION EMITIDA</t>
  </si>
  <si>
    <t>CÓMPUTOS MUNICIPALES</t>
  </si>
  <si>
    <t>CANDIDATURA COMUN 2</t>
  </si>
  <si>
    <t>VOTOS EN CANDIDATURA COMUN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</si>
</sst>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3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4" xfId="1" applyNumberFormat="1" applyFont="1" applyFill="1" applyBorder="1" applyAlignment="1">
      <alignment horizontal="center" wrapText="1"/>
    </xf>
    <xf numFmtId="0" fontId="10" fillId="5" borderId="14" xfId="1" applyFont="1" applyFill="1" applyBorder="1" applyAlignment="1">
      <alignment horizontal="left" wrapText="1"/>
    </xf>
    <xf numFmtId="0" fontId="10" fillId="5" borderId="15" xfId="1" applyFont="1" applyFill="1" applyBorder="1" applyAlignment="1">
      <alignment horizontal="right" wrapText="1"/>
    </xf>
    <xf numFmtId="0" fontId="10" fillId="5" borderId="13" xfId="1" applyFont="1" applyFill="1" applyBorder="1" applyAlignment="1" applyProtection="1">
      <alignment wrapText="1"/>
      <protection locked="0"/>
    </xf>
    <xf numFmtId="0" fontId="10" fillId="5" borderId="14" xfId="1" applyFont="1" applyFill="1" applyBorder="1" applyAlignment="1" applyProtection="1">
      <alignment wrapText="1"/>
      <protection locked="0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>
      <alignment wrapText="1"/>
    </xf>
    <xf numFmtId="166" fontId="10" fillId="0" borderId="18" xfId="1" applyNumberFormat="1" applyFont="1" applyFill="1" applyBorder="1" applyAlignment="1">
      <alignment horizontal="center" wrapText="1"/>
    </xf>
    <xf numFmtId="165" fontId="10" fillId="0" borderId="14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17" xfId="1" applyFont="1" applyFill="1" applyBorder="1" applyAlignment="1">
      <alignment horizontal="right" wrapText="1"/>
    </xf>
    <xf numFmtId="0" fontId="10" fillId="0" borderId="18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17" xfId="1" applyFont="1" applyFill="1" applyBorder="1" applyAlignment="1" applyProtection="1">
      <alignment wrapText="1"/>
      <protection locked="0"/>
    </xf>
    <xf numFmtId="0" fontId="10" fillId="0" borderId="16" xfId="1" applyFont="1" applyFill="1" applyBorder="1" applyAlignment="1" applyProtection="1">
      <alignment wrapText="1"/>
      <protection locked="0"/>
    </xf>
    <xf numFmtId="0" fontId="10" fillId="0" borderId="17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19" xfId="1" applyFont="1" applyFill="1" applyBorder="1" applyAlignment="1">
      <alignment horizontal="center" vertical="center" wrapText="1"/>
    </xf>
    <xf numFmtId="0" fontId="9" fillId="7" borderId="19" xfId="1" applyFont="1" applyFill="1" applyBorder="1" applyAlignment="1">
      <alignment horizontal="left" vertical="center" wrapText="1"/>
    </xf>
    <xf numFmtId="3" fontId="9" fillId="7" borderId="19" xfId="1" applyNumberFormat="1" applyFont="1" applyFill="1" applyBorder="1" applyAlignment="1">
      <alignment horizontal="right" vertical="center" wrapText="1"/>
    </xf>
    <xf numFmtId="0" fontId="8" fillId="3" borderId="6" xfId="0" applyFont="1" applyFill="1" applyBorder="1" applyAlignment="1">
      <alignment horizontal="center"/>
    </xf>
    <xf numFmtId="0" fontId="10" fillId="0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 applyProtection="1">
      <alignment wrapText="1"/>
      <protection locked="0"/>
    </xf>
    <xf numFmtId="0" fontId="10" fillId="0" borderId="22" xfId="1" applyFont="1" applyFill="1" applyBorder="1" applyAlignment="1" applyProtection="1">
      <alignment wrapText="1"/>
      <protection locked="0"/>
    </xf>
    <xf numFmtId="0" fontId="9" fillId="4" borderId="8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6479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6479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581025</xdr:colOff>
      <xdr:row>0</xdr:row>
      <xdr:rowOff>0</xdr:rowOff>
    </xdr:from>
    <xdr:ext cx="1351446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0"/>
          <a:ext cx="1351446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4158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4158" cy="600075"/>
        </a:xfrm>
        <a:prstGeom prst="rect">
          <a:avLst/>
        </a:prstGeom>
      </xdr:spPr>
    </xdr:pic>
    <xdr:clientData/>
  </xdr:oneCellAnchor>
  <xdr:oneCellAnchor>
    <xdr:from>
      <xdr:col>15</xdr:col>
      <xdr:colOff>19050</xdr:colOff>
      <xdr:row>12</xdr:row>
      <xdr:rowOff>52425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2547975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500025</xdr:colOff>
      <xdr:row>12</xdr:row>
      <xdr:rowOff>47625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750" y="2543175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pane xSplit="5" ySplit="13" topLeftCell="F32" activePane="bottomRight" state="frozen"/>
      <selection pane="topRight" activeCell="F1" sqref="F1"/>
      <selection pane="bottomLeft" activeCell="A14" sqref="A14"/>
      <selection pane="bottomRight" activeCell="G26" sqref="G26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4" width="8.7109375" customWidth="1"/>
    <col min="15" max="15" width="8.85546875" customWidth="1"/>
    <col min="16" max="16" width="14.85546875" customWidth="1"/>
    <col min="17" max="20" width="8.85546875" customWidth="1"/>
    <col min="21" max="24" width="9.7109375" customWidth="1"/>
    <col min="25" max="25" width="11.42578125" hidden="1" customWidth="1"/>
  </cols>
  <sheetData>
    <row r="1" spans="1:25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5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5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5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5" ht="15" customHeight="1" x14ac:dyDescent="0.25">
      <c r="B5" s="1"/>
      <c r="C5" s="1"/>
      <c r="D5" s="1"/>
      <c r="E5" s="2"/>
      <c r="F5" s="67" t="s">
        <v>21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</row>
    <row r="6" spans="1:25" ht="15" customHeight="1" x14ac:dyDescent="0.25">
      <c r="B6" s="1"/>
      <c r="C6" s="1"/>
      <c r="D6" s="1"/>
      <c r="E6" s="2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</row>
    <row r="7" spans="1:25" ht="18.75" x14ac:dyDescent="0.3">
      <c r="A7" s="68"/>
      <c r="B7" s="68"/>
      <c r="C7" s="68"/>
      <c r="D7" s="68"/>
      <c r="E7" s="2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</row>
    <row r="8" spans="1:25" ht="18.75" x14ac:dyDescent="0.3">
      <c r="A8" s="68" t="s">
        <v>0</v>
      </c>
      <c r="B8" s="68"/>
      <c r="C8" s="68"/>
      <c r="D8" s="68"/>
      <c r="F8" s="69" t="s">
        <v>1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5" ht="18.75" x14ac:dyDescent="0.3">
      <c r="A9" s="3" t="str">
        <f>CONCATENATE("Casillas computadas: ",Y16," de ",Y15)</f>
        <v>Casillas computadas: 17 de 17</v>
      </c>
      <c r="B9" s="4"/>
      <c r="C9" s="4"/>
      <c r="D9" s="4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</row>
    <row r="10" spans="1:25" ht="18.75" x14ac:dyDescent="0.3">
      <c r="A10" s="5" t="str">
        <f>CONCATENATE("Porcentaje de avance de captura: ",Y18,"%")</f>
        <v>Porcentaje de avance de captura: 100.00%</v>
      </c>
      <c r="B10" s="6"/>
      <c r="C10" s="6"/>
      <c r="D10" s="7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spans="1:25" ht="15.75" thickBot="1" x14ac:dyDescent="0.3">
      <c r="F11" s="2"/>
      <c r="G11" s="2"/>
      <c r="H11" s="2"/>
      <c r="I11" s="2"/>
      <c r="J11" s="2"/>
      <c r="K11" s="2"/>
    </row>
    <row r="12" spans="1:25" ht="15.75" thickBot="1" x14ac:dyDescent="0.3">
      <c r="A12" s="70" t="s">
        <v>2</v>
      </c>
      <c r="B12" s="71"/>
      <c r="C12" s="71"/>
      <c r="D12" s="71"/>
      <c r="E12" s="72"/>
      <c r="F12" s="73" t="s">
        <v>3</v>
      </c>
      <c r="G12" s="74"/>
      <c r="H12" s="74"/>
      <c r="I12" s="74"/>
      <c r="J12" s="74"/>
      <c r="K12" s="74"/>
      <c r="L12" s="74"/>
      <c r="M12" s="74"/>
      <c r="N12" s="74"/>
      <c r="O12" s="75"/>
      <c r="P12" s="76" t="s">
        <v>23</v>
      </c>
      <c r="Q12" s="81"/>
      <c r="R12" s="77"/>
      <c r="S12" s="76" t="s">
        <v>22</v>
      </c>
      <c r="T12" s="77"/>
      <c r="U12" s="61"/>
      <c r="V12" s="78" t="s">
        <v>4</v>
      </c>
      <c r="W12" s="79"/>
      <c r="X12" s="80"/>
      <c r="Y12" s="66"/>
    </row>
    <row r="13" spans="1:25" s="11" customFormat="1" ht="48" customHeight="1" thickBot="1" x14ac:dyDescent="0.3">
      <c r="A13" s="9" t="s">
        <v>5</v>
      </c>
      <c r="B13" s="9" t="s">
        <v>6</v>
      </c>
      <c r="C13" s="9" t="s">
        <v>7</v>
      </c>
      <c r="D13" s="9" t="s">
        <v>8</v>
      </c>
      <c r="E13" s="9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 t="s">
        <v>18</v>
      </c>
      <c r="R13" s="10" t="s">
        <v>19</v>
      </c>
      <c r="S13" s="65" t="s">
        <v>18</v>
      </c>
      <c r="T13" s="65" t="s">
        <v>19</v>
      </c>
      <c r="U13" s="10" t="s">
        <v>10</v>
      </c>
      <c r="V13" s="10" t="s">
        <v>11</v>
      </c>
      <c r="W13" s="10" t="s">
        <v>12</v>
      </c>
      <c r="X13" s="10" t="s">
        <v>20</v>
      </c>
    </row>
    <row r="14" spans="1:25" ht="15" customHeight="1" x14ac:dyDescent="0.25">
      <c r="A14" s="12">
        <v>1</v>
      </c>
      <c r="B14" s="13" t="s">
        <v>13</v>
      </c>
      <c r="C14" s="14">
        <v>1336</v>
      </c>
      <c r="D14" s="15" t="s">
        <v>14</v>
      </c>
      <c r="E14" s="16">
        <v>589</v>
      </c>
      <c r="F14" s="17">
        <v>10</v>
      </c>
      <c r="G14" s="18">
        <v>179</v>
      </c>
      <c r="H14" s="18">
        <v>190</v>
      </c>
      <c r="I14" s="18">
        <v>9</v>
      </c>
      <c r="J14" s="18">
        <v>0</v>
      </c>
      <c r="K14" s="18">
        <v>0</v>
      </c>
      <c r="L14" s="18">
        <v>0</v>
      </c>
      <c r="M14" s="18">
        <v>3</v>
      </c>
      <c r="N14" s="18">
        <v>0</v>
      </c>
      <c r="O14" s="19">
        <v>0</v>
      </c>
      <c r="P14" s="62">
        <v>3</v>
      </c>
      <c r="Q14" s="62">
        <f t="shared" ref="Q14:Q30" si="0">P14</f>
        <v>3</v>
      </c>
      <c r="R14" s="19">
        <f t="shared" ref="R14:R30" si="1">G14+J14+P14</f>
        <v>182</v>
      </c>
      <c r="S14" s="62">
        <v>9</v>
      </c>
      <c r="T14" s="62">
        <f>S14+F14+H14+L14+O14+I14</f>
        <v>218</v>
      </c>
      <c r="U14" s="17">
        <v>0</v>
      </c>
      <c r="V14" s="18">
        <v>6</v>
      </c>
      <c r="W14" s="20">
        <f t="shared" ref="W14:W30" si="2">SUM(F14:O14)</f>
        <v>391</v>
      </c>
      <c r="X14" s="21">
        <f>S14+U14+V14+W14+Q14</f>
        <v>409</v>
      </c>
      <c r="Y14">
        <f>COUNTIF(X14:X30,0)</f>
        <v>0</v>
      </c>
    </row>
    <row r="15" spans="1:25" ht="15" customHeight="1" x14ac:dyDescent="0.25">
      <c r="A15" s="22">
        <f t="shared" ref="A15:A30" si="3">A14+1</f>
        <v>2</v>
      </c>
      <c r="B15" s="23" t="s">
        <v>13</v>
      </c>
      <c r="C15" s="24">
        <v>1337</v>
      </c>
      <c r="D15" s="25" t="s">
        <v>14</v>
      </c>
      <c r="E15" s="26">
        <v>530</v>
      </c>
      <c r="F15" s="27">
        <v>24</v>
      </c>
      <c r="G15" s="28">
        <v>190</v>
      </c>
      <c r="H15" s="28">
        <v>154</v>
      </c>
      <c r="I15" s="28">
        <v>4</v>
      </c>
      <c r="J15" s="28">
        <v>0</v>
      </c>
      <c r="K15" s="28">
        <v>0</v>
      </c>
      <c r="L15" s="28">
        <v>0</v>
      </c>
      <c r="M15" s="28">
        <v>3</v>
      </c>
      <c r="N15" s="28">
        <v>0</v>
      </c>
      <c r="O15" s="29">
        <v>0</v>
      </c>
      <c r="P15" s="63">
        <v>2</v>
      </c>
      <c r="Q15" s="63">
        <f t="shared" si="0"/>
        <v>2</v>
      </c>
      <c r="R15" s="29">
        <f t="shared" si="1"/>
        <v>192</v>
      </c>
      <c r="S15" s="63">
        <v>5</v>
      </c>
      <c r="T15" s="63">
        <f t="shared" ref="T15:T30" si="4">S15+F15+H15+L15+O15+I15</f>
        <v>187</v>
      </c>
      <c r="U15" s="27">
        <v>0</v>
      </c>
      <c r="V15" s="28">
        <v>5</v>
      </c>
      <c r="W15" s="30">
        <f t="shared" si="2"/>
        <v>375</v>
      </c>
      <c r="X15" s="31">
        <f t="shared" ref="X15:X30" si="5">S15+U15+V15+W15+Q15</f>
        <v>387</v>
      </c>
      <c r="Y15">
        <f>C34</f>
        <v>17</v>
      </c>
    </row>
    <row r="16" spans="1:25" ht="15" customHeight="1" x14ac:dyDescent="0.25">
      <c r="A16" s="32">
        <f t="shared" si="3"/>
        <v>3</v>
      </c>
      <c r="B16" s="33" t="s">
        <v>13</v>
      </c>
      <c r="C16" s="34">
        <v>1337</v>
      </c>
      <c r="D16" s="35" t="s">
        <v>15</v>
      </c>
      <c r="E16" s="36">
        <v>529</v>
      </c>
      <c r="F16" s="37">
        <v>30</v>
      </c>
      <c r="G16" s="38">
        <v>189</v>
      </c>
      <c r="H16" s="38">
        <v>152</v>
      </c>
      <c r="I16" s="38">
        <v>4</v>
      </c>
      <c r="J16" s="38">
        <v>0</v>
      </c>
      <c r="K16" s="38">
        <v>0</v>
      </c>
      <c r="L16" s="38">
        <v>0</v>
      </c>
      <c r="M16" s="38">
        <v>5</v>
      </c>
      <c r="N16" s="38">
        <v>0</v>
      </c>
      <c r="O16" s="39">
        <v>0</v>
      </c>
      <c r="P16" s="64">
        <v>1</v>
      </c>
      <c r="Q16" s="64">
        <f t="shared" si="0"/>
        <v>1</v>
      </c>
      <c r="R16" s="39">
        <f t="shared" si="1"/>
        <v>190</v>
      </c>
      <c r="S16" s="64">
        <v>10</v>
      </c>
      <c r="T16" s="64">
        <f t="shared" si="4"/>
        <v>196</v>
      </c>
      <c r="U16" s="37">
        <v>0</v>
      </c>
      <c r="V16" s="38">
        <v>8</v>
      </c>
      <c r="W16" s="40">
        <f t="shared" si="2"/>
        <v>380</v>
      </c>
      <c r="X16" s="41">
        <f t="shared" si="5"/>
        <v>399</v>
      </c>
      <c r="Y16">
        <f>Y15-Y14</f>
        <v>17</v>
      </c>
    </row>
    <row r="17" spans="1:25" ht="15" customHeight="1" x14ac:dyDescent="0.25">
      <c r="A17" s="22">
        <f t="shared" si="3"/>
        <v>4</v>
      </c>
      <c r="B17" s="23" t="s">
        <v>13</v>
      </c>
      <c r="C17" s="24">
        <v>1338</v>
      </c>
      <c r="D17" s="25" t="s">
        <v>14</v>
      </c>
      <c r="E17" s="26">
        <v>554</v>
      </c>
      <c r="F17" s="27">
        <v>14</v>
      </c>
      <c r="G17" s="28">
        <v>197</v>
      </c>
      <c r="H17" s="28">
        <v>162</v>
      </c>
      <c r="I17" s="28">
        <v>7</v>
      </c>
      <c r="J17" s="28">
        <v>0</v>
      </c>
      <c r="K17" s="28">
        <v>0</v>
      </c>
      <c r="L17" s="28">
        <v>0</v>
      </c>
      <c r="M17" s="28">
        <v>2</v>
      </c>
      <c r="N17" s="28">
        <v>0</v>
      </c>
      <c r="O17" s="29">
        <v>0</v>
      </c>
      <c r="P17" s="63">
        <v>5</v>
      </c>
      <c r="Q17" s="63">
        <f t="shared" si="0"/>
        <v>5</v>
      </c>
      <c r="R17" s="29">
        <f t="shared" si="1"/>
        <v>202</v>
      </c>
      <c r="S17" s="63">
        <v>7</v>
      </c>
      <c r="T17" s="63">
        <f t="shared" si="4"/>
        <v>190</v>
      </c>
      <c r="U17" s="27">
        <v>1</v>
      </c>
      <c r="V17" s="28">
        <v>3</v>
      </c>
      <c r="W17" s="30">
        <f t="shared" si="2"/>
        <v>382</v>
      </c>
      <c r="X17" s="31">
        <f t="shared" si="5"/>
        <v>398</v>
      </c>
      <c r="Y17" s="42">
        <f>Y16*100/Y15</f>
        <v>100</v>
      </c>
    </row>
    <row r="18" spans="1:25" ht="15" customHeight="1" x14ac:dyDescent="0.25">
      <c r="A18" s="32">
        <f t="shared" si="3"/>
        <v>5</v>
      </c>
      <c r="B18" s="33" t="s">
        <v>13</v>
      </c>
      <c r="C18" s="34">
        <v>1338</v>
      </c>
      <c r="D18" s="35" t="s">
        <v>15</v>
      </c>
      <c r="E18" s="36">
        <v>554</v>
      </c>
      <c r="F18" s="37">
        <v>30</v>
      </c>
      <c r="G18" s="38">
        <v>189</v>
      </c>
      <c r="H18" s="38">
        <v>140</v>
      </c>
      <c r="I18" s="38">
        <v>3</v>
      </c>
      <c r="J18" s="38">
        <v>0</v>
      </c>
      <c r="K18" s="38">
        <v>0</v>
      </c>
      <c r="L18" s="38">
        <v>1</v>
      </c>
      <c r="M18" s="38">
        <v>2</v>
      </c>
      <c r="N18" s="38">
        <v>0</v>
      </c>
      <c r="O18" s="39">
        <v>0</v>
      </c>
      <c r="P18" s="64">
        <v>4</v>
      </c>
      <c r="Q18" s="64">
        <f t="shared" si="0"/>
        <v>4</v>
      </c>
      <c r="R18" s="39">
        <f t="shared" si="1"/>
        <v>193</v>
      </c>
      <c r="S18" s="64">
        <v>7</v>
      </c>
      <c r="T18" s="64">
        <f t="shared" si="4"/>
        <v>181</v>
      </c>
      <c r="U18" s="37">
        <v>0</v>
      </c>
      <c r="V18" s="38">
        <v>8</v>
      </c>
      <c r="W18" s="40">
        <f t="shared" si="2"/>
        <v>365</v>
      </c>
      <c r="X18" s="41">
        <f t="shared" si="5"/>
        <v>384</v>
      </c>
      <c r="Y18" s="43" t="str">
        <f>TEXT(Y17,"0.00")</f>
        <v>100.00</v>
      </c>
    </row>
    <row r="19" spans="1:25" ht="15" customHeight="1" x14ac:dyDescent="0.25">
      <c r="A19" s="22">
        <f t="shared" si="3"/>
        <v>6</v>
      </c>
      <c r="B19" s="23" t="s">
        <v>13</v>
      </c>
      <c r="C19" s="24">
        <v>1338</v>
      </c>
      <c r="D19" s="25" t="s">
        <v>16</v>
      </c>
      <c r="E19" s="26">
        <v>553</v>
      </c>
      <c r="F19" s="27">
        <v>24</v>
      </c>
      <c r="G19" s="28">
        <v>186</v>
      </c>
      <c r="H19" s="28">
        <v>155</v>
      </c>
      <c r="I19" s="28">
        <v>8</v>
      </c>
      <c r="J19" s="28">
        <v>1</v>
      </c>
      <c r="K19" s="28">
        <v>0</v>
      </c>
      <c r="L19" s="28">
        <v>0</v>
      </c>
      <c r="M19" s="28">
        <v>5</v>
      </c>
      <c r="N19" s="28">
        <v>0</v>
      </c>
      <c r="O19" s="29">
        <v>1</v>
      </c>
      <c r="P19" s="63">
        <v>5</v>
      </c>
      <c r="Q19" s="63">
        <f t="shared" si="0"/>
        <v>5</v>
      </c>
      <c r="R19" s="29">
        <f t="shared" si="1"/>
        <v>192</v>
      </c>
      <c r="S19" s="63">
        <v>16</v>
      </c>
      <c r="T19" s="63">
        <f t="shared" si="4"/>
        <v>204</v>
      </c>
      <c r="U19" s="27">
        <v>0</v>
      </c>
      <c r="V19" s="28">
        <v>7</v>
      </c>
      <c r="W19" s="30">
        <f t="shared" si="2"/>
        <v>380</v>
      </c>
      <c r="X19" s="31">
        <f t="shared" si="5"/>
        <v>408</v>
      </c>
    </row>
    <row r="20" spans="1:25" ht="15" customHeight="1" x14ac:dyDescent="0.25">
      <c r="A20" s="32">
        <f t="shared" si="3"/>
        <v>7</v>
      </c>
      <c r="B20" s="33" t="s">
        <v>13</v>
      </c>
      <c r="C20" s="34">
        <v>1339</v>
      </c>
      <c r="D20" s="35" t="s">
        <v>14</v>
      </c>
      <c r="E20" s="36">
        <v>365</v>
      </c>
      <c r="F20" s="37">
        <v>8</v>
      </c>
      <c r="G20" s="38">
        <v>140</v>
      </c>
      <c r="H20" s="38">
        <v>133</v>
      </c>
      <c r="I20" s="38">
        <v>1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9">
        <v>0</v>
      </c>
      <c r="P20" s="64">
        <v>0</v>
      </c>
      <c r="Q20" s="64">
        <f t="shared" si="0"/>
        <v>0</v>
      </c>
      <c r="R20" s="39">
        <f t="shared" si="1"/>
        <v>140</v>
      </c>
      <c r="S20" s="64">
        <v>2</v>
      </c>
      <c r="T20" s="64">
        <f t="shared" si="4"/>
        <v>144</v>
      </c>
      <c r="U20" s="37">
        <v>0</v>
      </c>
      <c r="V20" s="38">
        <v>1</v>
      </c>
      <c r="W20" s="40">
        <f t="shared" si="2"/>
        <v>282</v>
      </c>
      <c r="X20" s="41">
        <f t="shared" si="5"/>
        <v>285</v>
      </c>
    </row>
    <row r="21" spans="1:25" ht="15" customHeight="1" x14ac:dyDescent="0.25">
      <c r="A21" s="22">
        <f t="shared" si="3"/>
        <v>8</v>
      </c>
      <c r="B21" s="23" t="s">
        <v>13</v>
      </c>
      <c r="C21" s="24">
        <v>1340</v>
      </c>
      <c r="D21" s="25" t="s">
        <v>14</v>
      </c>
      <c r="E21" s="26">
        <v>144</v>
      </c>
      <c r="F21" s="27">
        <v>0</v>
      </c>
      <c r="G21" s="28">
        <v>20</v>
      </c>
      <c r="H21" s="28">
        <v>84</v>
      </c>
      <c r="I21" s="28">
        <v>0</v>
      </c>
      <c r="J21" s="28">
        <v>0</v>
      </c>
      <c r="K21" s="28">
        <v>0</v>
      </c>
      <c r="L21" s="28">
        <v>0</v>
      </c>
      <c r="M21" s="28">
        <v>3</v>
      </c>
      <c r="N21" s="28">
        <v>0</v>
      </c>
      <c r="O21" s="29">
        <v>0</v>
      </c>
      <c r="P21" s="63">
        <v>0</v>
      </c>
      <c r="Q21" s="63">
        <f t="shared" si="0"/>
        <v>0</v>
      </c>
      <c r="R21" s="29">
        <f t="shared" si="1"/>
        <v>20</v>
      </c>
      <c r="S21" s="63">
        <v>1</v>
      </c>
      <c r="T21" s="63">
        <f t="shared" si="4"/>
        <v>85</v>
      </c>
      <c r="U21" s="27">
        <v>0</v>
      </c>
      <c r="V21" s="28">
        <v>2</v>
      </c>
      <c r="W21" s="30">
        <f t="shared" si="2"/>
        <v>107</v>
      </c>
      <c r="X21" s="31">
        <f t="shared" si="5"/>
        <v>110</v>
      </c>
    </row>
    <row r="22" spans="1:25" ht="15" customHeight="1" x14ac:dyDescent="0.25">
      <c r="A22" s="32">
        <f t="shared" si="3"/>
        <v>9</v>
      </c>
      <c r="B22" s="33" t="s">
        <v>13</v>
      </c>
      <c r="C22" s="34">
        <v>1341</v>
      </c>
      <c r="D22" s="35" t="s">
        <v>14</v>
      </c>
      <c r="E22" s="36">
        <v>281</v>
      </c>
      <c r="F22" s="37">
        <v>12</v>
      </c>
      <c r="G22" s="38">
        <v>87</v>
      </c>
      <c r="H22" s="38">
        <v>98</v>
      </c>
      <c r="I22" s="38">
        <v>3</v>
      </c>
      <c r="J22" s="38">
        <v>1</v>
      </c>
      <c r="K22" s="38">
        <v>0</v>
      </c>
      <c r="L22" s="38">
        <v>0</v>
      </c>
      <c r="M22" s="38">
        <v>2</v>
      </c>
      <c r="N22" s="38">
        <v>0</v>
      </c>
      <c r="O22" s="39">
        <v>0</v>
      </c>
      <c r="P22" s="64">
        <v>2</v>
      </c>
      <c r="Q22" s="64">
        <f t="shared" si="0"/>
        <v>2</v>
      </c>
      <c r="R22" s="39">
        <f t="shared" si="1"/>
        <v>90</v>
      </c>
      <c r="S22" s="64">
        <v>2</v>
      </c>
      <c r="T22" s="64">
        <f t="shared" si="4"/>
        <v>115</v>
      </c>
      <c r="U22" s="37">
        <v>0</v>
      </c>
      <c r="V22" s="38">
        <v>1</v>
      </c>
      <c r="W22" s="40">
        <f t="shared" si="2"/>
        <v>203</v>
      </c>
      <c r="X22" s="41">
        <f t="shared" si="5"/>
        <v>208</v>
      </c>
    </row>
    <row r="23" spans="1:25" ht="15" customHeight="1" x14ac:dyDescent="0.25">
      <c r="A23" s="22">
        <f t="shared" si="3"/>
        <v>10</v>
      </c>
      <c r="B23" s="23" t="s">
        <v>13</v>
      </c>
      <c r="C23" s="24">
        <v>1342</v>
      </c>
      <c r="D23" s="25" t="s">
        <v>14</v>
      </c>
      <c r="E23" s="26">
        <v>545</v>
      </c>
      <c r="F23" s="27">
        <v>13</v>
      </c>
      <c r="G23" s="28">
        <v>179</v>
      </c>
      <c r="H23" s="28">
        <v>199</v>
      </c>
      <c r="I23" s="28">
        <v>3</v>
      </c>
      <c r="J23" s="28">
        <v>0</v>
      </c>
      <c r="K23" s="28">
        <v>0</v>
      </c>
      <c r="L23" s="28">
        <v>1</v>
      </c>
      <c r="M23" s="28">
        <v>3</v>
      </c>
      <c r="N23" s="28">
        <v>0</v>
      </c>
      <c r="O23" s="29">
        <v>0</v>
      </c>
      <c r="P23" s="63">
        <v>2</v>
      </c>
      <c r="Q23" s="63">
        <f t="shared" si="0"/>
        <v>2</v>
      </c>
      <c r="R23" s="29">
        <f t="shared" si="1"/>
        <v>181</v>
      </c>
      <c r="S23" s="63">
        <v>8</v>
      </c>
      <c r="T23" s="63">
        <f t="shared" si="4"/>
        <v>224</v>
      </c>
      <c r="U23" s="27">
        <v>0</v>
      </c>
      <c r="V23" s="28">
        <v>13</v>
      </c>
      <c r="W23" s="30">
        <f t="shared" si="2"/>
        <v>398</v>
      </c>
      <c r="X23" s="31">
        <f t="shared" si="5"/>
        <v>421</v>
      </c>
    </row>
    <row r="24" spans="1:25" ht="15" customHeight="1" x14ac:dyDescent="0.25">
      <c r="A24" s="32">
        <f t="shared" si="3"/>
        <v>11</v>
      </c>
      <c r="B24" s="33" t="s">
        <v>13</v>
      </c>
      <c r="C24" s="34">
        <v>1342</v>
      </c>
      <c r="D24" s="35" t="s">
        <v>15</v>
      </c>
      <c r="E24" s="36">
        <v>544</v>
      </c>
      <c r="F24" s="37">
        <v>17</v>
      </c>
      <c r="G24" s="38">
        <v>175</v>
      </c>
      <c r="H24" s="38">
        <v>197</v>
      </c>
      <c r="I24" s="38">
        <v>0</v>
      </c>
      <c r="J24" s="38">
        <v>2</v>
      </c>
      <c r="K24" s="38">
        <v>0</v>
      </c>
      <c r="L24" s="38">
        <v>2</v>
      </c>
      <c r="M24" s="38">
        <v>3</v>
      </c>
      <c r="N24" s="38">
        <v>0</v>
      </c>
      <c r="O24" s="39">
        <v>0</v>
      </c>
      <c r="P24" s="64">
        <v>7</v>
      </c>
      <c r="Q24" s="64">
        <f t="shared" si="0"/>
        <v>7</v>
      </c>
      <c r="R24" s="39">
        <f t="shared" si="1"/>
        <v>184</v>
      </c>
      <c r="S24" s="64">
        <v>5</v>
      </c>
      <c r="T24" s="64">
        <f t="shared" si="4"/>
        <v>221</v>
      </c>
      <c r="U24" s="37">
        <v>1</v>
      </c>
      <c r="V24" s="38">
        <v>5</v>
      </c>
      <c r="W24" s="40">
        <f t="shared" si="2"/>
        <v>396</v>
      </c>
      <c r="X24" s="41">
        <f t="shared" si="5"/>
        <v>414</v>
      </c>
    </row>
    <row r="25" spans="1:25" ht="15" customHeight="1" x14ac:dyDescent="0.25">
      <c r="A25" s="22">
        <f t="shared" si="3"/>
        <v>12</v>
      </c>
      <c r="B25" s="23" t="s">
        <v>13</v>
      </c>
      <c r="C25" s="24">
        <v>1343</v>
      </c>
      <c r="D25" s="25" t="s">
        <v>14</v>
      </c>
      <c r="E25" s="26">
        <v>446</v>
      </c>
      <c r="F25" s="27">
        <v>3</v>
      </c>
      <c r="G25" s="28">
        <v>102</v>
      </c>
      <c r="H25" s="28">
        <v>219</v>
      </c>
      <c r="I25" s="28">
        <v>0</v>
      </c>
      <c r="J25" s="28">
        <v>0</v>
      </c>
      <c r="K25" s="28">
        <v>0</v>
      </c>
      <c r="L25" s="28">
        <v>0</v>
      </c>
      <c r="M25" s="28">
        <v>4</v>
      </c>
      <c r="N25" s="28">
        <v>0</v>
      </c>
      <c r="O25" s="29">
        <v>0</v>
      </c>
      <c r="P25" s="63">
        <v>0</v>
      </c>
      <c r="Q25" s="63">
        <f t="shared" si="0"/>
        <v>0</v>
      </c>
      <c r="R25" s="29">
        <f t="shared" si="1"/>
        <v>102</v>
      </c>
      <c r="S25" s="63">
        <v>5</v>
      </c>
      <c r="T25" s="63">
        <f t="shared" si="4"/>
        <v>227</v>
      </c>
      <c r="U25" s="27">
        <v>0</v>
      </c>
      <c r="V25" s="28">
        <v>3</v>
      </c>
      <c r="W25" s="30">
        <f t="shared" si="2"/>
        <v>328</v>
      </c>
      <c r="X25" s="31">
        <f t="shared" si="5"/>
        <v>336</v>
      </c>
    </row>
    <row r="26" spans="1:25" ht="15" customHeight="1" x14ac:dyDescent="0.25">
      <c r="A26" s="32">
        <f t="shared" si="3"/>
        <v>13</v>
      </c>
      <c r="B26" s="33" t="s">
        <v>13</v>
      </c>
      <c r="C26" s="34">
        <v>1344</v>
      </c>
      <c r="D26" s="35" t="s">
        <v>14</v>
      </c>
      <c r="E26" s="36">
        <v>640</v>
      </c>
      <c r="F26" s="37">
        <v>6</v>
      </c>
      <c r="G26" s="38">
        <v>120</v>
      </c>
      <c r="H26" s="38">
        <v>291</v>
      </c>
      <c r="I26" s="38">
        <v>3</v>
      </c>
      <c r="J26" s="38">
        <v>1</v>
      </c>
      <c r="K26" s="38">
        <v>0</v>
      </c>
      <c r="L26" s="38">
        <v>0</v>
      </c>
      <c r="M26" s="38">
        <v>19</v>
      </c>
      <c r="N26" s="38">
        <v>0</v>
      </c>
      <c r="O26" s="39">
        <v>0</v>
      </c>
      <c r="P26" s="64">
        <v>2</v>
      </c>
      <c r="Q26" s="64">
        <f t="shared" si="0"/>
        <v>2</v>
      </c>
      <c r="R26" s="39">
        <f t="shared" si="1"/>
        <v>123</v>
      </c>
      <c r="S26" s="64">
        <v>31</v>
      </c>
      <c r="T26" s="64">
        <f t="shared" si="4"/>
        <v>331</v>
      </c>
      <c r="U26" s="37">
        <v>0</v>
      </c>
      <c r="V26" s="38">
        <v>11</v>
      </c>
      <c r="W26" s="40">
        <f t="shared" si="2"/>
        <v>440</v>
      </c>
      <c r="X26" s="41">
        <f t="shared" si="5"/>
        <v>484</v>
      </c>
    </row>
    <row r="27" spans="1:25" ht="15" customHeight="1" x14ac:dyDescent="0.25">
      <c r="A27" s="22">
        <f t="shared" si="3"/>
        <v>14</v>
      </c>
      <c r="B27" s="23" t="s">
        <v>13</v>
      </c>
      <c r="C27" s="24">
        <v>1345</v>
      </c>
      <c r="D27" s="25" t="s">
        <v>14</v>
      </c>
      <c r="E27" s="26">
        <v>130</v>
      </c>
      <c r="F27" s="27">
        <v>0</v>
      </c>
      <c r="G27" s="28">
        <v>31</v>
      </c>
      <c r="H27" s="28">
        <v>68</v>
      </c>
      <c r="I27" s="28">
        <v>1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9">
        <v>0</v>
      </c>
      <c r="P27" s="63">
        <v>0</v>
      </c>
      <c r="Q27" s="63">
        <f t="shared" si="0"/>
        <v>0</v>
      </c>
      <c r="R27" s="29">
        <f t="shared" si="1"/>
        <v>31</v>
      </c>
      <c r="S27" s="63">
        <v>5</v>
      </c>
      <c r="T27" s="63">
        <f t="shared" si="4"/>
        <v>74</v>
      </c>
      <c r="U27" s="27">
        <v>0</v>
      </c>
      <c r="V27" s="28">
        <v>0</v>
      </c>
      <c r="W27" s="30">
        <f t="shared" si="2"/>
        <v>100</v>
      </c>
      <c r="X27" s="31">
        <f t="shared" si="5"/>
        <v>105</v>
      </c>
      <c r="Y27">
        <f>C46</f>
        <v>0</v>
      </c>
    </row>
    <row r="28" spans="1:25" ht="15" customHeight="1" x14ac:dyDescent="0.25">
      <c r="A28" s="32">
        <f t="shared" si="3"/>
        <v>15</v>
      </c>
      <c r="B28" s="33" t="s">
        <v>13</v>
      </c>
      <c r="C28" s="34">
        <v>1346</v>
      </c>
      <c r="D28" s="35" t="s">
        <v>14</v>
      </c>
      <c r="E28" s="36">
        <v>287</v>
      </c>
      <c r="F28" s="37">
        <v>5</v>
      </c>
      <c r="G28" s="38">
        <v>107</v>
      </c>
      <c r="H28" s="38">
        <v>102</v>
      </c>
      <c r="I28" s="38">
        <v>4</v>
      </c>
      <c r="J28" s="38">
        <v>0</v>
      </c>
      <c r="K28" s="38">
        <v>0</v>
      </c>
      <c r="L28" s="38">
        <v>0</v>
      </c>
      <c r="M28" s="38">
        <v>1</v>
      </c>
      <c r="N28" s="38">
        <v>0</v>
      </c>
      <c r="O28" s="39">
        <v>0</v>
      </c>
      <c r="P28" s="64">
        <v>2</v>
      </c>
      <c r="Q28" s="64">
        <f t="shared" si="0"/>
        <v>2</v>
      </c>
      <c r="R28" s="39">
        <f t="shared" si="1"/>
        <v>109</v>
      </c>
      <c r="S28" s="64">
        <v>3</v>
      </c>
      <c r="T28" s="64">
        <f t="shared" si="4"/>
        <v>114</v>
      </c>
      <c r="U28" s="37">
        <v>0</v>
      </c>
      <c r="V28" s="38">
        <v>3</v>
      </c>
      <c r="W28" s="40">
        <f t="shared" si="2"/>
        <v>219</v>
      </c>
      <c r="X28" s="41">
        <f t="shared" si="5"/>
        <v>227</v>
      </c>
      <c r="Y28">
        <f>Y27-Y26</f>
        <v>0</v>
      </c>
    </row>
    <row r="29" spans="1:25" ht="15" customHeight="1" x14ac:dyDescent="0.25">
      <c r="A29" s="22">
        <f t="shared" si="3"/>
        <v>16</v>
      </c>
      <c r="B29" s="23" t="s">
        <v>13</v>
      </c>
      <c r="C29" s="24">
        <v>1347</v>
      </c>
      <c r="D29" s="25" t="s">
        <v>14</v>
      </c>
      <c r="E29" s="26">
        <v>156</v>
      </c>
      <c r="F29" s="27">
        <v>6</v>
      </c>
      <c r="G29" s="28">
        <v>40</v>
      </c>
      <c r="H29" s="28">
        <v>63</v>
      </c>
      <c r="I29" s="28">
        <v>3</v>
      </c>
      <c r="J29" s="28">
        <v>1</v>
      </c>
      <c r="K29" s="28">
        <v>0</v>
      </c>
      <c r="L29" s="28">
        <v>0</v>
      </c>
      <c r="M29" s="28">
        <v>0</v>
      </c>
      <c r="N29" s="28">
        <v>0</v>
      </c>
      <c r="O29" s="29">
        <v>0</v>
      </c>
      <c r="P29" s="63">
        <v>1</v>
      </c>
      <c r="Q29" s="63">
        <f t="shared" si="0"/>
        <v>1</v>
      </c>
      <c r="R29" s="29">
        <f t="shared" si="1"/>
        <v>42</v>
      </c>
      <c r="S29" s="63">
        <v>0</v>
      </c>
      <c r="T29" s="63">
        <f t="shared" si="4"/>
        <v>72</v>
      </c>
      <c r="U29" s="27">
        <v>0</v>
      </c>
      <c r="V29" s="28">
        <v>3</v>
      </c>
      <c r="W29" s="30">
        <f t="shared" si="2"/>
        <v>113</v>
      </c>
      <c r="X29" s="31">
        <f t="shared" si="5"/>
        <v>117</v>
      </c>
      <c r="Y29" s="42" t="e">
        <f>Y28*100/Y27</f>
        <v>#DIV/0!</v>
      </c>
    </row>
    <row r="30" spans="1:25" ht="15" customHeight="1" x14ac:dyDescent="0.25">
      <c r="A30" s="32">
        <f t="shared" si="3"/>
        <v>17</v>
      </c>
      <c r="B30" s="33" t="s">
        <v>13</v>
      </c>
      <c r="C30" s="34">
        <v>1348</v>
      </c>
      <c r="D30" s="35" t="s">
        <v>14</v>
      </c>
      <c r="E30" s="36">
        <v>508</v>
      </c>
      <c r="F30" s="37">
        <v>3</v>
      </c>
      <c r="G30" s="38">
        <v>198</v>
      </c>
      <c r="H30" s="38">
        <v>172</v>
      </c>
      <c r="I30" s="38">
        <v>0</v>
      </c>
      <c r="J30" s="38">
        <v>1</v>
      </c>
      <c r="K30" s="38">
        <v>0</v>
      </c>
      <c r="L30" s="38">
        <v>1</v>
      </c>
      <c r="M30" s="38">
        <v>3</v>
      </c>
      <c r="N30" s="38">
        <v>0</v>
      </c>
      <c r="O30" s="39">
        <v>0</v>
      </c>
      <c r="P30" s="64">
        <v>7</v>
      </c>
      <c r="Q30" s="64">
        <f t="shared" si="0"/>
        <v>7</v>
      </c>
      <c r="R30" s="39">
        <f t="shared" si="1"/>
        <v>206</v>
      </c>
      <c r="S30" s="64">
        <v>8</v>
      </c>
      <c r="T30" s="64">
        <f t="shared" si="4"/>
        <v>184</v>
      </c>
      <c r="U30" s="37">
        <v>0</v>
      </c>
      <c r="V30" s="38">
        <v>5</v>
      </c>
      <c r="W30" s="40">
        <f t="shared" si="2"/>
        <v>378</v>
      </c>
      <c r="X30" s="41">
        <f t="shared" si="5"/>
        <v>398</v>
      </c>
      <c r="Y30" s="43" t="e">
        <f>TEXT(Y29,"0.00")</f>
        <v>#DIV/0!</v>
      </c>
    </row>
    <row r="31" spans="1:25" ht="5.0999999999999996" customHeight="1" x14ac:dyDescent="0.25">
      <c r="A31" s="44"/>
      <c r="B31" s="45"/>
      <c r="C31" s="46"/>
      <c r="D31" s="47"/>
      <c r="E31" s="48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</row>
    <row r="32" spans="1:25" ht="5.0999999999999996" customHeight="1" x14ac:dyDescent="0.25">
      <c r="A32" s="51"/>
      <c r="B32" s="52"/>
      <c r="C32" s="53"/>
      <c r="D32" s="54"/>
      <c r="E32" s="5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7"/>
    </row>
    <row r="33" spans="1:24" ht="5.0999999999999996" customHeight="1" x14ac:dyDescent="0.25">
      <c r="A33" s="44"/>
      <c r="B33" s="45"/>
      <c r="C33" s="46"/>
      <c r="D33" s="47"/>
      <c r="E33" s="48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</row>
    <row r="34" spans="1:24" x14ac:dyDescent="0.25">
      <c r="A34" s="58" t="s">
        <v>17</v>
      </c>
      <c r="B34" s="58"/>
      <c r="C34" s="58">
        <f>COUNTA(C14:C30)</f>
        <v>17</v>
      </c>
      <c r="D34" s="59"/>
      <c r="E34" s="60">
        <f>SUM(E14:E30)</f>
        <v>7355</v>
      </c>
      <c r="F34" s="60">
        <f t="shared" ref="F34:X34" si="6">SUM(F14:F30)</f>
        <v>205</v>
      </c>
      <c r="G34" s="60">
        <f t="shared" si="6"/>
        <v>2329</v>
      </c>
      <c r="H34" s="60">
        <f t="shared" si="6"/>
        <v>2579</v>
      </c>
      <c r="I34" s="60">
        <f t="shared" si="6"/>
        <v>53</v>
      </c>
      <c r="J34" s="60">
        <f t="shared" si="6"/>
        <v>7</v>
      </c>
      <c r="K34" s="60">
        <f t="shared" si="6"/>
        <v>0</v>
      </c>
      <c r="L34" s="60">
        <f t="shared" si="6"/>
        <v>5</v>
      </c>
      <c r="M34" s="60">
        <f t="shared" si="6"/>
        <v>58</v>
      </c>
      <c r="N34" s="60">
        <f t="shared" si="6"/>
        <v>0</v>
      </c>
      <c r="O34" s="60">
        <f t="shared" si="6"/>
        <v>1</v>
      </c>
      <c r="P34" s="60"/>
      <c r="Q34" s="60"/>
      <c r="R34" s="60"/>
      <c r="S34" s="60">
        <f t="shared" si="6"/>
        <v>124</v>
      </c>
      <c r="T34" s="60">
        <f t="shared" si="6"/>
        <v>2967</v>
      </c>
      <c r="U34" s="60">
        <f t="shared" si="6"/>
        <v>2</v>
      </c>
      <c r="V34" s="60">
        <f t="shared" si="6"/>
        <v>84</v>
      </c>
      <c r="W34" s="60">
        <f t="shared" si="6"/>
        <v>5237</v>
      </c>
      <c r="X34" s="60">
        <f t="shared" si="6"/>
        <v>5490</v>
      </c>
    </row>
  </sheetData>
  <mergeCells count="9">
    <mergeCell ref="F5:X7"/>
    <mergeCell ref="A7:D7"/>
    <mergeCell ref="A8:D8"/>
    <mergeCell ref="F8:X10"/>
    <mergeCell ref="A12:E12"/>
    <mergeCell ref="F12:O12"/>
    <mergeCell ref="S12:T12"/>
    <mergeCell ref="V12:X12"/>
    <mergeCell ref="P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2015-06-07T01:43:56Z</dcterms:created>
  <dcterms:modified xsi:type="dcterms:W3CDTF">2015-06-18T19:45:40Z</dcterms:modified>
</cp:coreProperties>
</file>