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ma\Desktop\COMPUTOS DISTRITALES\AYUNTAMIENTO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2" i="1" l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W37" i="1" l="1"/>
  <c r="V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X33" i="1"/>
  <c r="T33" i="1"/>
  <c r="U33" i="1" s="1"/>
  <c r="X32" i="1"/>
  <c r="X31" i="1"/>
  <c r="X30" i="1"/>
  <c r="X29" i="1"/>
  <c r="X28" i="1"/>
  <c r="X27" i="1"/>
  <c r="X26" i="1"/>
  <c r="Y26" i="1"/>
  <c r="X25" i="1"/>
  <c r="Y25" i="1" s="1"/>
  <c r="X24" i="1"/>
  <c r="Y24" i="1"/>
  <c r="X23" i="1"/>
  <c r="Y23" i="1" s="1"/>
  <c r="X22" i="1"/>
  <c r="X21" i="1"/>
  <c r="X20" i="1"/>
  <c r="Y20" i="1"/>
  <c r="X19" i="1"/>
  <c r="X18" i="1"/>
  <c r="Y18" i="1"/>
  <c r="X17" i="1"/>
  <c r="X16" i="1"/>
  <c r="X15" i="1"/>
  <c r="X14" i="1"/>
  <c r="Y14" i="1"/>
  <c r="Y29" i="1" l="1"/>
  <c r="Y19" i="1"/>
  <c r="Y17" i="1"/>
  <c r="Y33" i="1"/>
  <c r="Y27" i="1"/>
  <c r="T37" i="1"/>
  <c r="Y21" i="1"/>
  <c r="Y15" i="1"/>
  <c r="Y31" i="1"/>
  <c r="Y28" i="1"/>
  <c r="Z14" i="1" s="1"/>
  <c r="Y22" i="1"/>
  <c r="Y16" i="1"/>
  <c r="Y32" i="1"/>
  <c r="X37" i="1"/>
  <c r="Y30" i="1"/>
  <c r="Z27" i="1"/>
  <c r="Z28" i="1" s="1"/>
  <c r="Z29" i="1" s="1"/>
  <c r="Z30" i="1" s="1"/>
  <c r="Z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U37" i="1" l="1"/>
  <c r="Y37" i="1"/>
  <c r="Z16" i="1"/>
  <c r="Z17" i="1" l="1"/>
  <c r="Z18" i="1" s="1"/>
  <c r="A10" i="1" s="1"/>
  <c r="A9" i="1"/>
</calcChain>
</file>

<file path=xl/sharedStrings.xml><?xml version="1.0" encoding="utf-8"?>
<sst xmlns="http://schemas.openxmlformats.org/spreadsheetml/2006/main" count="59" uniqueCount="22">
  <si>
    <t>Municipio: 102 Tzitzio</t>
  </si>
  <si>
    <t>Ayuntamiento</t>
  </si>
  <si>
    <t>CASILLAS</t>
  </si>
  <si>
    <t>VOTOS DE PARTIDOS</t>
  </si>
  <si>
    <t>VOTOS EN CANDIDATURA COMUN 1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</si>
  <si>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</si>
  <si>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</si>
  <si>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</si>
  <si>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</si>
  <si>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</si>
  <si>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</si>
  <si>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</si>
  <si>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</si>
  <si>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</si>
  <si>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</si>
  <si>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</si>
  <si>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TZITZIO</t>
  </si>
  <si>
    <t>BÁSICA</t>
  </si>
  <si>
    <t>CONTIGUA 1</t>
  </si>
  <si>
    <t>TOTAL</t>
  </si>
  <si>
    <t>CÓMPUTOS MUNICIPALES</t>
  </si>
  <si>
    <t>VOTACIÓN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</si>
</sst>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5" fillId="0" borderId="0"/>
  </cellStyleXfs>
  <cellXfs count="8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9" fillId="4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165" fontId="10" fillId="0" borderId="10" xfId="1" applyNumberFormat="1" applyFont="1" applyFill="1" applyBorder="1" applyAlignment="1">
      <alignment horizontal="left" wrapText="1"/>
    </xf>
    <xf numFmtId="165" fontId="10" fillId="0" borderId="10" xfId="1" applyNumberFormat="1" applyFont="1" applyFill="1" applyBorder="1" applyAlignment="1">
      <alignment horizontal="center" wrapText="1"/>
    </xf>
    <xf numFmtId="0" fontId="10" fillId="0" borderId="10" xfId="1" applyFont="1" applyFill="1" applyBorder="1" applyAlignment="1">
      <alignment horizontal="left" wrapText="1"/>
    </xf>
    <xf numFmtId="0" fontId="10" fillId="0" borderId="11" xfId="1" applyFont="1" applyFill="1" applyBorder="1" applyAlignment="1">
      <alignment horizontal="right" wrapText="1"/>
    </xf>
    <xf numFmtId="166" fontId="10" fillId="5" borderId="15" xfId="1" applyNumberFormat="1" applyFont="1" applyFill="1" applyBorder="1" applyAlignment="1">
      <alignment horizontal="center" wrapText="1"/>
    </xf>
    <xf numFmtId="165" fontId="10" fillId="5" borderId="1" xfId="1" applyNumberFormat="1" applyFont="1" applyFill="1" applyBorder="1" applyAlignment="1">
      <alignment horizontal="left" wrapText="1"/>
    </xf>
    <xf numFmtId="165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>
      <alignment horizontal="left" wrapText="1"/>
    </xf>
    <xf numFmtId="0" fontId="10" fillId="5" borderId="17" xfId="1" applyFont="1" applyFill="1" applyBorder="1" applyAlignment="1">
      <alignment horizontal="right" wrapText="1"/>
    </xf>
    <xf numFmtId="166" fontId="10" fillId="0" borderId="22" xfId="1" applyNumberFormat="1" applyFont="1" applyFill="1" applyBorder="1" applyAlignment="1">
      <alignment horizontal="center" wrapText="1"/>
    </xf>
    <xf numFmtId="165" fontId="10" fillId="0" borderId="16" xfId="1" applyNumberFormat="1" applyFont="1" applyFill="1" applyBorder="1" applyAlignment="1">
      <alignment horizontal="left" wrapText="1"/>
    </xf>
    <xf numFmtId="165" fontId="10" fillId="0" borderId="1" xfId="1" applyNumberFormat="1" applyFont="1" applyFill="1" applyBorder="1" applyAlignment="1">
      <alignment horizontal="center" wrapText="1"/>
    </xf>
    <xf numFmtId="0" fontId="10" fillId="0" borderId="1" xfId="1" applyFont="1" applyFill="1" applyBorder="1" applyAlignment="1">
      <alignment horizontal="left" wrapText="1"/>
    </xf>
    <xf numFmtId="0" fontId="10" fillId="0" borderId="21" xfId="1" applyFont="1" applyFill="1" applyBorder="1" applyAlignment="1">
      <alignment horizontal="right"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4" borderId="5" xfId="1" applyFont="1" applyFill="1" applyBorder="1" applyAlignment="1">
      <alignment horizontal="center" wrapText="1"/>
    </xf>
    <xf numFmtId="0" fontId="9" fillId="4" borderId="6" xfId="1" applyFont="1" applyFill="1" applyBorder="1" applyAlignment="1">
      <alignment horizontal="center" wrapText="1"/>
    </xf>
    <xf numFmtId="0" fontId="9" fillId="4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  <xf numFmtId="3" fontId="10" fillId="0" borderId="9" xfId="1" applyNumberFormat="1" applyFont="1" applyFill="1" applyBorder="1" applyAlignment="1" applyProtection="1">
      <alignment wrapText="1"/>
      <protection locked="0"/>
    </xf>
    <xf numFmtId="3" fontId="10" fillId="0" borderId="10" xfId="1" applyNumberFormat="1" applyFont="1" applyFill="1" applyBorder="1" applyAlignment="1" applyProtection="1">
      <alignment wrapText="1"/>
      <protection locked="0"/>
    </xf>
    <xf numFmtId="3" fontId="10" fillId="0" borderId="11" xfId="1" applyNumberFormat="1" applyFont="1" applyFill="1" applyBorder="1" applyAlignment="1" applyProtection="1">
      <alignment wrapText="1"/>
      <protection locked="0"/>
    </xf>
    <xf numFmtId="3" fontId="10" fillId="0" borderId="12" xfId="1" applyNumberFormat="1" applyFont="1" applyFill="1" applyBorder="1" applyAlignment="1" applyProtection="1">
      <alignment wrapText="1"/>
      <protection locked="0"/>
    </xf>
    <xf numFmtId="3" fontId="10" fillId="0" borderId="13" xfId="1" applyNumberFormat="1" applyFont="1" applyFill="1" applyBorder="1" applyAlignment="1" applyProtection="1">
      <alignment wrapText="1"/>
      <protection locked="0"/>
    </xf>
    <xf numFmtId="3" fontId="10" fillId="0" borderId="14" xfId="1" applyNumberFormat="1" applyFont="1" applyFill="1" applyBorder="1" applyAlignment="1" applyProtection="1">
      <alignment wrapText="1"/>
      <protection locked="0"/>
    </xf>
    <xf numFmtId="3" fontId="10" fillId="0" borderId="11" xfId="1" applyNumberFormat="1" applyFont="1" applyFill="1" applyBorder="1" applyAlignment="1">
      <alignment wrapText="1"/>
    </xf>
    <xf numFmtId="3" fontId="10" fillId="5" borderId="15" xfId="1" applyNumberFormat="1" applyFont="1" applyFill="1" applyBorder="1" applyAlignment="1" applyProtection="1">
      <alignment wrapText="1"/>
      <protection locked="0"/>
    </xf>
    <xf numFmtId="3" fontId="10" fillId="5" borderId="16" xfId="1" applyNumberFormat="1" applyFont="1" applyFill="1" applyBorder="1" applyAlignment="1" applyProtection="1">
      <alignment wrapText="1"/>
      <protection locked="0"/>
    </xf>
    <xf numFmtId="3" fontId="10" fillId="5" borderId="17" xfId="1" applyNumberFormat="1" applyFont="1" applyFill="1" applyBorder="1" applyAlignment="1" applyProtection="1">
      <alignment wrapText="1"/>
      <protection locked="0"/>
    </xf>
    <xf numFmtId="3" fontId="10" fillId="5" borderId="18" xfId="1" applyNumberFormat="1" applyFont="1" applyFill="1" applyBorder="1" applyAlignment="1" applyProtection="1">
      <alignment wrapText="1"/>
      <protection locked="0"/>
    </xf>
    <xf numFmtId="3" fontId="10" fillId="5" borderId="19" xfId="1" applyNumberFormat="1" applyFont="1" applyFill="1" applyBorder="1" applyAlignment="1" applyProtection="1">
      <alignment wrapText="1"/>
      <protection locked="0"/>
    </xf>
    <xf numFmtId="3" fontId="10" fillId="5" borderId="20" xfId="1" applyNumberFormat="1" applyFont="1" applyFill="1" applyBorder="1" applyAlignment="1" applyProtection="1">
      <alignment wrapText="1"/>
      <protection locked="0"/>
    </xf>
    <xf numFmtId="3" fontId="10" fillId="5" borderId="21" xfId="1" applyNumberFormat="1" applyFont="1" applyFill="1" applyBorder="1" applyAlignment="1">
      <alignment wrapText="1"/>
    </xf>
    <xf numFmtId="3" fontId="10" fillId="0" borderId="22" xfId="1" applyNumberFormat="1" applyFont="1" applyFill="1" applyBorder="1" applyAlignment="1" applyProtection="1">
      <alignment wrapText="1"/>
      <protection locked="0"/>
    </xf>
    <xf numFmtId="3" fontId="10" fillId="0" borderId="1" xfId="1" applyNumberFormat="1" applyFont="1" applyFill="1" applyBorder="1" applyAlignment="1" applyProtection="1">
      <alignment wrapText="1"/>
      <protection locked="0"/>
    </xf>
    <xf numFmtId="3" fontId="10" fillId="0" borderId="21" xfId="1" applyNumberFormat="1" applyFont="1" applyFill="1" applyBorder="1" applyAlignment="1" applyProtection="1">
      <alignment wrapText="1"/>
      <protection locked="0"/>
    </xf>
    <xf numFmtId="3" fontId="10" fillId="0" borderId="23" xfId="1" applyNumberFormat="1" applyFont="1" applyFill="1" applyBorder="1" applyAlignment="1" applyProtection="1">
      <alignment wrapText="1"/>
      <protection locked="0"/>
    </xf>
    <xf numFmtId="3" fontId="10" fillId="0" borderId="24" xfId="1" applyNumberFormat="1" applyFont="1" applyFill="1" applyBorder="1" applyAlignment="1" applyProtection="1">
      <alignment wrapText="1"/>
      <protection locked="0"/>
    </xf>
    <xf numFmtId="3" fontId="10" fillId="0" borderId="20" xfId="1" applyNumberFormat="1" applyFont="1" applyFill="1" applyBorder="1" applyAlignment="1" applyProtection="1">
      <alignment wrapText="1"/>
      <protection locked="0"/>
    </xf>
    <xf numFmtId="3" fontId="10" fillId="0" borderId="21" xfId="1" applyNumberFormat="1" applyFont="1" applyFill="1" applyBorder="1" applyAlignment="1">
      <alignment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937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22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068675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6277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22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135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9792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630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72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15074" y="2238374"/>
          <a:ext cx="600075" cy="600075"/>
        </a:xfrm>
        <a:prstGeom prst="rect">
          <a:avLst/>
        </a:prstGeom>
      </xdr:spPr>
    </xdr:pic>
    <xdr:clientData/>
  </xdr:oneCellAnchor>
  <xdr:oneCellAnchor>
    <xdr:from>
      <xdr:col>15</xdr:col>
      <xdr:colOff>34681</xdr:colOff>
      <xdr:row>12</xdr:row>
      <xdr:rowOff>33300</xdr:rowOff>
    </xdr:from>
    <xdr:ext cx="476250" cy="476250"/>
    <xdr:pic>
      <xdr:nvPicPr>
        <xdr:cNvPr id="14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02431" y="2319300"/>
          <a:ext cx="476250" cy="476250"/>
        </a:xfrm>
        <a:prstGeom prst="rect">
          <a:avLst/>
        </a:prstGeom>
      </xdr:spPr>
    </xdr:pic>
    <xdr:clientData/>
  </xdr:oneCellAnchor>
  <xdr:oneCellAnchor>
    <xdr:from>
      <xdr:col>16</xdr:col>
      <xdr:colOff>44206</xdr:colOff>
      <xdr:row>12</xdr:row>
      <xdr:rowOff>52350</xdr:rowOff>
    </xdr:from>
    <xdr:ext cx="476250" cy="476250"/>
    <xdr:pic>
      <xdr:nvPicPr>
        <xdr:cNvPr id="15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69231" y="2338350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25156</xdr:colOff>
      <xdr:row>12</xdr:row>
      <xdr:rowOff>52350</xdr:rowOff>
    </xdr:from>
    <xdr:ext cx="476250" cy="476250"/>
    <xdr:pic>
      <xdr:nvPicPr>
        <xdr:cNvPr id="16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8531" y="2338350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528525</xdr:colOff>
      <xdr:row>12</xdr:row>
      <xdr:rowOff>33225</xdr:rowOff>
    </xdr:from>
    <xdr:ext cx="476250" cy="476250"/>
    <xdr:pic>
      <xdr:nvPicPr>
        <xdr:cNvPr id="17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9627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16</xdr:col>
      <xdr:colOff>552450</xdr:colOff>
      <xdr:row>12</xdr:row>
      <xdr:rowOff>53557</xdr:rowOff>
    </xdr:from>
    <xdr:ext cx="438000" cy="457467"/>
    <xdr:pic>
      <xdr:nvPicPr>
        <xdr:cNvPr id="18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774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17</xdr:col>
      <xdr:colOff>33225</xdr:colOff>
      <xdr:row>12</xdr:row>
      <xdr:rowOff>52275</xdr:rowOff>
    </xdr:from>
    <xdr:ext cx="476250" cy="476250"/>
    <xdr:pic>
      <xdr:nvPicPr>
        <xdr:cNvPr id="1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964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514350</xdr:colOff>
      <xdr:row>12</xdr:row>
      <xdr:rowOff>53557</xdr:rowOff>
    </xdr:from>
    <xdr:ext cx="438000" cy="457467"/>
    <xdr:pic>
      <xdr:nvPicPr>
        <xdr:cNvPr id="2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7760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18</xdr:col>
      <xdr:colOff>504825</xdr:colOff>
      <xdr:row>12</xdr:row>
      <xdr:rowOff>47625</xdr:rowOff>
    </xdr:from>
    <xdr:ext cx="476250" cy="476250"/>
    <xdr:pic>
      <xdr:nvPicPr>
        <xdr:cNvPr id="21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68200" y="2333625"/>
          <a:ext cx="476250" cy="476250"/>
        </a:xfrm>
        <a:prstGeom prst="rect">
          <a:avLst/>
        </a:prstGeom>
      </xdr:spPr>
    </xdr:pic>
    <xdr:clientData/>
  </xdr:oneCellAnchor>
  <xdr:oneCellAnchor>
    <xdr:from>
      <xdr:col>18</xdr:col>
      <xdr:colOff>985950</xdr:colOff>
      <xdr:row>12</xdr:row>
      <xdr:rowOff>48907</xdr:rowOff>
    </xdr:from>
    <xdr:ext cx="438000" cy="457467"/>
    <xdr:pic>
      <xdr:nvPicPr>
        <xdr:cNvPr id="2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49325" y="2334907"/>
          <a:ext cx="438000" cy="45746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workbookViewId="0">
      <pane xSplit="5" ySplit="13" topLeftCell="G32" activePane="bottomRight" state="frozen"/>
      <selection pane="topRight" activeCell="F1" sqref="F1"/>
      <selection pane="bottomLeft" activeCell="A14" sqref="A14"/>
      <selection pane="bottomRight" activeCell="M20" sqref="M20"/>
    </sheetView>
  </sheetViews>
  <sheetFormatPr baseColWidth="10" defaultRowHeight="15" x14ac:dyDescent="0.25"/>
  <cols>
    <col min="1" max="1" width="5.140625" bestFit="1" customWidth="1"/>
    <col min="2" max="2" width="8.285156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7" width="15.5703125" customWidth="1"/>
    <col min="18" max="18" width="15" customWidth="1"/>
    <col min="19" max="19" width="22.5703125" customWidth="1"/>
    <col min="20" max="20" width="11.7109375" bestFit="1" customWidth="1"/>
    <col min="21" max="21" width="11.85546875" bestFit="1" customWidth="1"/>
    <col min="22" max="25" width="9.7109375" customWidth="1"/>
    <col min="26" max="26" width="11.42578125" hidden="1" customWidth="1"/>
  </cols>
  <sheetData>
    <row r="1" spans="1:26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26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26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26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26" ht="15" customHeight="1" x14ac:dyDescent="0.25">
      <c r="B5" s="1"/>
      <c r="C5" s="1"/>
      <c r="D5" s="1"/>
      <c r="E5" s="2"/>
      <c r="F5" s="47" t="s">
        <v>20</v>
      </c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spans="1:26" ht="15" customHeight="1" x14ac:dyDescent="0.25">
      <c r="B6" s="1"/>
      <c r="C6" s="1"/>
      <c r="D6" s="1"/>
      <c r="E6" s="2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6" ht="18.75" x14ac:dyDescent="0.3">
      <c r="A7" s="48"/>
      <c r="B7" s="48"/>
      <c r="C7" s="48"/>
      <c r="D7" s="48"/>
      <c r="E7" s="2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spans="1:26" ht="18.75" x14ac:dyDescent="0.3">
      <c r="A8" s="48" t="s">
        <v>0</v>
      </c>
      <c r="B8" s="48"/>
      <c r="C8" s="48"/>
      <c r="D8" s="48"/>
      <c r="F8" s="49" t="s">
        <v>1</v>
      </c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spans="1:26" ht="18.75" x14ac:dyDescent="0.3">
      <c r="A9" s="3" t="str">
        <f>CONCATENATE("Casillas computadas: ",Z16," de ",Z15)</f>
        <v>Casillas computadas: 20 de 20</v>
      </c>
      <c r="B9" s="4"/>
      <c r="C9" s="4"/>
      <c r="D9" s="4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spans="1:26" ht="18.75" x14ac:dyDescent="0.3">
      <c r="A10" s="5" t="str">
        <f>CONCATENATE("Porcentaje de avance de captura: ",Z18,"%")</f>
        <v>Porcentaje de avance de captura: 100.00%</v>
      </c>
      <c r="B10" s="6"/>
      <c r="C10" s="6"/>
      <c r="D10" s="7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spans="1:26" ht="15.75" thickBot="1" x14ac:dyDescent="0.3">
      <c r="F11" s="2"/>
      <c r="G11" s="2"/>
      <c r="H11" s="2"/>
      <c r="I11" s="2"/>
      <c r="J11" s="2"/>
      <c r="K11" s="2"/>
    </row>
    <row r="12" spans="1:26" ht="15.75" thickBot="1" x14ac:dyDescent="0.3">
      <c r="A12" s="50" t="s">
        <v>2</v>
      </c>
      <c r="B12" s="51"/>
      <c r="C12" s="51"/>
      <c r="D12" s="51"/>
      <c r="E12" s="52"/>
      <c r="F12" s="53" t="s">
        <v>3</v>
      </c>
      <c r="G12" s="54"/>
      <c r="H12" s="54"/>
      <c r="I12" s="54"/>
      <c r="J12" s="54"/>
      <c r="K12" s="54"/>
      <c r="L12" s="54"/>
      <c r="M12" s="54"/>
      <c r="N12" s="54"/>
      <c r="O12" s="55"/>
      <c r="P12" s="56" t="s">
        <v>4</v>
      </c>
      <c r="Q12" s="57"/>
      <c r="R12" s="57"/>
      <c r="S12" s="57"/>
      <c r="T12" s="57"/>
      <c r="U12" s="58"/>
      <c r="V12" s="59" t="s">
        <v>5</v>
      </c>
      <c r="W12" s="60"/>
      <c r="X12" s="60"/>
      <c r="Y12" s="61"/>
    </row>
    <row r="13" spans="1:26" s="12" customFormat="1" ht="45.75" thickBot="1" x14ac:dyDescent="0.3">
      <c r="A13" s="9" t="s">
        <v>6</v>
      </c>
      <c r="B13" s="9" t="s">
        <v>7</v>
      </c>
      <c r="C13" s="9" t="s">
        <v>8</v>
      </c>
      <c r="D13" s="9" t="s">
        <v>9</v>
      </c>
      <c r="E13" s="9" t="s">
        <v>10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1"/>
      <c r="Q13" s="11"/>
      <c r="R13" s="11"/>
      <c r="S13" s="11"/>
      <c r="T13" s="11" t="s">
        <v>11</v>
      </c>
      <c r="U13" s="11" t="s">
        <v>12</v>
      </c>
      <c r="V13" s="10" t="s">
        <v>13</v>
      </c>
      <c r="W13" s="10" t="s">
        <v>14</v>
      </c>
      <c r="X13" s="10" t="s">
        <v>15</v>
      </c>
      <c r="Y13" s="10" t="s">
        <v>21</v>
      </c>
    </row>
    <row r="14" spans="1:26" ht="15" customHeight="1" x14ac:dyDescent="0.25">
      <c r="A14" s="13">
        <v>1</v>
      </c>
      <c r="B14" s="14" t="s">
        <v>16</v>
      </c>
      <c r="C14" s="15">
        <v>2174</v>
      </c>
      <c r="D14" s="16" t="s">
        <v>17</v>
      </c>
      <c r="E14" s="17">
        <v>137</v>
      </c>
      <c r="F14" s="62">
        <v>12</v>
      </c>
      <c r="G14" s="63">
        <v>24</v>
      </c>
      <c r="H14" s="63">
        <v>12</v>
      </c>
      <c r="I14" s="63">
        <v>0</v>
      </c>
      <c r="J14" s="63">
        <v>7</v>
      </c>
      <c r="K14" s="63">
        <v>6</v>
      </c>
      <c r="L14" s="63">
        <v>4</v>
      </c>
      <c r="M14" s="63">
        <v>20</v>
      </c>
      <c r="N14" s="63">
        <v>0</v>
      </c>
      <c r="O14" s="64">
        <v>0</v>
      </c>
      <c r="P14" s="65">
        <v>0</v>
      </c>
      <c r="Q14" s="65">
        <v>0</v>
      </c>
      <c r="R14" s="65">
        <v>0</v>
      </c>
      <c r="S14" s="65">
        <v>0</v>
      </c>
      <c r="T14" s="73">
        <f t="shared" ref="T14:T33" si="0">SUM(P14:S14)</f>
        <v>0</v>
      </c>
      <c r="U14" s="66">
        <f t="shared" ref="U14:U33" si="1">T14+F14+H14+I14</f>
        <v>24</v>
      </c>
      <c r="V14" s="62">
        <v>0</v>
      </c>
      <c r="W14" s="63">
        <v>3</v>
      </c>
      <c r="X14" s="67">
        <f>SUM(F14:O14)</f>
        <v>85</v>
      </c>
      <c r="Y14" s="68">
        <f>T14+V14+W14+X14</f>
        <v>88</v>
      </c>
      <c r="Z14">
        <f>COUNTIF(Y14:Y33,0)</f>
        <v>0</v>
      </c>
    </row>
    <row r="15" spans="1:26" ht="15" customHeight="1" x14ac:dyDescent="0.25">
      <c r="A15" s="18">
        <f t="shared" ref="A15:A33" si="2">A14+1</f>
        <v>2</v>
      </c>
      <c r="B15" s="19" t="s">
        <v>16</v>
      </c>
      <c r="C15" s="20">
        <v>2173</v>
      </c>
      <c r="D15" s="21" t="s">
        <v>17</v>
      </c>
      <c r="E15" s="22">
        <v>345</v>
      </c>
      <c r="F15" s="69">
        <v>20</v>
      </c>
      <c r="G15" s="70">
        <v>81</v>
      </c>
      <c r="H15" s="70">
        <v>63</v>
      </c>
      <c r="I15" s="70">
        <v>2</v>
      </c>
      <c r="J15" s="70">
        <v>7</v>
      </c>
      <c r="K15" s="70">
        <v>1</v>
      </c>
      <c r="L15" s="70">
        <v>3</v>
      </c>
      <c r="M15" s="70">
        <v>39</v>
      </c>
      <c r="N15" s="70">
        <v>0</v>
      </c>
      <c r="O15" s="71">
        <v>0</v>
      </c>
      <c r="P15" s="72">
        <v>1</v>
      </c>
      <c r="Q15" s="72">
        <v>0</v>
      </c>
      <c r="R15" s="72">
        <v>0</v>
      </c>
      <c r="S15" s="72">
        <v>0</v>
      </c>
      <c r="T15" s="73">
        <f t="shared" si="0"/>
        <v>1</v>
      </c>
      <c r="U15" s="73">
        <f t="shared" si="1"/>
        <v>86</v>
      </c>
      <c r="V15" s="69">
        <v>0</v>
      </c>
      <c r="W15" s="70">
        <v>3</v>
      </c>
      <c r="X15" s="74">
        <f t="shared" ref="X15:X33" si="3">SUM(F15:O15)</f>
        <v>216</v>
      </c>
      <c r="Y15" s="75">
        <f t="shared" ref="Y15:Y33" si="4">T15+V15+W15+X15</f>
        <v>220</v>
      </c>
      <c r="Z15">
        <f>C37</f>
        <v>20</v>
      </c>
    </row>
    <row r="16" spans="1:26" ht="15" customHeight="1" x14ac:dyDescent="0.25">
      <c r="A16" s="23">
        <f t="shared" si="2"/>
        <v>3</v>
      </c>
      <c r="B16" s="24" t="s">
        <v>16</v>
      </c>
      <c r="C16" s="25">
        <v>2172</v>
      </c>
      <c r="D16" s="26" t="s">
        <v>17</v>
      </c>
      <c r="E16" s="27">
        <v>370</v>
      </c>
      <c r="F16" s="76">
        <v>56</v>
      </c>
      <c r="G16" s="77">
        <v>88</v>
      </c>
      <c r="H16" s="77">
        <v>20</v>
      </c>
      <c r="I16" s="77">
        <v>1</v>
      </c>
      <c r="J16" s="77">
        <v>11</v>
      </c>
      <c r="K16" s="77">
        <v>12</v>
      </c>
      <c r="L16" s="77">
        <v>14</v>
      </c>
      <c r="M16" s="77">
        <v>33</v>
      </c>
      <c r="N16" s="77">
        <v>0</v>
      </c>
      <c r="O16" s="78">
        <v>0</v>
      </c>
      <c r="P16" s="79">
        <v>2</v>
      </c>
      <c r="Q16" s="79">
        <v>1</v>
      </c>
      <c r="R16" s="79">
        <v>1</v>
      </c>
      <c r="S16" s="79">
        <v>0</v>
      </c>
      <c r="T16" s="73">
        <f t="shared" si="0"/>
        <v>4</v>
      </c>
      <c r="U16" s="80">
        <f t="shared" si="1"/>
        <v>81</v>
      </c>
      <c r="V16" s="76">
        <v>0</v>
      </c>
      <c r="W16" s="77">
        <v>15</v>
      </c>
      <c r="X16" s="81">
        <f t="shared" si="3"/>
        <v>235</v>
      </c>
      <c r="Y16" s="82">
        <f t="shared" si="4"/>
        <v>254</v>
      </c>
      <c r="Z16">
        <f>Z15-Z14</f>
        <v>20</v>
      </c>
    </row>
    <row r="17" spans="1:26" ht="15" customHeight="1" x14ac:dyDescent="0.25">
      <c r="A17" s="18">
        <f t="shared" si="2"/>
        <v>4</v>
      </c>
      <c r="B17" s="19" t="s">
        <v>16</v>
      </c>
      <c r="C17" s="20">
        <v>2171</v>
      </c>
      <c r="D17" s="21" t="s">
        <v>17</v>
      </c>
      <c r="E17" s="22">
        <v>574</v>
      </c>
      <c r="F17" s="69">
        <v>121</v>
      </c>
      <c r="G17" s="70">
        <v>144</v>
      </c>
      <c r="H17" s="70">
        <v>8</v>
      </c>
      <c r="I17" s="70">
        <v>1</v>
      </c>
      <c r="J17" s="70">
        <v>29</v>
      </c>
      <c r="K17" s="70">
        <v>0</v>
      </c>
      <c r="L17" s="70">
        <v>1</v>
      </c>
      <c r="M17" s="70">
        <v>43</v>
      </c>
      <c r="N17" s="70">
        <v>0</v>
      </c>
      <c r="O17" s="71">
        <v>0</v>
      </c>
      <c r="P17" s="72">
        <v>0</v>
      </c>
      <c r="Q17" s="72">
        <v>0</v>
      </c>
      <c r="R17" s="72">
        <v>0</v>
      </c>
      <c r="S17" s="72">
        <v>0</v>
      </c>
      <c r="T17" s="73">
        <f t="shared" si="0"/>
        <v>0</v>
      </c>
      <c r="U17" s="73">
        <f t="shared" si="1"/>
        <v>130</v>
      </c>
      <c r="V17" s="69">
        <v>0</v>
      </c>
      <c r="W17" s="70">
        <v>10</v>
      </c>
      <c r="X17" s="74">
        <f t="shared" si="3"/>
        <v>347</v>
      </c>
      <c r="Y17" s="75">
        <f t="shared" si="4"/>
        <v>357</v>
      </c>
      <c r="Z17" s="28">
        <f>Z16*100/Z15</f>
        <v>100</v>
      </c>
    </row>
    <row r="18" spans="1:26" ht="15" customHeight="1" x14ac:dyDescent="0.25">
      <c r="A18" s="23">
        <f t="shared" si="2"/>
        <v>5</v>
      </c>
      <c r="B18" s="24" t="s">
        <v>16</v>
      </c>
      <c r="C18" s="25">
        <v>2170</v>
      </c>
      <c r="D18" s="26" t="s">
        <v>18</v>
      </c>
      <c r="E18" s="27">
        <v>402</v>
      </c>
      <c r="F18" s="76">
        <v>97</v>
      </c>
      <c r="G18" s="77">
        <v>101</v>
      </c>
      <c r="H18" s="77">
        <v>27</v>
      </c>
      <c r="I18" s="77">
        <v>0</v>
      </c>
      <c r="J18" s="77">
        <v>8</v>
      </c>
      <c r="K18" s="77">
        <v>2</v>
      </c>
      <c r="L18" s="77">
        <v>1</v>
      </c>
      <c r="M18" s="77">
        <v>6</v>
      </c>
      <c r="N18" s="77">
        <v>0</v>
      </c>
      <c r="O18" s="78">
        <v>0</v>
      </c>
      <c r="P18" s="79">
        <v>12</v>
      </c>
      <c r="Q18" s="79">
        <v>0</v>
      </c>
      <c r="R18" s="79">
        <v>0</v>
      </c>
      <c r="S18" s="79">
        <v>0</v>
      </c>
      <c r="T18" s="73">
        <f t="shared" si="0"/>
        <v>12</v>
      </c>
      <c r="U18" s="80">
        <f t="shared" si="1"/>
        <v>136</v>
      </c>
      <c r="V18" s="76">
        <v>0</v>
      </c>
      <c r="W18" s="77">
        <v>4</v>
      </c>
      <c r="X18" s="81">
        <f t="shared" si="3"/>
        <v>242</v>
      </c>
      <c r="Y18" s="82">
        <f t="shared" si="4"/>
        <v>258</v>
      </c>
      <c r="Z18" s="29" t="str">
        <f>TEXT(Z17,"0.00")</f>
        <v>100.00</v>
      </c>
    </row>
    <row r="19" spans="1:26" ht="15" customHeight="1" x14ac:dyDescent="0.25">
      <c r="A19" s="18">
        <f t="shared" si="2"/>
        <v>6</v>
      </c>
      <c r="B19" s="19" t="s">
        <v>16</v>
      </c>
      <c r="C19" s="20">
        <v>2170</v>
      </c>
      <c r="D19" s="21" t="s">
        <v>17</v>
      </c>
      <c r="E19" s="22">
        <v>402</v>
      </c>
      <c r="F19" s="69">
        <v>79</v>
      </c>
      <c r="G19" s="70">
        <v>126</v>
      </c>
      <c r="H19" s="70">
        <v>32</v>
      </c>
      <c r="I19" s="70">
        <v>0</v>
      </c>
      <c r="J19" s="70">
        <v>7</v>
      </c>
      <c r="K19" s="70">
        <v>4</v>
      </c>
      <c r="L19" s="70">
        <v>4</v>
      </c>
      <c r="M19" s="70">
        <v>15</v>
      </c>
      <c r="N19" s="70">
        <v>0</v>
      </c>
      <c r="O19" s="71">
        <v>0</v>
      </c>
      <c r="P19" s="72">
        <v>2</v>
      </c>
      <c r="Q19" s="72">
        <v>0</v>
      </c>
      <c r="R19" s="72">
        <v>0</v>
      </c>
      <c r="S19" s="72">
        <v>0</v>
      </c>
      <c r="T19" s="73">
        <f t="shared" si="0"/>
        <v>2</v>
      </c>
      <c r="U19" s="73">
        <f t="shared" si="1"/>
        <v>113</v>
      </c>
      <c r="V19" s="69">
        <v>0</v>
      </c>
      <c r="W19" s="70">
        <v>11</v>
      </c>
      <c r="X19" s="74">
        <f t="shared" si="3"/>
        <v>267</v>
      </c>
      <c r="Y19" s="75">
        <f t="shared" si="4"/>
        <v>280</v>
      </c>
    </row>
    <row r="20" spans="1:26" ht="15" customHeight="1" x14ac:dyDescent="0.25">
      <c r="A20" s="23">
        <f t="shared" si="2"/>
        <v>7</v>
      </c>
      <c r="B20" s="24" t="s">
        <v>16</v>
      </c>
      <c r="C20" s="25">
        <v>2169</v>
      </c>
      <c r="D20" s="26" t="s">
        <v>18</v>
      </c>
      <c r="E20" s="27">
        <v>659</v>
      </c>
      <c r="F20" s="76">
        <v>52</v>
      </c>
      <c r="G20" s="77">
        <v>190</v>
      </c>
      <c r="H20" s="77">
        <v>15</v>
      </c>
      <c r="I20" s="77">
        <v>3</v>
      </c>
      <c r="J20" s="77">
        <v>61</v>
      </c>
      <c r="K20" s="77">
        <v>4</v>
      </c>
      <c r="L20" s="77">
        <v>4</v>
      </c>
      <c r="M20" s="77">
        <v>88</v>
      </c>
      <c r="N20" s="77">
        <v>0</v>
      </c>
      <c r="O20" s="78">
        <v>0</v>
      </c>
      <c r="P20" s="79">
        <v>0</v>
      </c>
      <c r="Q20" s="79">
        <v>0</v>
      </c>
      <c r="R20" s="79">
        <v>0</v>
      </c>
      <c r="S20" s="79">
        <v>4</v>
      </c>
      <c r="T20" s="73">
        <f t="shared" si="0"/>
        <v>4</v>
      </c>
      <c r="U20" s="80">
        <f t="shared" si="1"/>
        <v>74</v>
      </c>
      <c r="V20" s="76">
        <v>3</v>
      </c>
      <c r="W20" s="77">
        <v>15</v>
      </c>
      <c r="X20" s="81">
        <f t="shared" si="3"/>
        <v>417</v>
      </c>
      <c r="Y20" s="82">
        <f t="shared" si="4"/>
        <v>439</v>
      </c>
    </row>
    <row r="21" spans="1:26" ht="15" customHeight="1" x14ac:dyDescent="0.25">
      <c r="A21" s="18">
        <f t="shared" si="2"/>
        <v>8</v>
      </c>
      <c r="B21" s="19" t="s">
        <v>16</v>
      </c>
      <c r="C21" s="20">
        <v>2169</v>
      </c>
      <c r="D21" s="21" t="s">
        <v>17</v>
      </c>
      <c r="E21" s="22">
        <v>660</v>
      </c>
      <c r="F21" s="69">
        <v>65</v>
      </c>
      <c r="G21" s="70">
        <v>159</v>
      </c>
      <c r="H21" s="70">
        <v>17</v>
      </c>
      <c r="I21" s="70">
        <v>1</v>
      </c>
      <c r="J21" s="70">
        <v>48</v>
      </c>
      <c r="K21" s="70">
        <v>4</v>
      </c>
      <c r="L21" s="70">
        <v>13</v>
      </c>
      <c r="M21" s="70">
        <v>96</v>
      </c>
      <c r="N21" s="70">
        <v>0</v>
      </c>
      <c r="O21" s="71">
        <v>0</v>
      </c>
      <c r="P21" s="72">
        <v>7</v>
      </c>
      <c r="Q21" s="72">
        <v>0</v>
      </c>
      <c r="R21" s="72">
        <v>0</v>
      </c>
      <c r="S21" s="72">
        <v>1</v>
      </c>
      <c r="T21" s="73">
        <f t="shared" si="0"/>
        <v>8</v>
      </c>
      <c r="U21" s="73">
        <f t="shared" si="1"/>
        <v>91</v>
      </c>
      <c r="V21" s="69">
        <v>1</v>
      </c>
      <c r="W21" s="70">
        <v>27</v>
      </c>
      <c r="X21" s="74">
        <f t="shared" si="3"/>
        <v>403</v>
      </c>
      <c r="Y21" s="75">
        <f t="shared" si="4"/>
        <v>439</v>
      </c>
    </row>
    <row r="22" spans="1:26" ht="15" customHeight="1" x14ac:dyDescent="0.25">
      <c r="A22" s="23">
        <f t="shared" si="2"/>
        <v>9</v>
      </c>
      <c r="B22" s="24" t="s">
        <v>16</v>
      </c>
      <c r="C22" s="25">
        <v>2168</v>
      </c>
      <c r="D22" s="26" t="s">
        <v>18</v>
      </c>
      <c r="E22" s="27">
        <v>414</v>
      </c>
      <c r="F22" s="76">
        <v>10</v>
      </c>
      <c r="G22" s="77">
        <v>124</v>
      </c>
      <c r="H22" s="77">
        <v>21</v>
      </c>
      <c r="I22" s="77">
        <v>4</v>
      </c>
      <c r="J22" s="77">
        <v>17</v>
      </c>
      <c r="K22" s="77">
        <v>4</v>
      </c>
      <c r="L22" s="77">
        <v>1</v>
      </c>
      <c r="M22" s="77">
        <v>73</v>
      </c>
      <c r="N22" s="77">
        <v>0</v>
      </c>
      <c r="O22" s="78">
        <v>0</v>
      </c>
      <c r="P22" s="79">
        <v>1</v>
      </c>
      <c r="Q22" s="79">
        <v>0</v>
      </c>
      <c r="R22" s="79">
        <v>0</v>
      </c>
      <c r="S22" s="79">
        <v>0</v>
      </c>
      <c r="T22" s="73">
        <f t="shared" si="0"/>
        <v>1</v>
      </c>
      <c r="U22" s="80">
        <f t="shared" si="1"/>
        <v>36</v>
      </c>
      <c r="V22" s="76">
        <v>1</v>
      </c>
      <c r="W22" s="77">
        <v>7</v>
      </c>
      <c r="X22" s="81">
        <f t="shared" si="3"/>
        <v>254</v>
      </c>
      <c r="Y22" s="82">
        <f t="shared" si="4"/>
        <v>263</v>
      </c>
    </row>
    <row r="23" spans="1:26" ht="15" customHeight="1" x14ac:dyDescent="0.25">
      <c r="A23" s="18">
        <f t="shared" si="2"/>
        <v>10</v>
      </c>
      <c r="B23" s="19" t="s">
        <v>16</v>
      </c>
      <c r="C23" s="20">
        <v>2168</v>
      </c>
      <c r="D23" s="21" t="s">
        <v>17</v>
      </c>
      <c r="E23" s="22">
        <v>415</v>
      </c>
      <c r="F23" s="69">
        <v>13</v>
      </c>
      <c r="G23" s="70">
        <v>143</v>
      </c>
      <c r="H23" s="70">
        <v>28</v>
      </c>
      <c r="I23" s="70">
        <v>0</v>
      </c>
      <c r="J23" s="70">
        <v>33</v>
      </c>
      <c r="K23" s="70">
        <v>2</v>
      </c>
      <c r="L23" s="70">
        <v>6</v>
      </c>
      <c r="M23" s="70">
        <v>48</v>
      </c>
      <c r="N23" s="70">
        <v>0</v>
      </c>
      <c r="O23" s="71">
        <v>0</v>
      </c>
      <c r="P23" s="72">
        <v>2</v>
      </c>
      <c r="Q23" s="72">
        <v>0</v>
      </c>
      <c r="R23" s="72">
        <v>0</v>
      </c>
      <c r="S23" s="72">
        <v>0</v>
      </c>
      <c r="T23" s="73">
        <f t="shared" si="0"/>
        <v>2</v>
      </c>
      <c r="U23" s="73">
        <f t="shared" si="1"/>
        <v>43</v>
      </c>
      <c r="V23" s="69">
        <v>0</v>
      </c>
      <c r="W23" s="70">
        <v>10</v>
      </c>
      <c r="X23" s="74">
        <f t="shared" si="3"/>
        <v>273</v>
      </c>
      <c r="Y23" s="75">
        <f t="shared" si="4"/>
        <v>285</v>
      </c>
    </row>
    <row r="24" spans="1:26" ht="15" customHeight="1" x14ac:dyDescent="0.25">
      <c r="A24" s="23">
        <f t="shared" si="2"/>
        <v>11</v>
      </c>
      <c r="B24" s="24" t="s">
        <v>16</v>
      </c>
      <c r="C24" s="25">
        <v>2167</v>
      </c>
      <c r="D24" s="26" t="s">
        <v>17</v>
      </c>
      <c r="E24" s="27">
        <v>231</v>
      </c>
      <c r="F24" s="76">
        <v>11</v>
      </c>
      <c r="G24" s="77">
        <v>53</v>
      </c>
      <c r="H24" s="77">
        <v>18</v>
      </c>
      <c r="I24" s="77">
        <v>0</v>
      </c>
      <c r="J24" s="77">
        <v>26</v>
      </c>
      <c r="K24" s="77">
        <v>17</v>
      </c>
      <c r="L24" s="77">
        <v>2</v>
      </c>
      <c r="M24" s="77">
        <v>3</v>
      </c>
      <c r="N24" s="77">
        <v>0</v>
      </c>
      <c r="O24" s="78">
        <v>0</v>
      </c>
      <c r="P24" s="79">
        <v>2</v>
      </c>
      <c r="Q24" s="79">
        <v>0</v>
      </c>
      <c r="R24" s="79">
        <v>0</v>
      </c>
      <c r="S24" s="79">
        <v>0</v>
      </c>
      <c r="T24" s="73">
        <f t="shared" si="0"/>
        <v>2</v>
      </c>
      <c r="U24" s="80">
        <f t="shared" si="1"/>
        <v>31</v>
      </c>
      <c r="V24" s="76">
        <v>0</v>
      </c>
      <c r="W24" s="77">
        <v>4</v>
      </c>
      <c r="X24" s="81">
        <f t="shared" si="3"/>
        <v>130</v>
      </c>
      <c r="Y24" s="82">
        <f t="shared" si="4"/>
        <v>136</v>
      </c>
    </row>
    <row r="25" spans="1:26" ht="15" customHeight="1" x14ac:dyDescent="0.25">
      <c r="A25" s="18">
        <f t="shared" si="2"/>
        <v>12</v>
      </c>
      <c r="B25" s="19" t="s">
        <v>16</v>
      </c>
      <c r="C25" s="20">
        <v>2166</v>
      </c>
      <c r="D25" s="21" t="s">
        <v>18</v>
      </c>
      <c r="E25" s="22">
        <v>432</v>
      </c>
      <c r="F25" s="69">
        <v>24</v>
      </c>
      <c r="G25" s="70">
        <v>108</v>
      </c>
      <c r="H25" s="70">
        <v>72</v>
      </c>
      <c r="I25" s="70">
        <v>2</v>
      </c>
      <c r="J25" s="70">
        <v>27</v>
      </c>
      <c r="K25" s="70">
        <v>6</v>
      </c>
      <c r="L25" s="70">
        <v>4</v>
      </c>
      <c r="M25" s="70">
        <v>19</v>
      </c>
      <c r="N25" s="70">
        <v>0</v>
      </c>
      <c r="O25" s="71">
        <v>0</v>
      </c>
      <c r="P25" s="72">
        <v>6</v>
      </c>
      <c r="Q25" s="72">
        <v>0</v>
      </c>
      <c r="R25" s="72">
        <v>0</v>
      </c>
      <c r="S25" s="72">
        <v>0</v>
      </c>
      <c r="T25" s="73">
        <f t="shared" si="0"/>
        <v>6</v>
      </c>
      <c r="U25" s="73">
        <f t="shared" si="1"/>
        <v>104</v>
      </c>
      <c r="V25" s="69">
        <v>0</v>
      </c>
      <c r="W25" s="70">
        <v>4</v>
      </c>
      <c r="X25" s="74">
        <f t="shared" si="3"/>
        <v>262</v>
      </c>
      <c r="Y25" s="75">
        <f t="shared" si="4"/>
        <v>272</v>
      </c>
    </row>
    <row r="26" spans="1:26" ht="15" customHeight="1" x14ac:dyDescent="0.25">
      <c r="A26" s="23">
        <f t="shared" si="2"/>
        <v>13</v>
      </c>
      <c r="B26" s="24" t="s">
        <v>16</v>
      </c>
      <c r="C26" s="25">
        <v>2166</v>
      </c>
      <c r="D26" s="26" t="s">
        <v>17</v>
      </c>
      <c r="E26" s="27">
        <v>433</v>
      </c>
      <c r="F26" s="76">
        <v>23</v>
      </c>
      <c r="G26" s="77">
        <v>96</v>
      </c>
      <c r="H26" s="77">
        <v>74</v>
      </c>
      <c r="I26" s="77">
        <v>1</v>
      </c>
      <c r="J26" s="77">
        <v>28</v>
      </c>
      <c r="K26" s="77">
        <v>5</v>
      </c>
      <c r="L26" s="77">
        <v>2</v>
      </c>
      <c r="M26" s="77">
        <v>33</v>
      </c>
      <c r="N26" s="77">
        <v>0</v>
      </c>
      <c r="O26" s="78">
        <v>0</v>
      </c>
      <c r="P26" s="79">
        <v>6</v>
      </c>
      <c r="Q26" s="79">
        <v>0</v>
      </c>
      <c r="R26" s="79">
        <v>2</v>
      </c>
      <c r="S26" s="79">
        <v>3</v>
      </c>
      <c r="T26" s="73">
        <f t="shared" si="0"/>
        <v>11</v>
      </c>
      <c r="U26" s="80">
        <f t="shared" si="1"/>
        <v>109</v>
      </c>
      <c r="V26" s="76">
        <v>0</v>
      </c>
      <c r="W26" s="77">
        <v>9</v>
      </c>
      <c r="X26" s="81">
        <f t="shared" si="3"/>
        <v>262</v>
      </c>
      <c r="Y26" s="82">
        <f t="shared" si="4"/>
        <v>282</v>
      </c>
    </row>
    <row r="27" spans="1:26" ht="15" customHeight="1" x14ac:dyDescent="0.25">
      <c r="A27" s="18">
        <f t="shared" si="2"/>
        <v>14</v>
      </c>
      <c r="B27" s="19" t="s">
        <v>16</v>
      </c>
      <c r="C27" s="20">
        <v>2165</v>
      </c>
      <c r="D27" s="21" t="s">
        <v>17</v>
      </c>
      <c r="E27" s="22">
        <v>160</v>
      </c>
      <c r="F27" s="69">
        <v>5</v>
      </c>
      <c r="G27" s="70">
        <v>23</v>
      </c>
      <c r="H27" s="70">
        <v>16</v>
      </c>
      <c r="I27" s="70">
        <v>0</v>
      </c>
      <c r="J27" s="70">
        <v>26</v>
      </c>
      <c r="K27" s="70">
        <v>4</v>
      </c>
      <c r="L27" s="70">
        <v>2</v>
      </c>
      <c r="M27" s="70">
        <v>4</v>
      </c>
      <c r="N27" s="70">
        <v>0</v>
      </c>
      <c r="O27" s="71">
        <v>0</v>
      </c>
      <c r="P27" s="72">
        <v>0</v>
      </c>
      <c r="Q27" s="72">
        <v>0</v>
      </c>
      <c r="R27" s="72">
        <v>0</v>
      </c>
      <c r="S27" s="72">
        <v>0</v>
      </c>
      <c r="T27" s="73">
        <f t="shared" si="0"/>
        <v>0</v>
      </c>
      <c r="U27" s="73">
        <f t="shared" si="1"/>
        <v>21</v>
      </c>
      <c r="V27" s="69">
        <v>0</v>
      </c>
      <c r="W27" s="70">
        <v>2</v>
      </c>
      <c r="X27" s="74">
        <f t="shared" si="3"/>
        <v>80</v>
      </c>
      <c r="Y27" s="75">
        <f t="shared" si="4"/>
        <v>82</v>
      </c>
      <c r="Z27">
        <f>C49</f>
        <v>0</v>
      </c>
    </row>
    <row r="28" spans="1:26" ht="15" customHeight="1" x14ac:dyDescent="0.25">
      <c r="A28" s="23">
        <f t="shared" si="2"/>
        <v>15</v>
      </c>
      <c r="B28" s="24" t="s">
        <v>16</v>
      </c>
      <c r="C28" s="25">
        <v>2164</v>
      </c>
      <c r="D28" s="26" t="s">
        <v>17</v>
      </c>
      <c r="E28" s="27">
        <v>251</v>
      </c>
      <c r="F28" s="76">
        <v>12</v>
      </c>
      <c r="G28" s="77">
        <v>43</v>
      </c>
      <c r="H28" s="77">
        <v>16</v>
      </c>
      <c r="I28" s="77">
        <v>0</v>
      </c>
      <c r="J28" s="77">
        <v>55</v>
      </c>
      <c r="K28" s="77">
        <v>0</v>
      </c>
      <c r="L28" s="77">
        <v>3</v>
      </c>
      <c r="M28" s="77">
        <v>28</v>
      </c>
      <c r="N28" s="77">
        <v>0</v>
      </c>
      <c r="O28" s="78">
        <v>0</v>
      </c>
      <c r="P28" s="79">
        <v>0</v>
      </c>
      <c r="Q28" s="79">
        <v>0</v>
      </c>
      <c r="R28" s="79">
        <v>0</v>
      </c>
      <c r="S28" s="79">
        <v>0</v>
      </c>
      <c r="T28" s="73">
        <f t="shared" si="0"/>
        <v>0</v>
      </c>
      <c r="U28" s="80">
        <f t="shared" si="1"/>
        <v>28</v>
      </c>
      <c r="V28" s="76">
        <v>0</v>
      </c>
      <c r="W28" s="77">
        <v>6</v>
      </c>
      <c r="X28" s="81">
        <f t="shared" si="3"/>
        <v>157</v>
      </c>
      <c r="Y28" s="82">
        <f t="shared" si="4"/>
        <v>163</v>
      </c>
      <c r="Z28">
        <f>Z27-Z26</f>
        <v>0</v>
      </c>
    </row>
    <row r="29" spans="1:26" ht="15" customHeight="1" x14ac:dyDescent="0.25">
      <c r="A29" s="18">
        <f t="shared" si="2"/>
        <v>16</v>
      </c>
      <c r="B29" s="19" t="s">
        <v>16</v>
      </c>
      <c r="C29" s="20">
        <v>2163</v>
      </c>
      <c r="D29" s="21" t="s">
        <v>17</v>
      </c>
      <c r="E29" s="22">
        <v>250</v>
      </c>
      <c r="F29" s="69">
        <v>9</v>
      </c>
      <c r="G29" s="70">
        <v>82</v>
      </c>
      <c r="H29" s="70">
        <v>9</v>
      </c>
      <c r="I29" s="70">
        <v>0</v>
      </c>
      <c r="J29" s="70">
        <v>17</v>
      </c>
      <c r="K29" s="70">
        <v>4</v>
      </c>
      <c r="L29" s="70">
        <v>1</v>
      </c>
      <c r="M29" s="70">
        <v>5</v>
      </c>
      <c r="N29" s="70">
        <v>0</v>
      </c>
      <c r="O29" s="71">
        <v>0</v>
      </c>
      <c r="P29" s="72">
        <v>0</v>
      </c>
      <c r="Q29" s="72">
        <v>0</v>
      </c>
      <c r="R29" s="72">
        <v>0</v>
      </c>
      <c r="S29" s="72">
        <v>0</v>
      </c>
      <c r="T29" s="73">
        <f t="shared" si="0"/>
        <v>0</v>
      </c>
      <c r="U29" s="73">
        <f t="shared" si="1"/>
        <v>18</v>
      </c>
      <c r="V29" s="69">
        <v>0</v>
      </c>
      <c r="W29" s="70">
        <v>2</v>
      </c>
      <c r="X29" s="74">
        <f t="shared" si="3"/>
        <v>127</v>
      </c>
      <c r="Y29" s="75">
        <f t="shared" si="4"/>
        <v>129</v>
      </c>
      <c r="Z29" s="28" t="e">
        <f>Z28*100/Z27</f>
        <v>#DIV/0!</v>
      </c>
    </row>
    <row r="30" spans="1:26" ht="15" customHeight="1" x14ac:dyDescent="0.25">
      <c r="A30" s="23">
        <f t="shared" si="2"/>
        <v>17</v>
      </c>
      <c r="B30" s="24" t="s">
        <v>16</v>
      </c>
      <c r="C30" s="25">
        <v>2162</v>
      </c>
      <c r="D30" s="26" t="s">
        <v>17</v>
      </c>
      <c r="E30" s="27">
        <v>214</v>
      </c>
      <c r="F30" s="76">
        <v>7</v>
      </c>
      <c r="G30" s="77">
        <v>75</v>
      </c>
      <c r="H30" s="77">
        <v>29</v>
      </c>
      <c r="I30" s="77">
        <v>0</v>
      </c>
      <c r="J30" s="77">
        <v>12</v>
      </c>
      <c r="K30" s="77">
        <v>1</v>
      </c>
      <c r="L30" s="77">
        <v>0</v>
      </c>
      <c r="M30" s="77">
        <v>2</v>
      </c>
      <c r="N30" s="77">
        <v>0</v>
      </c>
      <c r="O30" s="78">
        <v>0</v>
      </c>
      <c r="P30" s="79">
        <v>1</v>
      </c>
      <c r="Q30" s="79">
        <v>0</v>
      </c>
      <c r="R30" s="79">
        <v>1</v>
      </c>
      <c r="S30" s="79">
        <v>0</v>
      </c>
      <c r="T30" s="73">
        <f t="shared" si="0"/>
        <v>2</v>
      </c>
      <c r="U30" s="80">
        <f t="shared" si="1"/>
        <v>38</v>
      </c>
      <c r="V30" s="76">
        <v>0</v>
      </c>
      <c r="W30" s="77">
        <v>0</v>
      </c>
      <c r="X30" s="81">
        <f t="shared" si="3"/>
        <v>126</v>
      </c>
      <c r="Y30" s="82">
        <f t="shared" si="4"/>
        <v>128</v>
      </c>
      <c r="Z30" s="29" t="e">
        <f>TEXT(Z29,"0.00")</f>
        <v>#DIV/0!</v>
      </c>
    </row>
    <row r="31" spans="1:26" ht="15" customHeight="1" x14ac:dyDescent="0.25">
      <c r="A31" s="18">
        <f t="shared" si="2"/>
        <v>18</v>
      </c>
      <c r="B31" s="19" t="s">
        <v>16</v>
      </c>
      <c r="C31" s="20">
        <v>2161</v>
      </c>
      <c r="D31" s="21" t="s">
        <v>18</v>
      </c>
      <c r="E31" s="22">
        <v>436</v>
      </c>
      <c r="F31" s="69">
        <v>39</v>
      </c>
      <c r="G31" s="70">
        <v>96</v>
      </c>
      <c r="H31" s="70">
        <v>26</v>
      </c>
      <c r="I31" s="70">
        <v>0</v>
      </c>
      <c r="J31" s="70">
        <v>35</v>
      </c>
      <c r="K31" s="70">
        <v>15</v>
      </c>
      <c r="L31" s="70">
        <v>2</v>
      </c>
      <c r="M31" s="70">
        <v>34</v>
      </c>
      <c r="N31" s="70">
        <v>0</v>
      </c>
      <c r="O31" s="71">
        <v>0</v>
      </c>
      <c r="P31" s="72">
        <v>0</v>
      </c>
      <c r="Q31" s="72">
        <v>0</v>
      </c>
      <c r="R31" s="72">
        <v>1</v>
      </c>
      <c r="S31" s="72">
        <v>1</v>
      </c>
      <c r="T31" s="73">
        <f t="shared" si="0"/>
        <v>2</v>
      </c>
      <c r="U31" s="73">
        <f t="shared" si="1"/>
        <v>67</v>
      </c>
      <c r="V31" s="69">
        <v>0</v>
      </c>
      <c r="W31" s="70">
        <v>11</v>
      </c>
      <c r="X31" s="74">
        <f t="shared" si="3"/>
        <v>247</v>
      </c>
      <c r="Y31" s="75">
        <f t="shared" si="4"/>
        <v>260</v>
      </c>
    </row>
    <row r="32" spans="1:26" ht="15" customHeight="1" x14ac:dyDescent="0.25">
      <c r="A32" s="23">
        <f t="shared" si="2"/>
        <v>19</v>
      </c>
      <c r="B32" s="24" t="s">
        <v>16</v>
      </c>
      <c r="C32" s="25">
        <v>2161</v>
      </c>
      <c r="D32" s="26" t="s">
        <v>17</v>
      </c>
      <c r="E32" s="27">
        <v>437</v>
      </c>
      <c r="F32" s="76">
        <v>41</v>
      </c>
      <c r="G32" s="77">
        <v>125</v>
      </c>
      <c r="H32" s="77">
        <v>22</v>
      </c>
      <c r="I32" s="77">
        <v>2</v>
      </c>
      <c r="J32" s="77">
        <v>49</v>
      </c>
      <c r="K32" s="77">
        <v>7</v>
      </c>
      <c r="L32" s="77">
        <v>2</v>
      </c>
      <c r="M32" s="77">
        <v>25</v>
      </c>
      <c r="N32" s="77">
        <v>0</v>
      </c>
      <c r="O32" s="78">
        <v>0</v>
      </c>
      <c r="P32" s="79">
        <v>0</v>
      </c>
      <c r="Q32" s="79">
        <v>0</v>
      </c>
      <c r="R32" s="79">
        <v>0</v>
      </c>
      <c r="S32" s="79">
        <v>1</v>
      </c>
      <c r="T32" s="73">
        <f t="shared" si="0"/>
        <v>1</v>
      </c>
      <c r="U32" s="80">
        <f t="shared" si="1"/>
        <v>66</v>
      </c>
      <c r="V32" s="76">
        <v>0</v>
      </c>
      <c r="W32" s="77">
        <v>11</v>
      </c>
      <c r="X32" s="81">
        <f t="shared" si="3"/>
        <v>273</v>
      </c>
      <c r="Y32" s="82">
        <f t="shared" si="4"/>
        <v>285</v>
      </c>
    </row>
    <row r="33" spans="1:25" ht="15" customHeight="1" x14ac:dyDescent="0.25">
      <c r="A33" s="18">
        <f t="shared" si="2"/>
        <v>20</v>
      </c>
      <c r="B33" s="19" t="s">
        <v>16</v>
      </c>
      <c r="C33" s="20">
        <v>2160</v>
      </c>
      <c r="D33" s="21" t="s">
        <v>17</v>
      </c>
      <c r="E33" s="22">
        <v>579</v>
      </c>
      <c r="F33" s="69">
        <v>53</v>
      </c>
      <c r="G33" s="70">
        <v>161</v>
      </c>
      <c r="H33" s="70">
        <v>24</v>
      </c>
      <c r="I33" s="70">
        <v>2</v>
      </c>
      <c r="J33" s="70">
        <v>35</v>
      </c>
      <c r="K33" s="70">
        <v>16</v>
      </c>
      <c r="L33" s="70">
        <v>5</v>
      </c>
      <c r="M33" s="70">
        <v>53</v>
      </c>
      <c r="N33" s="70">
        <v>0</v>
      </c>
      <c r="O33" s="71">
        <v>0</v>
      </c>
      <c r="P33" s="72">
        <v>0</v>
      </c>
      <c r="Q33" s="72">
        <v>0</v>
      </c>
      <c r="R33" s="72">
        <v>1</v>
      </c>
      <c r="S33" s="72">
        <v>0</v>
      </c>
      <c r="T33" s="73">
        <f t="shared" si="0"/>
        <v>1</v>
      </c>
      <c r="U33" s="73">
        <f t="shared" si="1"/>
        <v>80</v>
      </c>
      <c r="V33" s="69">
        <v>0</v>
      </c>
      <c r="W33" s="70">
        <v>10</v>
      </c>
      <c r="X33" s="74">
        <f t="shared" si="3"/>
        <v>349</v>
      </c>
      <c r="Y33" s="75">
        <f t="shared" si="4"/>
        <v>360</v>
      </c>
    </row>
    <row r="34" spans="1:25" ht="5.0999999999999996" customHeight="1" x14ac:dyDescent="0.25">
      <c r="A34" s="30"/>
      <c r="B34" s="31"/>
      <c r="C34" s="32"/>
      <c r="D34" s="33"/>
      <c r="E34" s="34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6"/>
    </row>
    <row r="35" spans="1:25" ht="5.0999999999999996" customHeight="1" x14ac:dyDescent="0.25">
      <c r="A35" s="37"/>
      <c r="B35" s="38"/>
      <c r="C35" s="39"/>
      <c r="D35" s="40"/>
      <c r="E35" s="41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3"/>
    </row>
    <row r="36" spans="1:25" ht="5.0999999999999996" customHeight="1" x14ac:dyDescent="0.25">
      <c r="A36" s="30"/>
      <c r="B36" s="31"/>
      <c r="C36" s="32"/>
      <c r="D36" s="33"/>
      <c r="E36" s="34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6"/>
    </row>
    <row r="37" spans="1:25" x14ac:dyDescent="0.25">
      <c r="A37" s="44" t="s">
        <v>19</v>
      </c>
      <c r="B37" s="44"/>
      <c r="C37" s="44">
        <f>COUNTA(C14:C33)</f>
        <v>20</v>
      </c>
      <c r="D37" s="45"/>
      <c r="E37" s="46">
        <f>SUM(E14:E33)</f>
        <v>7801</v>
      </c>
      <c r="F37" s="46">
        <f t="shared" ref="F37:Y37" si="5">SUM(F14:F33)</f>
        <v>749</v>
      </c>
      <c r="G37" s="46">
        <f t="shared" si="5"/>
        <v>2042</v>
      </c>
      <c r="H37" s="46">
        <f t="shared" si="5"/>
        <v>549</v>
      </c>
      <c r="I37" s="46">
        <f t="shared" si="5"/>
        <v>19</v>
      </c>
      <c r="J37" s="46">
        <f t="shared" si="5"/>
        <v>538</v>
      </c>
      <c r="K37" s="46">
        <f t="shared" si="5"/>
        <v>114</v>
      </c>
      <c r="L37" s="46">
        <f t="shared" si="5"/>
        <v>74</v>
      </c>
      <c r="M37" s="46">
        <f t="shared" si="5"/>
        <v>667</v>
      </c>
      <c r="N37" s="46">
        <f t="shared" si="5"/>
        <v>0</v>
      </c>
      <c r="O37" s="46">
        <f t="shared" si="5"/>
        <v>0</v>
      </c>
      <c r="P37" s="46">
        <f t="shared" si="5"/>
        <v>42</v>
      </c>
      <c r="Q37" s="46">
        <f t="shared" si="5"/>
        <v>1</v>
      </c>
      <c r="R37" s="46">
        <f t="shared" si="5"/>
        <v>6</v>
      </c>
      <c r="S37" s="46">
        <f t="shared" si="5"/>
        <v>10</v>
      </c>
      <c r="T37" s="46">
        <f t="shared" si="5"/>
        <v>59</v>
      </c>
      <c r="U37" s="46">
        <f t="shared" si="5"/>
        <v>1376</v>
      </c>
      <c r="V37" s="46">
        <f t="shared" si="5"/>
        <v>5</v>
      </c>
      <c r="W37" s="46">
        <f t="shared" si="5"/>
        <v>164</v>
      </c>
      <c r="X37" s="46">
        <f t="shared" si="5"/>
        <v>4752</v>
      </c>
      <c r="Y37" s="46">
        <f t="shared" si="5"/>
        <v>4980</v>
      </c>
    </row>
  </sheetData>
  <mergeCells count="8">
    <mergeCell ref="F5:Y7"/>
    <mergeCell ref="A7:D7"/>
    <mergeCell ref="A8:D8"/>
    <mergeCell ref="F8:Y10"/>
    <mergeCell ref="A12:E12"/>
    <mergeCell ref="F12:O12"/>
    <mergeCell ref="P12:U12"/>
    <mergeCell ref="V12:Y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2015-06-07T01:42:35Z</dcterms:created>
  <dcterms:modified xsi:type="dcterms:W3CDTF">2015-06-18T19:33:43Z</dcterms:modified>
</cp:coreProperties>
</file>