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 activeTab="1"/>
  </bookViews>
  <sheets>
    <sheet name="ELECCIONES 07 JUNIO" sheetId="2" r:id="rId1"/>
    <sheet name="CÓMPUTO 10 JUNIO 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Z36" i="2" l="1"/>
  <c r="Y36" i="2"/>
  <c r="V36" i="2"/>
  <c r="U36" i="2"/>
  <c r="T36" i="2"/>
  <c r="S36" i="2"/>
  <c r="P36" i="2"/>
  <c r="O36" i="2"/>
  <c r="N36" i="2"/>
  <c r="M36" i="2"/>
  <c r="L36" i="2"/>
  <c r="K36" i="2"/>
  <c r="J36" i="2"/>
  <c r="I36" i="2"/>
  <c r="H36" i="2"/>
  <c r="G36" i="2"/>
  <c r="F36" i="2"/>
  <c r="E36" i="2"/>
  <c r="C36" i="2"/>
  <c r="AA32" i="2"/>
  <c r="W32" i="2"/>
  <c r="X32" i="2" s="1"/>
  <c r="R32" i="2"/>
  <c r="Q32" i="2"/>
  <c r="AA31" i="2"/>
  <c r="W31" i="2"/>
  <c r="X31" i="2" s="1"/>
  <c r="R31" i="2"/>
  <c r="Q31" i="2"/>
  <c r="AA30" i="2"/>
  <c r="W30" i="2"/>
  <c r="R30" i="2"/>
  <c r="Q30" i="2"/>
  <c r="AA29" i="2"/>
  <c r="W29" i="2"/>
  <c r="X29" i="2" s="1"/>
  <c r="R29" i="2"/>
  <c r="Q29" i="2"/>
  <c r="AA28" i="2"/>
  <c r="W28" i="2"/>
  <c r="R28" i="2"/>
  <c r="Q28" i="2"/>
  <c r="AA27" i="2"/>
  <c r="W27" i="2"/>
  <c r="X27" i="2" s="1"/>
  <c r="R27" i="2"/>
  <c r="Q27" i="2"/>
  <c r="AA26" i="2"/>
  <c r="W26" i="2"/>
  <c r="R26" i="2"/>
  <c r="Q26" i="2"/>
  <c r="AA25" i="2"/>
  <c r="W25" i="2"/>
  <c r="X25" i="2" s="1"/>
  <c r="R25" i="2"/>
  <c r="Q25" i="2"/>
  <c r="AA24" i="2"/>
  <c r="W24" i="2"/>
  <c r="R24" i="2"/>
  <c r="Q24" i="2"/>
  <c r="AA23" i="2"/>
  <c r="W23" i="2"/>
  <c r="X23" i="2" s="1"/>
  <c r="R23" i="2"/>
  <c r="Q23" i="2"/>
  <c r="AA22" i="2"/>
  <c r="W22" i="2"/>
  <c r="R22" i="2"/>
  <c r="Q22" i="2"/>
  <c r="AA21" i="2"/>
  <c r="W21" i="2"/>
  <c r="X21" i="2" s="1"/>
  <c r="R21" i="2"/>
  <c r="Q21" i="2"/>
  <c r="AA20" i="2"/>
  <c r="W20" i="2"/>
  <c r="R20" i="2"/>
  <c r="Q20" i="2"/>
  <c r="AA19" i="2"/>
  <c r="W19" i="2"/>
  <c r="X19" i="2" s="1"/>
  <c r="R19" i="2"/>
  <c r="Q19" i="2"/>
  <c r="AA18" i="2"/>
  <c r="W18" i="2"/>
  <c r="R18" i="2"/>
  <c r="Q18" i="2"/>
  <c r="AA17" i="2"/>
  <c r="W17" i="2"/>
  <c r="X17" i="2" s="1"/>
  <c r="R17" i="2"/>
  <c r="Q17" i="2"/>
  <c r="AA16" i="2"/>
  <c r="W16" i="2"/>
  <c r="R16" i="2"/>
  <c r="Q16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A15" i="2"/>
  <c r="W15" i="2"/>
  <c r="X15" i="2" s="1"/>
  <c r="R15" i="2"/>
  <c r="Q15" i="2"/>
  <c r="A15" i="2"/>
  <c r="AA14" i="2"/>
  <c r="W14" i="2"/>
  <c r="X14" i="2" s="1"/>
  <c r="R14" i="2"/>
  <c r="Q14" i="2"/>
  <c r="A10" i="2"/>
  <c r="AB15" i="2" l="1"/>
  <c r="AB16" i="2"/>
  <c r="AB18" i="2"/>
  <c r="AB20" i="2"/>
  <c r="AB22" i="2"/>
  <c r="AB24" i="2"/>
  <c r="AB26" i="2"/>
  <c r="AB28" i="2"/>
  <c r="AB30" i="2"/>
  <c r="AB32" i="2"/>
  <c r="AB14" i="2"/>
  <c r="X16" i="2"/>
  <c r="X18" i="2"/>
  <c r="X20" i="2"/>
  <c r="X22" i="2"/>
  <c r="X24" i="2"/>
  <c r="X26" i="2"/>
  <c r="X28" i="2"/>
  <c r="X30" i="2"/>
  <c r="R36" i="2"/>
  <c r="AB17" i="2"/>
  <c r="AB19" i="2"/>
  <c r="AB21" i="2"/>
  <c r="AB23" i="2"/>
  <c r="AB25" i="2"/>
  <c r="AB27" i="2"/>
  <c r="AB29" i="2"/>
  <c r="AB31" i="2"/>
  <c r="AA36" i="2"/>
  <c r="Q36" i="2"/>
  <c r="W36" i="2"/>
  <c r="Z36" i="1"/>
  <c r="Y36" i="1"/>
  <c r="V36" i="1"/>
  <c r="U36" i="1"/>
  <c r="T36" i="1"/>
  <c r="S36" i="1"/>
  <c r="P36" i="1"/>
  <c r="O36" i="1"/>
  <c r="N36" i="1"/>
  <c r="M36" i="1"/>
  <c r="L36" i="1"/>
  <c r="K36" i="1"/>
  <c r="J36" i="1"/>
  <c r="I36" i="1"/>
  <c r="H36" i="1"/>
  <c r="G36" i="1"/>
  <c r="F36" i="1"/>
  <c r="AA32" i="1"/>
  <c r="W32" i="1"/>
  <c r="X32" i="1" s="1"/>
  <c r="R32" i="1"/>
  <c r="Q32" i="1"/>
  <c r="AA31" i="1"/>
  <c r="W31" i="1"/>
  <c r="X31" i="1" s="1"/>
  <c r="R31" i="1"/>
  <c r="Q31" i="1"/>
  <c r="AB31" i="1" s="1"/>
  <c r="AA30" i="1"/>
  <c r="W30" i="1"/>
  <c r="X30" i="1" s="1"/>
  <c r="R30" i="1"/>
  <c r="Q30" i="1"/>
  <c r="AA29" i="1"/>
  <c r="W29" i="1"/>
  <c r="X29" i="1" s="1"/>
  <c r="R29" i="1"/>
  <c r="Q29" i="1"/>
  <c r="AA28" i="1"/>
  <c r="W28" i="1"/>
  <c r="X28" i="1" s="1"/>
  <c r="R28" i="1"/>
  <c r="Q28" i="1"/>
  <c r="AA27" i="1"/>
  <c r="W27" i="1"/>
  <c r="X27" i="1" s="1"/>
  <c r="R27" i="1"/>
  <c r="Q27" i="1"/>
  <c r="AA26" i="1"/>
  <c r="W26" i="1"/>
  <c r="X26" i="1" s="1"/>
  <c r="R26" i="1"/>
  <c r="Q26" i="1"/>
  <c r="AA25" i="1"/>
  <c r="X25" i="1"/>
  <c r="W25" i="1"/>
  <c r="R25" i="1"/>
  <c r="Q25" i="1"/>
  <c r="AB25" i="1" s="1"/>
  <c r="AA24" i="1"/>
  <c r="W24" i="1"/>
  <c r="X24" i="1" s="1"/>
  <c r="R24" i="1"/>
  <c r="Q24" i="1"/>
  <c r="AA23" i="1"/>
  <c r="AB23" i="1" s="1"/>
  <c r="W23" i="1"/>
  <c r="X23" i="1" s="1"/>
  <c r="R23" i="1"/>
  <c r="Q23" i="1"/>
  <c r="AA22" i="1"/>
  <c r="W22" i="1"/>
  <c r="X22" i="1" s="1"/>
  <c r="R22" i="1"/>
  <c r="Q22" i="1"/>
  <c r="AA21" i="1"/>
  <c r="W21" i="1"/>
  <c r="X21" i="1" s="1"/>
  <c r="R21" i="1"/>
  <c r="Q21" i="1"/>
  <c r="AB21" i="1" s="1"/>
  <c r="AA20" i="1"/>
  <c r="W20" i="1"/>
  <c r="X20" i="1" s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A17" i="1"/>
  <c r="X17" i="1"/>
  <c r="W17" i="1"/>
  <c r="R17" i="1"/>
  <c r="Q17" i="1"/>
  <c r="AB17" i="1" s="1"/>
  <c r="AA16" i="1"/>
  <c r="W16" i="1"/>
  <c r="X16" i="1" s="1"/>
  <c r="R16" i="1"/>
  <c r="Q16" i="1"/>
  <c r="AA15" i="1"/>
  <c r="W15" i="1"/>
  <c r="X15" i="1" s="1"/>
  <c r="R15" i="1"/>
  <c r="Q15" i="1"/>
  <c r="AA14" i="1"/>
  <c r="W14" i="1"/>
  <c r="R14" i="1"/>
  <c r="Q14" i="1"/>
  <c r="AB32" i="1" l="1"/>
  <c r="AB29" i="1"/>
  <c r="AB27" i="1"/>
  <c r="Q36" i="1"/>
  <c r="AB30" i="1"/>
  <c r="AB28" i="1"/>
  <c r="AB26" i="1"/>
  <c r="AB24" i="1"/>
  <c r="AB22" i="1"/>
  <c r="AB20" i="1"/>
  <c r="AB19" i="1"/>
  <c r="AB18" i="1"/>
  <c r="R36" i="1"/>
  <c r="AB16" i="1"/>
  <c r="W36" i="1"/>
  <c r="AB15" i="1"/>
  <c r="AA36" i="1"/>
  <c r="X14" i="1"/>
  <c r="X36" i="1" s="1"/>
  <c r="AB14" i="1"/>
  <c r="X36" i="2"/>
  <c r="AB36" i="2"/>
  <c r="E36" i="1"/>
  <c r="C36" i="1"/>
  <c r="AC14" i="1" l="1"/>
  <c r="AB36" i="1"/>
  <c r="AC29" i="1"/>
  <c r="AC30" i="1" s="1"/>
  <c r="AC31" i="1" s="1"/>
  <c r="AC32" i="1" s="1"/>
  <c r="AC23" i="1"/>
  <c r="AC24" i="1" s="1"/>
  <c r="AC25" i="1" s="1"/>
  <c r="AC26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C16" i="1" l="1"/>
  <c r="A9" i="1" s="1"/>
  <c r="AC17" i="1" l="1"/>
  <c r="AC18" i="1" s="1"/>
  <c r="A10" i="1" s="1"/>
</calcChain>
</file>

<file path=xl/sharedStrings.xml><?xml version="1.0" encoding="utf-8"?>
<sst xmlns="http://schemas.openxmlformats.org/spreadsheetml/2006/main" count="120" uniqueCount="28">
  <si>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</si>
  <si>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</si>
  <si>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</si>
  <si>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</si>
  <si>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</si>
  <si>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</si>
  <si>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</si>
  <si>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</si>
  <si>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</si>
  <si>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</si>
  <si>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</si>
  <si>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</si>
  <si>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</si>
  <si>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</si>
  <si>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</si>
  <si>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</si>
  <si>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ZIRACUARETIRO</t>
  </si>
  <si>
    <t>BÁSICA</t>
  </si>
  <si>
    <t>CONTIGUA 1</t>
  </si>
  <si>
    <t>CONTIGUA 2</t>
  </si>
  <si>
    <t>CONTIGUA 3</t>
  </si>
  <si>
    <t>EXTRAORDINARIA 1</t>
  </si>
  <si>
    <t>TOTAL</t>
  </si>
  <si>
    <t>CÓMPUTOS MUNICIPALES</t>
  </si>
  <si>
    <t>VOTACIÓN EMITIDA</t>
  </si>
  <si>
    <t>FORMATO DE CONTEO RAPIDO</t>
  </si>
  <si>
    <t>VOTACION TOTAL</t>
  </si>
  <si>
    <t>Municipio: 112 Ziracuaretiro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</si>
</sst>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sz val="18"/>
      <name val="Calibri"/>
      <family val="2"/>
      <charset val="1"/>
    </font>
    <font>
      <b/>
      <sz val="12"/>
      <name val="Calibri"/>
      <family val="2"/>
    </font>
    <font>
      <sz val="16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4"/>
      <color indexed="8"/>
      <name val="Calibri"/>
      <family val="2"/>
    </font>
    <font>
      <sz val="1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</fills>
  <borders count="4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0" fontId="5" fillId="0" borderId="0"/>
    <xf numFmtId="0" fontId="14" fillId="0" borderId="0"/>
  </cellStyleXfs>
  <cellXfs count="1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0" fontId="15" fillId="9" borderId="8" xfId="2" applyFont="1" applyFill="1" applyBorder="1" applyAlignment="1">
      <alignment horizontal="center" vertical="top" wrapText="1"/>
    </xf>
    <xf numFmtId="0" fontId="15" fillId="8" borderId="8" xfId="2" applyFont="1" applyFill="1" applyBorder="1" applyAlignment="1">
      <alignment horizontal="center" vertical="top" wrapText="1"/>
    </xf>
    <xf numFmtId="166" fontId="16" fillId="0" borderId="27" xfId="2" applyNumberFormat="1" applyFont="1" applyBorder="1" applyAlignment="1">
      <alignment horizontal="center" wrapText="1"/>
    </xf>
    <xf numFmtId="166" fontId="16" fillId="10" borderId="33" xfId="2" applyNumberFormat="1" applyFont="1" applyFill="1" applyBorder="1" applyAlignment="1">
      <alignment horizontal="center" wrapText="1"/>
    </xf>
    <xf numFmtId="166" fontId="16" fillId="0" borderId="40" xfId="2" applyNumberFormat="1" applyFont="1" applyBorder="1" applyAlignment="1">
      <alignment horizontal="center" wrapText="1"/>
    </xf>
    <xf numFmtId="166" fontId="16" fillId="0" borderId="0" xfId="2" applyNumberFormat="1" applyFont="1" applyBorder="1" applyAlignment="1">
      <alignment horizontal="center" wrapText="1"/>
    </xf>
    <xf numFmtId="165" fontId="16" fillId="0" borderId="0" xfId="2" applyNumberFormat="1" applyFont="1" applyBorder="1" applyAlignment="1">
      <alignment horizontal="left" wrapText="1"/>
    </xf>
    <xf numFmtId="165" fontId="16" fillId="0" borderId="0" xfId="2" applyNumberFormat="1" applyFont="1" applyBorder="1" applyAlignment="1">
      <alignment horizontal="center" wrapText="1"/>
    </xf>
    <xf numFmtId="0" fontId="16" fillId="0" borderId="0" xfId="2" applyFont="1" applyBorder="1" applyAlignment="1">
      <alignment horizontal="left" wrapText="1"/>
    </xf>
    <xf numFmtId="0" fontId="16" fillId="0" borderId="0" xfId="2" applyFont="1" applyBorder="1" applyAlignment="1">
      <alignment horizontal="right" wrapText="1"/>
    </xf>
    <xf numFmtId="0" fontId="10" fillId="0" borderId="0" xfId="2" applyFont="1" applyBorder="1" applyAlignment="1" applyProtection="1">
      <alignment wrapText="1"/>
      <protection locked="0"/>
    </xf>
    <xf numFmtId="0" fontId="10" fillId="0" borderId="0" xfId="2" applyFont="1" applyBorder="1" applyAlignment="1">
      <alignment wrapText="1"/>
    </xf>
    <xf numFmtId="166" fontId="16" fillId="11" borderId="0" xfId="2" applyNumberFormat="1" applyFont="1" applyFill="1" applyBorder="1" applyAlignment="1">
      <alignment horizontal="center" wrapText="1"/>
    </xf>
    <xf numFmtId="165" fontId="16" fillId="11" borderId="0" xfId="2" applyNumberFormat="1" applyFont="1" applyFill="1" applyBorder="1" applyAlignment="1">
      <alignment horizontal="left" wrapText="1"/>
    </xf>
    <xf numFmtId="165" fontId="16" fillId="11" borderId="0" xfId="2" applyNumberFormat="1" applyFont="1" applyFill="1" applyBorder="1" applyAlignment="1">
      <alignment horizontal="center" wrapText="1"/>
    </xf>
    <xf numFmtId="0" fontId="16" fillId="11" borderId="0" xfId="2" applyFont="1" applyFill="1" applyBorder="1" applyAlignment="1">
      <alignment horizontal="left" wrapText="1"/>
    </xf>
    <xf numFmtId="0" fontId="16" fillId="11" borderId="0" xfId="2" applyFont="1" applyFill="1" applyBorder="1" applyAlignment="1">
      <alignment horizontal="right" wrapText="1"/>
    </xf>
    <xf numFmtId="0" fontId="10" fillId="11" borderId="0" xfId="2" applyFont="1" applyFill="1" applyBorder="1" applyAlignment="1" applyProtection="1">
      <alignment wrapText="1"/>
      <protection locked="0"/>
    </xf>
    <xf numFmtId="0" fontId="10" fillId="11" borderId="0" xfId="2" applyFont="1" applyFill="1" applyBorder="1" applyAlignment="1">
      <alignment wrapText="1"/>
    </xf>
    <xf numFmtId="0" fontId="17" fillId="8" borderId="8" xfId="2" applyFont="1" applyFill="1" applyBorder="1" applyAlignment="1">
      <alignment horizontal="center" vertical="center" wrapText="1"/>
    </xf>
    <xf numFmtId="0" fontId="17" fillId="8" borderId="8" xfId="2" applyFont="1" applyFill="1" applyBorder="1" applyAlignment="1">
      <alignment horizontal="center" vertical="top" wrapText="1"/>
    </xf>
    <xf numFmtId="0" fontId="19" fillId="9" borderId="8" xfId="2" applyFont="1" applyFill="1" applyBorder="1" applyAlignment="1">
      <alignment horizontal="center" vertical="center" wrapText="1"/>
    </xf>
    <xf numFmtId="0" fontId="18" fillId="10" borderId="43" xfId="2" applyFont="1" applyFill="1" applyBorder="1" applyAlignment="1">
      <alignment horizontal="center" vertical="center" wrapText="1"/>
    </xf>
    <xf numFmtId="0" fontId="18" fillId="10" borderId="43" xfId="2" applyFont="1" applyFill="1" applyBorder="1" applyAlignment="1">
      <alignment horizontal="left" vertical="center" wrapText="1"/>
    </xf>
    <xf numFmtId="3" fontId="18" fillId="10" borderId="43" xfId="2" applyNumberFormat="1" applyFont="1" applyFill="1" applyBorder="1" applyAlignment="1">
      <alignment horizontal="right" vertical="center" wrapText="1"/>
    </xf>
    <xf numFmtId="0" fontId="21" fillId="10" borderId="43" xfId="2" applyFont="1" applyFill="1" applyBorder="1" applyAlignment="1">
      <alignment horizontal="center" vertical="center" wrapText="1"/>
    </xf>
    <xf numFmtId="0" fontId="18" fillId="8" borderId="8" xfId="2" applyFont="1" applyFill="1" applyBorder="1" applyAlignment="1">
      <alignment horizontal="center" vertical="center" wrapText="1"/>
    </xf>
    <xf numFmtId="0" fontId="19" fillId="8" borderId="8" xfId="2" applyFont="1" applyFill="1" applyBorder="1" applyAlignment="1">
      <alignment horizontal="center" vertical="center" wrapText="1"/>
    </xf>
    <xf numFmtId="0" fontId="22" fillId="8" borderId="8" xfId="2" applyFont="1" applyFill="1" applyBorder="1" applyAlignment="1">
      <alignment horizontal="center" vertical="center" wrapText="1"/>
    </xf>
    <xf numFmtId="0" fontId="21" fillId="8" borderId="8" xfId="2" applyFont="1" applyFill="1" applyBorder="1" applyAlignment="1">
      <alignment horizontal="center" vertical="center" wrapText="1"/>
    </xf>
    <xf numFmtId="0" fontId="23" fillId="0" borderId="27" xfId="2" applyFont="1" applyBorder="1" applyAlignment="1" applyProtection="1">
      <alignment wrapText="1"/>
      <protection locked="0"/>
    </xf>
    <xf numFmtId="0" fontId="23" fillId="0" borderId="28" xfId="2" applyFont="1" applyBorder="1" applyAlignment="1" applyProtection="1">
      <alignment wrapText="1"/>
      <protection locked="0"/>
    </xf>
    <xf numFmtId="0" fontId="23" fillId="0" borderId="29" xfId="2" applyFont="1" applyBorder="1" applyAlignment="1" applyProtection="1">
      <alignment wrapText="1"/>
      <protection locked="0"/>
    </xf>
    <xf numFmtId="0" fontId="23" fillId="10" borderId="33" xfId="2" applyFont="1" applyFill="1" applyBorder="1" applyAlignment="1" applyProtection="1">
      <alignment wrapText="1"/>
      <protection locked="0"/>
    </xf>
    <xf numFmtId="0" fontId="23" fillId="10" borderId="34" xfId="2" applyFont="1" applyFill="1" applyBorder="1" applyAlignment="1" applyProtection="1">
      <alignment wrapText="1"/>
      <protection locked="0"/>
    </xf>
    <xf numFmtId="0" fontId="23" fillId="10" borderId="35" xfId="2" applyFont="1" applyFill="1" applyBorder="1" applyAlignment="1" applyProtection="1">
      <alignment wrapText="1"/>
      <protection locked="0"/>
    </xf>
    <xf numFmtId="0" fontId="23" fillId="0" borderId="40" xfId="2" applyFont="1" applyBorder="1" applyAlignment="1" applyProtection="1">
      <alignment wrapText="1"/>
      <protection locked="0"/>
    </xf>
    <xf numFmtId="0" fontId="23" fillId="0" borderId="26" xfId="2" applyFont="1" applyBorder="1" applyAlignment="1" applyProtection="1">
      <alignment wrapText="1"/>
      <protection locked="0"/>
    </xf>
    <xf numFmtId="0" fontId="23" fillId="0" borderId="39" xfId="2" applyFont="1" applyBorder="1" applyAlignment="1" applyProtection="1">
      <alignment wrapText="1"/>
      <protection locked="0"/>
    </xf>
    <xf numFmtId="0" fontId="23" fillId="0" borderId="30" xfId="2" applyFont="1" applyBorder="1" applyAlignment="1" applyProtection="1">
      <alignment wrapText="1"/>
      <protection locked="0"/>
    </xf>
    <xf numFmtId="0" fontId="23" fillId="10" borderId="36" xfId="2" applyFont="1" applyFill="1" applyBorder="1" applyAlignment="1" applyProtection="1">
      <alignment wrapText="1"/>
      <protection locked="0"/>
    </xf>
    <xf numFmtId="0" fontId="23" fillId="0" borderId="41" xfId="2" applyFont="1" applyBorder="1" applyAlignment="1" applyProtection="1">
      <alignment wrapText="1"/>
      <protection locked="0"/>
    </xf>
    <xf numFmtId="165" fontId="23" fillId="0" borderId="28" xfId="2" applyNumberFormat="1" applyFont="1" applyBorder="1" applyAlignment="1">
      <alignment horizontal="left" wrapText="1"/>
    </xf>
    <xf numFmtId="165" fontId="23" fillId="0" borderId="28" xfId="2" applyNumberFormat="1" applyFont="1" applyBorder="1" applyAlignment="1">
      <alignment horizontal="center" wrapText="1"/>
    </xf>
    <xf numFmtId="0" fontId="23" fillId="0" borderId="28" xfId="2" applyFont="1" applyBorder="1" applyAlignment="1">
      <alignment horizontal="left" wrapText="1"/>
    </xf>
    <xf numFmtId="0" fontId="23" fillId="0" borderId="29" xfId="2" applyFont="1" applyBorder="1" applyAlignment="1">
      <alignment horizontal="right" wrapText="1"/>
    </xf>
    <xf numFmtId="0" fontId="23" fillId="0" borderId="31" xfId="2" applyFont="1" applyBorder="1" applyAlignment="1" applyProtection="1">
      <alignment wrapText="1"/>
      <protection locked="0"/>
    </xf>
    <xf numFmtId="0" fontId="23" fillId="0" borderId="32" xfId="2" applyFont="1" applyBorder="1" applyAlignment="1" applyProtection="1">
      <alignment wrapText="1"/>
      <protection locked="0"/>
    </xf>
    <xf numFmtId="0" fontId="23" fillId="0" borderId="29" xfId="2" applyFont="1" applyBorder="1" applyAlignment="1">
      <alignment wrapText="1"/>
    </xf>
    <xf numFmtId="165" fontId="23" fillId="10" borderId="26" xfId="2" applyNumberFormat="1" applyFont="1" applyFill="1" applyBorder="1" applyAlignment="1">
      <alignment horizontal="left" wrapText="1"/>
    </xf>
    <xf numFmtId="165" fontId="23" fillId="10" borderId="34" xfId="2" applyNumberFormat="1" applyFont="1" applyFill="1" applyBorder="1" applyAlignment="1">
      <alignment horizontal="center" wrapText="1"/>
    </xf>
    <xf numFmtId="0" fontId="23" fillId="10" borderId="34" xfId="2" applyFont="1" applyFill="1" applyBorder="1" applyAlignment="1">
      <alignment horizontal="left" wrapText="1"/>
    </xf>
    <xf numFmtId="0" fontId="23" fillId="10" borderId="35" xfId="2" applyFont="1" applyFill="1" applyBorder="1" applyAlignment="1">
      <alignment horizontal="right" wrapText="1"/>
    </xf>
    <xf numFmtId="0" fontId="23" fillId="10" borderId="37" xfId="2" applyFont="1" applyFill="1" applyBorder="1" applyAlignment="1" applyProtection="1">
      <alignment wrapText="1"/>
      <protection locked="0"/>
    </xf>
    <xf numFmtId="0" fontId="23" fillId="10" borderId="38" xfId="2" applyFont="1" applyFill="1" applyBorder="1" applyAlignment="1" applyProtection="1">
      <alignment wrapText="1"/>
      <protection locked="0"/>
    </xf>
    <xf numFmtId="0" fontId="23" fillId="10" borderId="39" xfId="2" applyFont="1" applyFill="1" applyBorder="1" applyAlignment="1">
      <alignment wrapText="1"/>
    </xf>
    <xf numFmtId="165" fontId="23" fillId="0" borderId="34" xfId="2" applyNumberFormat="1" applyFont="1" applyBorder="1" applyAlignment="1">
      <alignment horizontal="left" wrapText="1"/>
    </xf>
    <xf numFmtId="165" fontId="23" fillId="0" borderId="26" xfId="2" applyNumberFormat="1" applyFont="1" applyBorder="1" applyAlignment="1">
      <alignment horizontal="center" wrapText="1"/>
    </xf>
    <xf numFmtId="0" fontId="23" fillId="0" borderId="26" xfId="2" applyFont="1" applyBorder="1" applyAlignment="1">
      <alignment horizontal="left" wrapText="1"/>
    </xf>
    <xf numFmtId="0" fontId="23" fillId="0" borderId="39" xfId="2" applyFont="1" applyBorder="1" applyAlignment="1">
      <alignment horizontal="right" wrapText="1"/>
    </xf>
    <xf numFmtId="0" fontId="23" fillId="0" borderId="42" xfId="2" applyFont="1" applyBorder="1" applyAlignment="1" applyProtection="1">
      <alignment wrapText="1"/>
      <protection locked="0"/>
    </xf>
    <xf numFmtId="0" fontId="23" fillId="0" borderId="38" xfId="2" applyFont="1" applyBorder="1" applyAlignment="1" applyProtection="1">
      <alignment wrapText="1"/>
      <protection locked="0"/>
    </xf>
    <xf numFmtId="0" fontId="23" fillId="0" borderId="39" xfId="2" applyFont="1" applyBorder="1" applyAlignment="1">
      <alignment wrapText="1"/>
    </xf>
    <xf numFmtId="165" fontId="24" fillId="0" borderId="26" xfId="2" applyNumberFormat="1" applyFont="1" applyBorder="1" applyAlignment="1">
      <alignment horizontal="left"/>
    </xf>
    <xf numFmtId="164" fontId="24" fillId="0" borderId="0" xfId="0" applyNumberFormat="1" applyFont="1" applyAlignment="1">
      <alignment horizontal="left"/>
    </xf>
    <xf numFmtId="0" fontId="24" fillId="0" borderId="0" xfId="0" applyFont="1"/>
    <xf numFmtId="166" fontId="24" fillId="0" borderId="0" xfId="0" applyNumberFormat="1" applyFont="1" applyAlignment="1">
      <alignment horizontal="center"/>
    </xf>
    <xf numFmtId="166" fontId="25" fillId="0" borderId="9" xfId="1" applyNumberFormat="1" applyFont="1" applyFill="1" applyBorder="1" applyAlignment="1">
      <alignment horizontal="center" wrapText="1"/>
    </xf>
    <xf numFmtId="165" fontId="25" fillId="0" borderId="10" xfId="1" applyNumberFormat="1" applyFont="1" applyFill="1" applyBorder="1" applyAlignment="1">
      <alignment horizontal="left" wrapText="1"/>
    </xf>
    <xf numFmtId="165" fontId="25" fillId="0" borderId="10" xfId="1" applyNumberFormat="1" applyFont="1" applyFill="1" applyBorder="1" applyAlignment="1">
      <alignment horizontal="center" wrapText="1"/>
    </xf>
    <xf numFmtId="0" fontId="25" fillId="0" borderId="10" xfId="1" applyFont="1" applyFill="1" applyBorder="1" applyAlignment="1">
      <alignment horizontal="left" wrapText="1"/>
    </xf>
    <xf numFmtId="0" fontId="25" fillId="0" borderId="11" xfId="1" applyFont="1" applyFill="1" applyBorder="1" applyAlignment="1">
      <alignment horizontal="right" wrapText="1"/>
    </xf>
    <xf numFmtId="0" fontId="25" fillId="0" borderId="9" xfId="1" applyFont="1" applyFill="1" applyBorder="1" applyAlignment="1" applyProtection="1">
      <alignment wrapText="1"/>
      <protection locked="0"/>
    </xf>
    <xf numFmtId="0" fontId="25" fillId="0" borderId="10" xfId="1" applyFont="1" applyFill="1" applyBorder="1" applyAlignment="1" applyProtection="1">
      <alignment wrapText="1"/>
      <protection locked="0"/>
    </xf>
    <xf numFmtId="0" fontId="25" fillId="0" borderId="11" xfId="1" applyFont="1" applyFill="1" applyBorder="1" applyAlignment="1" applyProtection="1">
      <alignment wrapText="1"/>
      <protection locked="0"/>
    </xf>
    <xf numFmtId="0" fontId="25" fillId="0" borderId="12" xfId="1" applyFont="1" applyFill="1" applyBorder="1" applyAlignment="1" applyProtection="1">
      <alignment wrapText="1"/>
      <protection locked="0"/>
    </xf>
    <xf numFmtId="0" fontId="25" fillId="0" borderId="13" xfId="1" applyFont="1" applyFill="1" applyBorder="1" applyAlignment="1" applyProtection="1">
      <alignment wrapText="1"/>
      <protection locked="0"/>
    </xf>
    <xf numFmtId="0" fontId="25" fillId="0" borderId="14" xfId="1" applyFont="1" applyFill="1" applyBorder="1" applyAlignment="1" applyProtection="1">
      <alignment wrapText="1"/>
      <protection locked="0"/>
    </xf>
    <xf numFmtId="0" fontId="25" fillId="0" borderId="11" xfId="1" applyFont="1" applyFill="1" applyBorder="1" applyAlignment="1">
      <alignment wrapText="1"/>
    </xf>
    <xf numFmtId="166" fontId="25" fillId="5" borderId="15" xfId="1" applyNumberFormat="1" applyFont="1" applyFill="1" applyBorder="1" applyAlignment="1">
      <alignment horizontal="center" wrapText="1"/>
    </xf>
    <xf numFmtId="165" fontId="25" fillId="5" borderId="1" xfId="1" applyNumberFormat="1" applyFont="1" applyFill="1" applyBorder="1" applyAlignment="1">
      <alignment horizontal="left" wrapText="1"/>
    </xf>
    <xf numFmtId="165" fontId="25" fillId="5" borderId="16" xfId="1" applyNumberFormat="1" applyFont="1" applyFill="1" applyBorder="1" applyAlignment="1">
      <alignment horizontal="center" wrapText="1"/>
    </xf>
    <xf numFmtId="0" fontId="25" fillId="5" borderId="16" xfId="1" applyFont="1" applyFill="1" applyBorder="1" applyAlignment="1">
      <alignment horizontal="left" wrapText="1"/>
    </xf>
    <xf numFmtId="0" fontId="25" fillId="5" borderId="17" xfId="1" applyFont="1" applyFill="1" applyBorder="1" applyAlignment="1">
      <alignment horizontal="right" wrapText="1"/>
    </xf>
    <xf numFmtId="0" fontId="25" fillId="5" borderId="15" xfId="1" applyFont="1" applyFill="1" applyBorder="1" applyAlignment="1" applyProtection="1">
      <alignment wrapText="1"/>
      <protection locked="0"/>
    </xf>
    <xf numFmtId="0" fontId="25" fillId="5" borderId="16" xfId="1" applyFont="1" applyFill="1" applyBorder="1" applyAlignment="1" applyProtection="1">
      <alignment wrapText="1"/>
      <protection locked="0"/>
    </xf>
    <xf numFmtId="0" fontId="25" fillId="5" borderId="17" xfId="1" applyFont="1" applyFill="1" applyBorder="1" applyAlignment="1" applyProtection="1">
      <alignment wrapText="1"/>
      <protection locked="0"/>
    </xf>
    <xf numFmtId="0" fontId="25" fillId="5" borderId="18" xfId="1" applyFont="1" applyFill="1" applyBorder="1" applyAlignment="1" applyProtection="1">
      <alignment wrapText="1"/>
      <protection locked="0"/>
    </xf>
    <xf numFmtId="0" fontId="25" fillId="5" borderId="19" xfId="1" applyFont="1" applyFill="1" applyBorder="1" applyAlignment="1" applyProtection="1">
      <alignment wrapText="1"/>
      <protection locked="0"/>
    </xf>
    <xf numFmtId="0" fontId="25" fillId="5" borderId="20" xfId="1" applyFont="1" applyFill="1" applyBorder="1" applyAlignment="1" applyProtection="1">
      <alignment wrapText="1"/>
      <protection locked="0"/>
    </xf>
    <xf numFmtId="0" fontId="25" fillId="5" borderId="21" xfId="1" applyFont="1" applyFill="1" applyBorder="1" applyAlignment="1">
      <alignment wrapText="1"/>
    </xf>
    <xf numFmtId="166" fontId="25" fillId="0" borderId="22" xfId="1" applyNumberFormat="1" applyFont="1" applyFill="1" applyBorder="1" applyAlignment="1">
      <alignment horizontal="center" wrapText="1"/>
    </xf>
    <xf numFmtId="165" fontId="25" fillId="0" borderId="16" xfId="1" applyNumberFormat="1" applyFont="1" applyFill="1" applyBorder="1" applyAlignment="1">
      <alignment horizontal="left" wrapText="1"/>
    </xf>
    <xf numFmtId="165" fontId="25" fillId="0" borderId="1" xfId="1" applyNumberFormat="1" applyFont="1" applyFill="1" applyBorder="1" applyAlignment="1">
      <alignment horizontal="center" wrapText="1"/>
    </xf>
    <xf numFmtId="0" fontId="25" fillId="0" borderId="1" xfId="1" applyFont="1" applyFill="1" applyBorder="1" applyAlignment="1">
      <alignment horizontal="left" wrapText="1"/>
    </xf>
    <xf numFmtId="0" fontId="25" fillId="0" borderId="21" xfId="1" applyFont="1" applyFill="1" applyBorder="1" applyAlignment="1">
      <alignment horizontal="right" wrapText="1"/>
    </xf>
    <xf numFmtId="0" fontId="25" fillId="0" borderId="22" xfId="1" applyFont="1" applyFill="1" applyBorder="1" applyAlignment="1" applyProtection="1">
      <alignment wrapText="1"/>
      <protection locked="0"/>
    </xf>
    <xf numFmtId="0" fontId="25" fillId="0" borderId="1" xfId="1" applyFont="1" applyFill="1" applyBorder="1" applyAlignment="1" applyProtection="1">
      <alignment wrapText="1"/>
      <protection locked="0"/>
    </xf>
    <xf numFmtId="0" fontId="25" fillId="0" borderId="21" xfId="1" applyFont="1" applyFill="1" applyBorder="1" applyAlignment="1" applyProtection="1">
      <alignment wrapText="1"/>
      <protection locked="0"/>
    </xf>
    <xf numFmtId="0" fontId="25" fillId="0" borderId="23" xfId="1" applyFont="1" applyFill="1" applyBorder="1" applyAlignment="1" applyProtection="1">
      <alignment wrapText="1"/>
      <protection locked="0"/>
    </xf>
    <xf numFmtId="0" fontId="25" fillId="0" borderId="24" xfId="1" applyFont="1" applyFill="1" applyBorder="1" applyAlignment="1" applyProtection="1">
      <alignment wrapText="1"/>
      <protection locked="0"/>
    </xf>
    <xf numFmtId="0" fontId="25" fillId="0" borderId="20" xfId="1" applyFont="1" applyFill="1" applyBorder="1" applyAlignment="1" applyProtection="1">
      <alignment wrapText="1"/>
      <protection locked="0"/>
    </xf>
    <xf numFmtId="0" fontId="25" fillId="0" borderId="21" xfId="1" applyFont="1" applyFill="1" applyBorder="1" applyAlignment="1">
      <alignment wrapText="1"/>
    </xf>
    <xf numFmtId="166" fontId="25" fillId="0" borderId="0" xfId="1" applyNumberFormat="1" applyFont="1" applyFill="1" applyBorder="1" applyAlignment="1">
      <alignment horizontal="center" wrapText="1"/>
    </xf>
    <xf numFmtId="165" fontId="25" fillId="0" borderId="0" xfId="1" applyNumberFormat="1" applyFont="1" applyFill="1" applyBorder="1" applyAlignment="1">
      <alignment horizontal="left" wrapText="1"/>
    </xf>
    <xf numFmtId="165" fontId="25" fillId="0" borderId="0" xfId="1" applyNumberFormat="1" applyFont="1" applyFill="1" applyBorder="1" applyAlignment="1">
      <alignment horizontal="center" wrapText="1"/>
    </xf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right" wrapText="1"/>
    </xf>
    <xf numFmtId="0" fontId="25" fillId="0" borderId="0" xfId="1" applyFont="1" applyFill="1" applyBorder="1" applyAlignment="1" applyProtection="1">
      <alignment wrapText="1"/>
      <protection locked="0"/>
    </xf>
    <xf numFmtId="0" fontId="25" fillId="0" borderId="0" xfId="1" applyFont="1" applyFill="1" applyBorder="1" applyAlignment="1">
      <alignment wrapText="1"/>
    </xf>
    <xf numFmtId="166" fontId="25" fillId="6" borderId="0" xfId="1" applyNumberFormat="1" applyFont="1" applyFill="1" applyBorder="1" applyAlignment="1">
      <alignment horizontal="center" wrapText="1"/>
    </xf>
    <xf numFmtId="165" fontId="25" fillId="6" borderId="0" xfId="1" applyNumberFormat="1" applyFont="1" applyFill="1" applyBorder="1" applyAlignment="1">
      <alignment horizontal="left" wrapText="1"/>
    </xf>
    <xf numFmtId="165" fontId="25" fillId="6" borderId="0" xfId="1" applyNumberFormat="1" applyFont="1" applyFill="1" applyBorder="1" applyAlignment="1">
      <alignment horizontal="center" wrapText="1"/>
    </xf>
    <xf numFmtId="0" fontId="25" fillId="6" borderId="0" xfId="1" applyFont="1" applyFill="1" applyBorder="1" applyAlignment="1">
      <alignment horizontal="left" wrapText="1"/>
    </xf>
    <xf numFmtId="0" fontId="25" fillId="6" borderId="0" xfId="1" applyFont="1" applyFill="1" applyBorder="1" applyAlignment="1">
      <alignment horizontal="right" wrapText="1"/>
    </xf>
    <xf numFmtId="0" fontId="25" fillId="6" borderId="0" xfId="1" applyFont="1" applyFill="1" applyBorder="1" applyAlignment="1" applyProtection="1">
      <alignment wrapText="1"/>
      <protection locked="0"/>
    </xf>
    <xf numFmtId="0" fontId="25" fillId="6" borderId="0" xfId="1" applyFont="1" applyFill="1" applyBorder="1" applyAlignment="1">
      <alignment wrapText="1"/>
    </xf>
    <xf numFmtId="0" fontId="26" fillId="7" borderId="25" xfId="1" applyFont="1" applyFill="1" applyBorder="1" applyAlignment="1">
      <alignment horizontal="center" vertical="center" wrapText="1"/>
    </xf>
    <xf numFmtId="0" fontId="26" fillId="7" borderId="25" xfId="1" applyFont="1" applyFill="1" applyBorder="1" applyAlignment="1">
      <alignment horizontal="left" vertical="center" wrapText="1"/>
    </xf>
    <xf numFmtId="3" fontId="26" fillId="7" borderId="25" xfId="1" applyNumberFormat="1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left"/>
    </xf>
    <xf numFmtId="164" fontId="2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20" fillId="8" borderId="8" xfId="0" applyFont="1" applyFill="1" applyBorder="1" applyAlignment="1">
      <alignment horizontal="center"/>
    </xf>
    <xf numFmtId="0" fontId="20" fillId="9" borderId="8" xfId="0" applyFont="1" applyFill="1" applyBorder="1" applyAlignment="1">
      <alignment horizontal="center"/>
    </xf>
    <xf numFmtId="0" fontId="20" fillId="8" borderId="8" xfId="2" applyFont="1" applyFill="1" applyBorder="1" applyAlignment="1">
      <alignment horizontal="center" wrapText="1"/>
    </xf>
    <xf numFmtId="0" fontId="20" fillId="9" borderId="8" xfId="2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3">
    <cellStyle name="Normal" xfId="0" builtinId="0"/>
    <cellStyle name="Normal_Hoja1" xfId="1"/>
    <cellStyle name="TableStyleLigh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37945</xdr:colOff>
      <xdr:row>12</xdr:row>
      <xdr:rowOff>109219</xdr:rowOff>
    </xdr:from>
    <xdr:to>
      <xdr:col>13</xdr:col>
      <xdr:colOff>693964</xdr:colOff>
      <xdr:row>12</xdr:row>
      <xdr:rowOff>830037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773981" y="2735398"/>
          <a:ext cx="656019" cy="72081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48097</xdr:colOff>
      <xdr:row>12</xdr:row>
      <xdr:rowOff>82797</xdr:rowOff>
    </xdr:from>
    <xdr:to>
      <xdr:col>5</xdr:col>
      <xdr:colOff>734784</xdr:colOff>
      <xdr:row>12</xdr:row>
      <xdr:rowOff>762001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688133" y="2708976"/>
          <a:ext cx="686687" cy="6792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</xdr:col>
      <xdr:colOff>1061357</xdr:colOff>
      <xdr:row>4</xdr:row>
      <xdr:rowOff>40820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27000" y="0"/>
          <a:ext cx="1374536" cy="802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608040</xdr:colOff>
      <xdr:row>0</xdr:row>
      <xdr:rowOff>0</xdr:rowOff>
    </xdr:from>
    <xdr:to>
      <xdr:col>27</xdr:col>
      <xdr:colOff>349560</xdr:colOff>
      <xdr:row>3</xdr:row>
      <xdr:rowOff>104400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20067615" y="0"/>
          <a:ext cx="1265520" cy="675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24337</xdr:colOff>
      <xdr:row>12</xdr:row>
      <xdr:rowOff>105331</xdr:rowOff>
    </xdr:from>
    <xdr:to>
      <xdr:col>12</xdr:col>
      <xdr:colOff>707570</xdr:colOff>
      <xdr:row>12</xdr:row>
      <xdr:rowOff>802821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9998373" y="2731510"/>
          <a:ext cx="683233" cy="6974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54364</xdr:colOff>
      <xdr:row>12</xdr:row>
      <xdr:rowOff>141906</xdr:rowOff>
    </xdr:from>
    <xdr:to>
      <xdr:col>14</xdr:col>
      <xdr:colOff>680357</xdr:colOff>
      <xdr:row>12</xdr:row>
      <xdr:rowOff>816430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11552400" y="2768085"/>
          <a:ext cx="625993" cy="67452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52778</xdr:colOff>
      <xdr:row>12</xdr:row>
      <xdr:rowOff>101083</xdr:rowOff>
    </xdr:from>
    <xdr:to>
      <xdr:col>10</xdr:col>
      <xdr:colOff>734785</xdr:colOff>
      <xdr:row>12</xdr:row>
      <xdr:rowOff>775607</xdr:rowOff>
    </xdr:to>
    <xdr:pic>
      <xdr:nvPicPr>
        <xdr:cNvPr id="8" name="Imagen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8502814" y="2727262"/>
          <a:ext cx="682007" cy="67452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20884</xdr:colOff>
      <xdr:row>12</xdr:row>
      <xdr:rowOff>96403</xdr:rowOff>
    </xdr:from>
    <xdr:to>
      <xdr:col>7</xdr:col>
      <xdr:colOff>734786</xdr:colOff>
      <xdr:row>12</xdr:row>
      <xdr:rowOff>748392</xdr:rowOff>
    </xdr:to>
    <xdr:pic>
      <xdr:nvPicPr>
        <xdr:cNvPr id="9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6184920" y="2722582"/>
          <a:ext cx="713902" cy="65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31973</xdr:colOff>
      <xdr:row>12</xdr:row>
      <xdr:rowOff>49175</xdr:rowOff>
    </xdr:from>
    <xdr:to>
      <xdr:col>6</xdr:col>
      <xdr:colOff>721179</xdr:colOff>
      <xdr:row>12</xdr:row>
      <xdr:rowOff>789214</xdr:rowOff>
    </xdr:to>
    <xdr:pic>
      <xdr:nvPicPr>
        <xdr:cNvPr id="10" name="Imagen 9"/>
        <xdr:cNvPicPr/>
      </xdr:nvPicPr>
      <xdr:blipFill>
        <a:blip xmlns:r="http://schemas.openxmlformats.org/officeDocument/2006/relationships" r:embed="rId9"/>
        <a:stretch/>
      </xdr:blipFill>
      <xdr:spPr>
        <a:xfrm>
          <a:off x="5434009" y="2675354"/>
          <a:ext cx="689206" cy="7400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58251</xdr:colOff>
      <xdr:row>12</xdr:row>
      <xdr:rowOff>124697</xdr:rowOff>
    </xdr:from>
    <xdr:to>
      <xdr:col>8</xdr:col>
      <xdr:colOff>707571</xdr:colOff>
      <xdr:row>12</xdr:row>
      <xdr:rowOff>775607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6984287" y="2750876"/>
          <a:ext cx="649320" cy="650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63865</xdr:colOff>
      <xdr:row>12</xdr:row>
      <xdr:rowOff>130023</xdr:rowOff>
    </xdr:from>
    <xdr:to>
      <xdr:col>9</xdr:col>
      <xdr:colOff>707571</xdr:colOff>
      <xdr:row>12</xdr:row>
      <xdr:rowOff>802820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7751901" y="2756202"/>
          <a:ext cx="643706" cy="67279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688457</xdr:colOff>
      <xdr:row>11</xdr:row>
      <xdr:rowOff>283597</xdr:rowOff>
    </xdr:from>
    <xdr:to>
      <xdr:col>12</xdr:col>
      <xdr:colOff>68036</xdr:colOff>
      <xdr:row>13</xdr:row>
      <xdr:rowOff>13606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9138493" y="2610418"/>
          <a:ext cx="903579" cy="91383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67320</xdr:colOff>
      <xdr:row>12</xdr:row>
      <xdr:rowOff>50401</xdr:rowOff>
    </xdr:from>
    <xdr:to>
      <xdr:col>15</xdr:col>
      <xdr:colOff>544286</xdr:colOff>
      <xdr:row>12</xdr:row>
      <xdr:rowOff>666750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9"/>
        <a:stretch/>
      </xdr:blipFill>
      <xdr:spPr>
        <a:xfrm>
          <a:off x="12245713" y="2581330"/>
          <a:ext cx="476966" cy="6163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575494</xdr:colOff>
      <xdr:row>12</xdr:row>
      <xdr:rowOff>86542</xdr:rowOff>
    </xdr:from>
    <xdr:to>
      <xdr:col>15</xdr:col>
      <xdr:colOff>1088570</xdr:colOff>
      <xdr:row>12</xdr:row>
      <xdr:rowOff>666750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2753887" y="2617471"/>
          <a:ext cx="513076" cy="5802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69840</xdr:colOff>
      <xdr:row>12</xdr:row>
      <xdr:rowOff>152056</xdr:rowOff>
    </xdr:from>
    <xdr:to>
      <xdr:col>21</xdr:col>
      <xdr:colOff>545760</xdr:colOff>
      <xdr:row>12</xdr:row>
      <xdr:rowOff>748391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8"/>
        <a:stretch/>
      </xdr:blipFill>
      <xdr:spPr>
        <a:xfrm>
          <a:off x="17976840" y="2778235"/>
          <a:ext cx="475920" cy="596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69840</xdr:colOff>
      <xdr:row>12</xdr:row>
      <xdr:rowOff>138450</xdr:rowOff>
    </xdr:from>
    <xdr:to>
      <xdr:col>19</xdr:col>
      <xdr:colOff>503465</xdr:colOff>
      <xdr:row>12</xdr:row>
      <xdr:rowOff>748392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8"/>
        <a:stretch/>
      </xdr:blipFill>
      <xdr:spPr>
        <a:xfrm>
          <a:off x="15962983" y="2764629"/>
          <a:ext cx="433625" cy="60994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29019</xdr:colOff>
      <xdr:row>12</xdr:row>
      <xdr:rowOff>124842</xdr:rowOff>
    </xdr:from>
    <xdr:to>
      <xdr:col>18</xdr:col>
      <xdr:colOff>476251</xdr:colOff>
      <xdr:row>12</xdr:row>
      <xdr:rowOff>721177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8"/>
        <a:stretch/>
      </xdr:blipFill>
      <xdr:spPr>
        <a:xfrm>
          <a:off x="14956055" y="2751021"/>
          <a:ext cx="447232" cy="596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448851</xdr:colOff>
      <xdr:row>12</xdr:row>
      <xdr:rowOff>49612</xdr:rowOff>
    </xdr:from>
    <xdr:to>
      <xdr:col>20</xdr:col>
      <xdr:colOff>27215</xdr:colOff>
      <xdr:row>12</xdr:row>
      <xdr:rowOff>857248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2"/>
        <a:stretch/>
      </xdr:blipFill>
      <xdr:spPr>
        <a:xfrm>
          <a:off x="16341994" y="2675791"/>
          <a:ext cx="544471" cy="80763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476066</xdr:colOff>
      <xdr:row>12</xdr:row>
      <xdr:rowOff>80715</xdr:rowOff>
    </xdr:from>
    <xdr:to>
      <xdr:col>20</xdr:col>
      <xdr:colOff>1028201</xdr:colOff>
      <xdr:row>12</xdr:row>
      <xdr:rowOff>843641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2"/>
        <a:stretch/>
      </xdr:blipFill>
      <xdr:spPr>
        <a:xfrm>
          <a:off x="17335316" y="2706894"/>
          <a:ext cx="552135" cy="76292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955158</xdr:colOff>
      <xdr:row>12</xdr:row>
      <xdr:rowOff>104042</xdr:rowOff>
    </xdr:from>
    <xdr:to>
      <xdr:col>22</xdr:col>
      <xdr:colOff>14589</xdr:colOff>
      <xdr:row>12</xdr:row>
      <xdr:rowOff>843641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2"/>
        <a:stretch/>
      </xdr:blipFill>
      <xdr:spPr>
        <a:xfrm>
          <a:off x="18862158" y="2730221"/>
          <a:ext cx="542610" cy="7395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489030</xdr:colOff>
      <xdr:row>12</xdr:row>
      <xdr:rowOff>124843</xdr:rowOff>
    </xdr:from>
    <xdr:to>
      <xdr:col>18</xdr:col>
      <xdr:colOff>911679</xdr:colOff>
      <xdr:row>12</xdr:row>
      <xdr:rowOff>734785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5416066" y="2751022"/>
          <a:ext cx="422649" cy="60994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66386</xdr:colOff>
      <xdr:row>12</xdr:row>
      <xdr:rowOff>157097</xdr:rowOff>
    </xdr:from>
    <xdr:to>
      <xdr:col>20</xdr:col>
      <xdr:colOff>504146</xdr:colOff>
      <xdr:row>12</xdr:row>
      <xdr:rowOff>734785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6925636" y="2783276"/>
          <a:ext cx="437760" cy="5776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571106</xdr:colOff>
      <xdr:row>12</xdr:row>
      <xdr:rowOff>166456</xdr:rowOff>
    </xdr:from>
    <xdr:to>
      <xdr:col>21</xdr:col>
      <xdr:colOff>1008866</xdr:colOff>
      <xdr:row>12</xdr:row>
      <xdr:rowOff>748391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8478106" y="2792635"/>
          <a:ext cx="437760" cy="58193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A16" zoomScale="70" zoomScaleNormal="70" workbookViewId="0">
      <selection activeCell="F19" sqref="F19"/>
    </sheetView>
  </sheetViews>
  <sheetFormatPr baseColWidth="10" defaultRowHeight="15" x14ac:dyDescent="0.25"/>
  <cols>
    <col min="1" max="1" width="5" customWidth="1"/>
    <col min="2" max="2" width="22.5703125" customWidth="1"/>
    <col min="3" max="3" width="14.7109375" customWidth="1"/>
    <col min="4" max="4" width="19" customWidth="1"/>
    <col min="16" max="16" width="17.140625" customWidth="1"/>
    <col min="19" max="19" width="14.42578125" customWidth="1"/>
    <col min="20" max="20" width="14.5703125" customWidth="1"/>
    <col min="21" max="21" width="15.7109375" customWidth="1"/>
    <col min="22" max="22" width="22.28515625" customWidth="1"/>
    <col min="25" max="25" width="16.28515625" customWidth="1"/>
    <col min="28" max="28" width="13.7109375" customWidth="1"/>
  </cols>
  <sheetData>
    <row r="1" spans="1:28" x14ac:dyDescent="0.25">
      <c r="B1" s="15"/>
      <c r="C1" s="15"/>
      <c r="D1" s="15"/>
      <c r="E1" s="16"/>
      <c r="F1" s="16"/>
      <c r="G1" s="16"/>
      <c r="H1" s="16"/>
      <c r="I1" s="16"/>
      <c r="J1" s="16"/>
      <c r="K1" s="16"/>
    </row>
    <row r="2" spans="1:28" x14ac:dyDescent="0.25">
      <c r="B2" s="15"/>
      <c r="C2" s="15"/>
      <c r="D2" s="15"/>
      <c r="E2" s="16"/>
      <c r="F2" s="16"/>
      <c r="G2" s="16"/>
      <c r="H2" s="16"/>
      <c r="I2" s="16"/>
      <c r="J2" s="16"/>
      <c r="K2" s="16"/>
    </row>
    <row r="3" spans="1:28" x14ac:dyDescent="0.25">
      <c r="B3" s="15"/>
      <c r="C3" s="15"/>
      <c r="D3" s="15"/>
      <c r="E3" s="16"/>
      <c r="F3" s="16"/>
      <c r="G3" s="16"/>
      <c r="H3" s="16"/>
      <c r="I3" s="16"/>
      <c r="J3" s="16"/>
      <c r="K3" s="16"/>
    </row>
    <row r="4" spans="1:28" x14ac:dyDescent="0.25">
      <c r="B4" s="15"/>
      <c r="C4" s="15"/>
      <c r="D4" s="15"/>
      <c r="E4" s="16"/>
      <c r="F4" s="16"/>
      <c r="G4" s="16"/>
      <c r="H4" s="16"/>
      <c r="I4" s="16"/>
      <c r="J4" s="16"/>
      <c r="K4" s="16"/>
    </row>
    <row r="5" spans="1:28" x14ac:dyDescent="0.25">
      <c r="B5" s="15"/>
      <c r="C5" s="15"/>
      <c r="D5" s="15"/>
      <c r="E5" s="16"/>
      <c r="F5" s="137" t="s">
        <v>25</v>
      </c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spans="1:28" x14ac:dyDescent="0.25">
      <c r="B6" s="15"/>
      <c r="C6" s="15"/>
      <c r="D6" s="15"/>
      <c r="E6" s="16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spans="1:28" ht="18.75" x14ac:dyDescent="0.3">
      <c r="A7" s="138"/>
      <c r="B7" s="138"/>
      <c r="C7" s="138"/>
      <c r="D7" s="138"/>
      <c r="E7" s="1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spans="1:28" ht="23.25" x14ac:dyDescent="0.35">
      <c r="A8" s="139" t="s">
        <v>27</v>
      </c>
      <c r="B8" s="139"/>
      <c r="C8" s="139"/>
      <c r="D8" s="139"/>
      <c r="F8" s="140" t="s">
        <v>0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spans="1:28" ht="23.25" x14ac:dyDescent="0.35">
      <c r="A9" s="80" t="str">
        <f>CONCATENATE("Casillas computadas: ",AC16," de ",AC15,"")</f>
        <v xml:space="preserve">Casillas computadas:  de </v>
      </c>
      <c r="B9" s="81"/>
      <c r="C9" s="81"/>
      <c r="D9" s="8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spans="1:28" ht="23.25" x14ac:dyDescent="0.35">
      <c r="A10" s="82" t="str">
        <f>CONCATENATE("Porcentaje de avance de captura: ",AC18,"%")</f>
        <v>Porcentaje de avance de captura: %</v>
      </c>
      <c r="B10" s="83"/>
      <c r="C10" s="83"/>
      <c r="D10" s="82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spans="1:28" ht="15.75" thickBot="1" x14ac:dyDescent="0.3">
      <c r="F11" s="16"/>
      <c r="G11" s="16"/>
      <c r="H11" s="16"/>
      <c r="I11" s="16"/>
      <c r="J11" s="16"/>
      <c r="K11" s="16"/>
    </row>
    <row r="12" spans="1:28" ht="24" thickBot="1" x14ac:dyDescent="0.4">
      <c r="A12" s="141" t="s">
        <v>1</v>
      </c>
      <c r="B12" s="141"/>
      <c r="C12" s="141"/>
      <c r="D12" s="141"/>
      <c r="E12" s="141"/>
      <c r="F12" s="142" t="s">
        <v>2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3" t="s">
        <v>3</v>
      </c>
      <c r="Q12" s="143"/>
      <c r="R12" s="143"/>
      <c r="S12" s="143" t="s">
        <v>4</v>
      </c>
      <c r="T12" s="143"/>
      <c r="U12" s="143"/>
      <c r="V12" s="143"/>
      <c r="W12" s="143"/>
      <c r="X12" s="143"/>
      <c r="Y12" s="144" t="s">
        <v>5</v>
      </c>
      <c r="Z12" s="144"/>
      <c r="AA12" s="144"/>
      <c r="AB12" s="144"/>
    </row>
    <row r="13" spans="1:28" ht="69.75" customHeight="1" thickBot="1" x14ac:dyDescent="0.3">
      <c r="A13" s="46" t="s">
        <v>6</v>
      </c>
      <c r="B13" s="44" t="s">
        <v>7</v>
      </c>
      <c r="C13" s="44" t="s">
        <v>8</v>
      </c>
      <c r="D13" s="45" t="s">
        <v>9</v>
      </c>
      <c r="E13" s="43" t="s">
        <v>10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36" t="s">
        <v>11</v>
      </c>
      <c r="R13" s="36" t="s">
        <v>12</v>
      </c>
      <c r="S13" s="18"/>
      <c r="T13" s="18"/>
      <c r="U13" s="18"/>
      <c r="V13" s="18"/>
      <c r="W13" s="37" t="s">
        <v>11</v>
      </c>
      <c r="X13" s="37" t="s">
        <v>12</v>
      </c>
      <c r="Y13" s="38" t="s">
        <v>13</v>
      </c>
      <c r="Z13" s="38" t="s">
        <v>14</v>
      </c>
      <c r="AA13" s="38" t="s">
        <v>15</v>
      </c>
      <c r="AB13" s="38" t="s">
        <v>26</v>
      </c>
    </row>
    <row r="14" spans="1:28" ht="24.75" customHeight="1" x14ac:dyDescent="0.3">
      <c r="A14" s="19">
        <v>1</v>
      </c>
      <c r="B14" s="59" t="s">
        <v>16</v>
      </c>
      <c r="C14" s="60">
        <v>2570</v>
      </c>
      <c r="D14" s="61" t="s">
        <v>17</v>
      </c>
      <c r="E14" s="62">
        <v>599</v>
      </c>
      <c r="F14" s="47">
        <v>77</v>
      </c>
      <c r="G14" s="48">
        <v>153</v>
      </c>
      <c r="H14" s="48">
        <v>135</v>
      </c>
      <c r="I14" s="48">
        <v>0</v>
      </c>
      <c r="J14" s="48">
        <v>2</v>
      </c>
      <c r="K14" s="48">
        <v>0</v>
      </c>
      <c r="L14" s="48">
        <v>4</v>
      </c>
      <c r="M14" s="48">
        <v>11</v>
      </c>
      <c r="N14" s="48">
        <v>0</v>
      </c>
      <c r="O14" s="49">
        <v>0</v>
      </c>
      <c r="P14" s="56">
        <v>1</v>
      </c>
      <c r="Q14" s="63">
        <f t="shared" ref="Q14:Q32" si="0">P14</f>
        <v>1</v>
      </c>
      <c r="R14" s="63">
        <f t="shared" ref="R14:R32" si="1">G14+J14+P14</f>
        <v>156</v>
      </c>
      <c r="S14" s="56">
        <v>5</v>
      </c>
      <c r="T14" s="56">
        <v>0</v>
      </c>
      <c r="U14" s="56">
        <v>0</v>
      </c>
      <c r="V14" s="56">
        <v>0</v>
      </c>
      <c r="W14" s="63">
        <f t="shared" ref="W14:W32" si="2">SUM(S14:V14)</f>
        <v>5</v>
      </c>
      <c r="X14" s="63">
        <f t="shared" ref="X14:X32" si="3">W14+H14+I14+L14</f>
        <v>144</v>
      </c>
      <c r="Y14" s="47">
        <v>1</v>
      </c>
      <c r="Z14" s="48">
        <v>7</v>
      </c>
      <c r="AA14" s="64">
        <f t="shared" ref="AA14:AA32" si="4">SUM(F14:O14)</f>
        <v>382</v>
      </c>
      <c r="AB14" s="65">
        <f t="shared" ref="AB14:AB32" si="5">Q14+W14+Y14+Z14+AA14</f>
        <v>396</v>
      </c>
    </row>
    <row r="15" spans="1:28" ht="24.75" customHeight="1" x14ac:dyDescent="0.3">
      <c r="A15" s="20">
        <f t="shared" ref="A15:A32" si="6">A14+1</f>
        <v>2</v>
      </c>
      <c r="B15" s="66" t="s">
        <v>16</v>
      </c>
      <c r="C15" s="67">
        <v>2570</v>
      </c>
      <c r="D15" s="68" t="s">
        <v>18</v>
      </c>
      <c r="E15" s="69">
        <v>599</v>
      </c>
      <c r="F15" s="50">
        <v>68</v>
      </c>
      <c r="G15" s="51">
        <v>158</v>
      </c>
      <c r="H15" s="51">
        <v>140</v>
      </c>
      <c r="I15" s="51">
        <v>1</v>
      </c>
      <c r="J15" s="51">
        <v>2</v>
      </c>
      <c r="K15" s="51">
        <v>0</v>
      </c>
      <c r="L15" s="51">
        <v>2</v>
      </c>
      <c r="M15" s="51">
        <v>8</v>
      </c>
      <c r="N15" s="51">
        <v>0</v>
      </c>
      <c r="O15" s="52">
        <v>0</v>
      </c>
      <c r="P15" s="57">
        <v>0</v>
      </c>
      <c r="Q15" s="70">
        <f t="shared" si="0"/>
        <v>0</v>
      </c>
      <c r="R15" s="70">
        <f t="shared" si="1"/>
        <v>160</v>
      </c>
      <c r="S15" s="57">
        <v>4</v>
      </c>
      <c r="T15" s="57">
        <v>1</v>
      </c>
      <c r="U15" s="57">
        <v>0</v>
      </c>
      <c r="V15" s="57">
        <v>0</v>
      </c>
      <c r="W15" s="70">
        <f t="shared" si="2"/>
        <v>5</v>
      </c>
      <c r="X15" s="70">
        <f t="shared" si="3"/>
        <v>148</v>
      </c>
      <c r="Y15" s="50">
        <v>0</v>
      </c>
      <c r="Z15" s="51">
        <v>6</v>
      </c>
      <c r="AA15" s="71">
        <f t="shared" si="4"/>
        <v>379</v>
      </c>
      <c r="AB15" s="72">
        <f t="shared" si="5"/>
        <v>390</v>
      </c>
    </row>
    <row r="16" spans="1:28" ht="24.75" customHeight="1" x14ac:dyDescent="0.3">
      <c r="A16" s="21">
        <f t="shared" si="6"/>
        <v>3</v>
      </c>
      <c r="B16" s="73" t="s">
        <v>16</v>
      </c>
      <c r="C16" s="74">
        <v>2570</v>
      </c>
      <c r="D16" s="75" t="s">
        <v>19</v>
      </c>
      <c r="E16" s="76">
        <v>598</v>
      </c>
      <c r="F16" s="53">
        <v>98</v>
      </c>
      <c r="G16" s="54">
        <v>140</v>
      </c>
      <c r="H16" s="54">
        <v>139</v>
      </c>
      <c r="I16" s="54">
        <v>0</v>
      </c>
      <c r="J16" s="54">
        <v>4</v>
      </c>
      <c r="K16" s="54">
        <v>0</v>
      </c>
      <c r="L16" s="54">
        <v>0</v>
      </c>
      <c r="M16" s="54">
        <v>12</v>
      </c>
      <c r="N16" s="54">
        <v>0</v>
      </c>
      <c r="O16" s="55">
        <v>0</v>
      </c>
      <c r="P16" s="58">
        <v>0</v>
      </c>
      <c r="Q16" s="77">
        <f t="shared" si="0"/>
        <v>0</v>
      </c>
      <c r="R16" s="77">
        <f t="shared" si="1"/>
        <v>144</v>
      </c>
      <c r="S16" s="58">
        <v>1</v>
      </c>
      <c r="T16" s="58">
        <v>1</v>
      </c>
      <c r="U16" s="58">
        <v>0</v>
      </c>
      <c r="V16" s="58">
        <v>0</v>
      </c>
      <c r="W16" s="77">
        <f t="shared" si="2"/>
        <v>2</v>
      </c>
      <c r="X16" s="77">
        <f t="shared" si="3"/>
        <v>141</v>
      </c>
      <c r="Y16" s="53">
        <v>0</v>
      </c>
      <c r="Z16" s="54">
        <v>14</v>
      </c>
      <c r="AA16" s="78">
        <f t="shared" si="4"/>
        <v>393</v>
      </c>
      <c r="AB16" s="79">
        <f t="shared" si="5"/>
        <v>409</v>
      </c>
    </row>
    <row r="17" spans="1:28" ht="24.75" customHeight="1" x14ac:dyDescent="0.3">
      <c r="A17" s="20">
        <f t="shared" si="6"/>
        <v>4</v>
      </c>
      <c r="B17" s="66" t="s">
        <v>16</v>
      </c>
      <c r="C17" s="67">
        <v>2571</v>
      </c>
      <c r="D17" s="68" t="s">
        <v>17</v>
      </c>
      <c r="E17" s="69">
        <v>662</v>
      </c>
      <c r="F17" s="50">
        <v>98</v>
      </c>
      <c r="G17" s="51">
        <v>134</v>
      </c>
      <c r="H17" s="51">
        <v>205</v>
      </c>
      <c r="I17" s="51">
        <v>3</v>
      </c>
      <c r="J17" s="51">
        <v>8</v>
      </c>
      <c r="K17" s="51">
        <v>0</v>
      </c>
      <c r="L17" s="51">
        <v>2</v>
      </c>
      <c r="M17" s="51">
        <v>9</v>
      </c>
      <c r="N17" s="51">
        <v>0</v>
      </c>
      <c r="O17" s="52">
        <v>0</v>
      </c>
      <c r="P17" s="57">
        <v>0</v>
      </c>
      <c r="Q17" s="70">
        <f t="shared" si="0"/>
        <v>0</v>
      </c>
      <c r="R17" s="70">
        <f t="shared" si="1"/>
        <v>142</v>
      </c>
      <c r="S17" s="57">
        <v>5</v>
      </c>
      <c r="T17" s="57">
        <v>0</v>
      </c>
      <c r="U17" s="57">
        <v>0</v>
      </c>
      <c r="V17" s="57">
        <v>0</v>
      </c>
      <c r="W17" s="70">
        <f t="shared" si="2"/>
        <v>5</v>
      </c>
      <c r="X17" s="70">
        <f t="shared" si="3"/>
        <v>215</v>
      </c>
      <c r="Y17" s="50">
        <v>0</v>
      </c>
      <c r="Z17" s="51">
        <v>0</v>
      </c>
      <c r="AA17" s="71">
        <f t="shared" si="4"/>
        <v>459</v>
      </c>
      <c r="AB17" s="72">
        <f t="shared" si="5"/>
        <v>464</v>
      </c>
    </row>
    <row r="18" spans="1:28" ht="24.75" customHeight="1" x14ac:dyDescent="0.3">
      <c r="A18" s="21">
        <f t="shared" si="6"/>
        <v>5</v>
      </c>
      <c r="B18" s="73" t="s">
        <v>16</v>
      </c>
      <c r="C18" s="74">
        <v>2571</v>
      </c>
      <c r="D18" s="75" t="s">
        <v>18</v>
      </c>
      <c r="E18" s="76">
        <v>661</v>
      </c>
      <c r="F18" s="53">
        <v>78</v>
      </c>
      <c r="G18" s="54">
        <v>162</v>
      </c>
      <c r="H18" s="54">
        <v>179</v>
      </c>
      <c r="I18" s="54">
        <v>2</v>
      </c>
      <c r="J18" s="54">
        <v>2</v>
      </c>
      <c r="K18" s="54">
        <v>0</v>
      </c>
      <c r="L18" s="54">
        <v>3</v>
      </c>
      <c r="M18" s="54">
        <v>15</v>
      </c>
      <c r="N18" s="54">
        <v>0</v>
      </c>
      <c r="O18" s="55">
        <v>0</v>
      </c>
      <c r="P18" s="58">
        <v>0</v>
      </c>
      <c r="Q18" s="77">
        <f t="shared" si="0"/>
        <v>0</v>
      </c>
      <c r="R18" s="77">
        <f t="shared" si="1"/>
        <v>164</v>
      </c>
      <c r="S18" s="58">
        <v>3</v>
      </c>
      <c r="T18" s="58">
        <v>0</v>
      </c>
      <c r="U18" s="58">
        <v>0</v>
      </c>
      <c r="V18" s="58">
        <v>0</v>
      </c>
      <c r="W18" s="77">
        <f t="shared" si="2"/>
        <v>3</v>
      </c>
      <c r="X18" s="77">
        <f t="shared" si="3"/>
        <v>187</v>
      </c>
      <c r="Y18" s="53">
        <v>0</v>
      </c>
      <c r="Z18" s="54">
        <v>10</v>
      </c>
      <c r="AA18" s="78">
        <f t="shared" si="4"/>
        <v>441</v>
      </c>
      <c r="AB18" s="79">
        <f t="shared" si="5"/>
        <v>454</v>
      </c>
    </row>
    <row r="19" spans="1:28" ht="24.75" customHeight="1" x14ac:dyDescent="0.3">
      <c r="A19" s="20">
        <f t="shared" si="6"/>
        <v>6</v>
      </c>
      <c r="B19" s="66" t="s">
        <v>16</v>
      </c>
      <c r="C19" s="67">
        <v>2572</v>
      </c>
      <c r="D19" s="68" t="s">
        <v>17</v>
      </c>
      <c r="E19" s="69">
        <v>751</v>
      </c>
      <c r="F19" s="50">
        <v>116</v>
      </c>
      <c r="G19" s="51">
        <v>167</v>
      </c>
      <c r="H19" s="51">
        <v>192</v>
      </c>
      <c r="I19" s="51">
        <v>1</v>
      </c>
      <c r="J19" s="51">
        <v>3</v>
      </c>
      <c r="K19" s="51">
        <v>0</v>
      </c>
      <c r="L19" s="51">
        <v>10</v>
      </c>
      <c r="M19" s="51">
        <v>39</v>
      </c>
      <c r="N19" s="51">
        <v>0</v>
      </c>
      <c r="O19" s="52">
        <v>0</v>
      </c>
      <c r="P19" s="57">
        <v>3</v>
      </c>
      <c r="Q19" s="70">
        <f t="shared" si="0"/>
        <v>3</v>
      </c>
      <c r="R19" s="70">
        <f t="shared" si="1"/>
        <v>173</v>
      </c>
      <c r="S19" s="57">
        <v>2</v>
      </c>
      <c r="T19" s="57">
        <v>0</v>
      </c>
      <c r="U19" s="57">
        <v>2</v>
      </c>
      <c r="V19" s="57">
        <v>0</v>
      </c>
      <c r="W19" s="70">
        <f t="shared" si="2"/>
        <v>4</v>
      </c>
      <c r="X19" s="70">
        <f t="shared" si="3"/>
        <v>207</v>
      </c>
      <c r="Y19" s="50">
        <v>0</v>
      </c>
      <c r="Z19" s="51">
        <v>0</v>
      </c>
      <c r="AA19" s="71">
        <f t="shared" si="4"/>
        <v>528</v>
      </c>
      <c r="AB19" s="72">
        <f t="shared" si="5"/>
        <v>535</v>
      </c>
    </row>
    <row r="20" spans="1:28" ht="24.75" customHeight="1" x14ac:dyDescent="0.3">
      <c r="A20" s="21">
        <f t="shared" si="6"/>
        <v>7</v>
      </c>
      <c r="B20" s="73" t="s">
        <v>16</v>
      </c>
      <c r="C20" s="74">
        <v>2572</v>
      </c>
      <c r="D20" s="75" t="s">
        <v>18</v>
      </c>
      <c r="E20" s="76">
        <v>751</v>
      </c>
      <c r="F20" s="53">
        <v>115</v>
      </c>
      <c r="G20" s="54">
        <v>164</v>
      </c>
      <c r="H20" s="54">
        <v>192</v>
      </c>
      <c r="I20" s="54">
        <v>1</v>
      </c>
      <c r="J20" s="54">
        <v>2</v>
      </c>
      <c r="K20" s="54">
        <v>0</v>
      </c>
      <c r="L20" s="54">
        <v>6</v>
      </c>
      <c r="M20" s="54">
        <v>37</v>
      </c>
      <c r="N20" s="54">
        <v>0</v>
      </c>
      <c r="O20" s="55">
        <v>0</v>
      </c>
      <c r="P20" s="58">
        <v>1</v>
      </c>
      <c r="Q20" s="77">
        <f t="shared" si="0"/>
        <v>1</v>
      </c>
      <c r="R20" s="77">
        <f t="shared" si="1"/>
        <v>167</v>
      </c>
      <c r="S20" s="58">
        <v>5</v>
      </c>
      <c r="T20" s="58">
        <v>0</v>
      </c>
      <c r="U20" s="58">
        <v>0</v>
      </c>
      <c r="V20" s="58">
        <v>0</v>
      </c>
      <c r="W20" s="77">
        <f t="shared" si="2"/>
        <v>5</v>
      </c>
      <c r="X20" s="77">
        <f t="shared" si="3"/>
        <v>204</v>
      </c>
      <c r="Y20" s="53">
        <v>0</v>
      </c>
      <c r="Z20" s="54">
        <v>15</v>
      </c>
      <c r="AA20" s="78">
        <f t="shared" si="4"/>
        <v>517</v>
      </c>
      <c r="AB20" s="79">
        <f t="shared" si="5"/>
        <v>538</v>
      </c>
    </row>
    <row r="21" spans="1:28" ht="24.75" customHeight="1" x14ac:dyDescent="0.3">
      <c r="A21" s="20">
        <f t="shared" si="6"/>
        <v>8</v>
      </c>
      <c r="B21" s="66" t="s">
        <v>16</v>
      </c>
      <c r="C21" s="67">
        <v>2572</v>
      </c>
      <c r="D21" s="68" t="s">
        <v>19</v>
      </c>
      <c r="E21" s="69">
        <v>751</v>
      </c>
      <c r="F21" s="50">
        <v>109</v>
      </c>
      <c r="G21" s="51">
        <v>156</v>
      </c>
      <c r="H21" s="51">
        <v>195</v>
      </c>
      <c r="I21" s="51">
        <v>2</v>
      </c>
      <c r="J21" s="51">
        <v>3</v>
      </c>
      <c r="K21" s="51">
        <v>0</v>
      </c>
      <c r="L21" s="51">
        <v>8</v>
      </c>
      <c r="M21" s="51">
        <v>49</v>
      </c>
      <c r="N21" s="51">
        <v>0</v>
      </c>
      <c r="O21" s="52">
        <v>0</v>
      </c>
      <c r="P21" s="57">
        <v>0</v>
      </c>
      <c r="Q21" s="70">
        <f t="shared" si="0"/>
        <v>0</v>
      </c>
      <c r="R21" s="70">
        <f t="shared" si="1"/>
        <v>159</v>
      </c>
      <c r="S21" s="57">
        <v>6</v>
      </c>
      <c r="T21" s="57">
        <v>0</v>
      </c>
      <c r="U21" s="57">
        <v>0</v>
      </c>
      <c r="V21" s="57">
        <v>0</v>
      </c>
      <c r="W21" s="70">
        <f t="shared" si="2"/>
        <v>6</v>
      </c>
      <c r="X21" s="70">
        <f t="shared" si="3"/>
        <v>211</v>
      </c>
      <c r="Y21" s="50">
        <v>0</v>
      </c>
      <c r="Z21" s="51">
        <v>12</v>
      </c>
      <c r="AA21" s="71">
        <f t="shared" si="4"/>
        <v>522</v>
      </c>
      <c r="AB21" s="72">
        <f t="shared" si="5"/>
        <v>540</v>
      </c>
    </row>
    <row r="22" spans="1:28" ht="24.75" customHeight="1" x14ac:dyDescent="0.3">
      <c r="A22" s="21">
        <f t="shared" si="6"/>
        <v>9</v>
      </c>
      <c r="B22" s="73" t="s">
        <v>16</v>
      </c>
      <c r="C22" s="74">
        <v>2572</v>
      </c>
      <c r="D22" s="75" t="s">
        <v>20</v>
      </c>
      <c r="E22" s="76">
        <v>750</v>
      </c>
      <c r="F22" s="53">
        <v>141</v>
      </c>
      <c r="G22" s="54">
        <v>126</v>
      </c>
      <c r="H22" s="54">
        <v>183</v>
      </c>
      <c r="I22" s="54">
        <v>1</v>
      </c>
      <c r="J22" s="54">
        <v>2</v>
      </c>
      <c r="K22" s="54">
        <v>0</v>
      </c>
      <c r="L22" s="54">
        <v>4</v>
      </c>
      <c r="M22" s="54">
        <v>46</v>
      </c>
      <c r="N22" s="54">
        <v>0</v>
      </c>
      <c r="O22" s="55">
        <v>0</v>
      </c>
      <c r="P22" s="58">
        <v>0</v>
      </c>
      <c r="Q22" s="77">
        <f t="shared" si="0"/>
        <v>0</v>
      </c>
      <c r="R22" s="77">
        <f t="shared" si="1"/>
        <v>128</v>
      </c>
      <c r="S22" s="58">
        <v>8</v>
      </c>
      <c r="T22" s="58">
        <v>0</v>
      </c>
      <c r="U22" s="58">
        <v>0</v>
      </c>
      <c r="V22" s="58">
        <v>0</v>
      </c>
      <c r="W22" s="77">
        <f t="shared" si="2"/>
        <v>8</v>
      </c>
      <c r="X22" s="77">
        <f t="shared" si="3"/>
        <v>196</v>
      </c>
      <c r="Y22" s="53">
        <v>0</v>
      </c>
      <c r="Z22" s="54">
        <v>14</v>
      </c>
      <c r="AA22" s="78">
        <f t="shared" si="4"/>
        <v>503</v>
      </c>
      <c r="AB22" s="79">
        <f t="shared" si="5"/>
        <v>525</v>
      </c>
    </row>
    <row r="23" spans="1:28" ht="24.75" customHeight="1" x14ac:dyDescent="0.3">
      <c r="A23" s="20">
        <f t="shared" si="6"/>
        <v>10</v>
      </c>
      <c r="B23" s="66" t="s">
        <v>16</v>
      </c>
      <c r="C23" s="67">
        <v>2573</v>
      </c>
      <c r="D23" s="68" t="s">
        <v>17</v>
      </c>
      <c r="E23" s="69">
        <v>581</v>
      </c>
      <c r="F23" s="50">
        <v>54</v>
      </c>
      <c r="G23" s="51">
        <v>153</v>
      </c>
      <c r="H23" s="51">
        <v>228</v>
      </c>
      <c r="I23" s="51">
        <v>1</v>
      </c>
      <c r="J23" s="51">
        <v>1</v>
      </c>
      <c r="K23" s="51">
        <v>0</v>
      </c>
      <c r="L23" s="51">
        <v>1</v>
      </c>
      <c r="M23" s="51">
        <v>0</v>
      </c>
      <c r="N23" s="51">
        <v>0</v>
      </c>
      <c r="O23" s="52">
        <v>0</v>
      </c>
      <c r="P23" s="57">
        <v>3</v>
      </c>
      <c r="Q23" s="70">
        <f t="shared" si="0"/>
        <v>3</v>
      </c>
      <c r="R23" s="70">
        <f t="shared" si="1"/>
        <v>157</v>
      </c>
      <c r="S23" s="57">
        <v>3</v>
      </c>
      <c r="T23" s="57">
        <v>0</v>
      </c>
      <c r="U23" s="57">
        <v>0</v>
      </c>
      <c r="V23" s="57">
        <v>1</v>
      </c>
      <c r="W23" s="70">
        <f t="shared" si="2"/>
        <v>4</v>
      </c>
      <c r="X23" s="70">
        <f t="shared" si="3"/>
        <v>234</v>
      </c>
      <c r="Y23" s="50">
        <v>0</v>
      </c>
      <c r="Z23" s="51">
        <v>6</v>
      </c>
      <c r="AA23" s="71">
        <f t="shared" si="4"/>
        <v>438</v>
      </c>
      <c r="AB23" s="72">
        <f t="shared" si="5"/>
        <v>451</v>
      </c>
    </row>
    <row r="24" spans="1:28" ht="24.75" customHeight="1" x14ac:dyDescent="0.3">
      <c r="A24" s="21">
        <f t="shared" si="6"/>
        <v>11</v>
      </c>
      <c r="B24" s="73" t="s">
        <v>16</v>
      </c>
      <c r="C24" s="74">
        <v>2573</v>
      </c>
      <c r="D24" s="75" t="s">
        <v>18</v>
      </c>
      <c r="E24" s="76">
        <v>581</v>
      </c>
      <c r="F24" s="53">
        <v>34</v>
      </c>
      <c r="G24" s="54">
        <v>138</v>
      </c>
      <c r="H24" s="54">
        <v>221</v>
      </c>
      <c r="I24" s="54">
        <v>0</v>
      </c>
      <c r="J24" s="54">
        <v>2</v>
      </c>
      <c r="K24" s="54">
        <v>0</v>
      </c>
      <c r="L24" s="54">
        <v>1</v>
      </c>
      <c r="M24" s="54">
        <v>6</v>
      </c>
      <c r="N24" s="54">
        <v>0</v>
      </c>
      <c r="O24" s="55">
        <v>0</v>
      </c>
      <c r="P24" s="58">
        <v>0</v>
      </c>
      <c r="Q24" s="77">
        <f t="shared" si="0"/>
        <v>0</v>
      </c>
      <c r="R24" s="77">
        <f t="shared" si="1"/>
        <v>140</v>
      </c>
      <c r="S24" s="58">
        <v>3</v>
      </c>
      <c r="T24" s="58">
        <v>0</v>
      </c>
      <c r="U24" s="58">
        <v>0</v>
      </c>
      <c r="V24" s="58">
        <v>0</v>
      </c>
      <c r="W24" s="77">
        <f t="shared" si="2"/>
        <v>3</v>
      </c>
      <c r="X24" s="77">
        <f t="shared" si="3"/>
        <v>225</v>
      </c>
      <c r="Y24" s="53">
        <v>0</v>
      </c>
      <c r="Z24" s="54">
        <v>8</v>
      </c>
      <c r="AA24" s="78">
        <f t="shared" si="4"/>
        <v>402</v>
      </c>
      <c r="AB24" s="79">
        <f t="shared" si="5"/>
        <v>413</v>
      </c>
    </row>
    <row r="25" spans="1:28" ht="24.75" customHeight="1" x14ac:dyDescent="0.3">
      <c r="A25" s="20">
        <f t="shared" si="6"/>
        <v>12</v>
      </c>
      <c r="B25" s="66" t="s">
        <v>16</v>
      </c>
      <c r="C25" s="67">
        <v>2573</v>
      </c>
      <c r="D25" s="68" t="s">
        <v>19</v>
      </c>
      <c r="E25" s="69">
        <v>581</v>
      </c>
      <c r="F25" s="50">
        <v>45</v>
      </c>
      <c r="G25" s="51">
        <v>135</v>
      </c>
      <c r="H25" s="51">
        <v>208</v>
      </c>
      <c r="I25" s="51">
        <v>2</v>
      </c>
      <c r="J25" s="51">
        <v>6</v>
      </c>
      <c r="K25" s="51">
        <v>0</v>
      </c>
      <c r="L25" s="51">
        <v>1</v>
      </c>
      <c r="M25" s="51">
        <v>9</v>
      </c>
      <c r="N25" s="51">
        <v>0</v>
      </c>
      <c r="O25" s="52">
        <v>0</v>
      </c>
      <c r="P25" s="57">
        <v>2</v>
      </c>
      <c r="Q25" s="70">
        <f t="shared" si="0"/>
        <v>2</v>
      </c>
      <c r="R25" s="70">
        <f t="shared" si="1"/>
        <v>143</v>
      </c>
      <c r="S25" s="57">
        <v>6</v>
      </c>
      <c r="T25" s="57">
        <v>1</v>
      </c>
      <c r="U25" s="57">
        <v>1</v>
      </c>
      <c r="V25" s="57">
        <v>1</v>
      </c>
      <c r="W25" s="70">
        <f t="shared" si="2"/>
        <v>9</v>
      </c>
      <c r="X25" s="70">
        <f t="shared" si="3"/>
        <v>220</v>
      </c>
      <c r="Y25" s="50">
        <v>0</v>
      </c>
      <c r="Z25" s="51">
        <v>9</v>
      </c>
      <c r="AA25" s="71">
        <f t="shared" si="4"/>
        <v>406</v>
      </c>
      <c r="AB25" s="72">
        <f t="shared" si="5"/>
        <v>426</v>
      </c>
    </row>
    <row r="26" spans="1:28" ht="24.75" customHeight="1" x14ac:dyDescent="0.3">
      <c r="A26" s="21">
        <f t="shared" si="6"/>
        <v>13</v>
      </c>
      <c r="B26" s="73" t="s">
        <v>16</v>
      </c>
      <c r="C26" s="74">
        <v>2574</v>
      </c>
      <c r="D26" s="75" t="s">
        <v>17</v>
      </c>
      <c r="E26" s="76">
        <v>768</v>
      </c>
      <c r="F26" s="53">
        <v>58</v>
      </c>
      <c r="G26" s="54">
        <v>175</v>
      </c>
      <c r="H26" s="54">
        <v>223</v>
      </c>
      <c r="I26" s="54">
        <v>2</v>
      </c>
      <c r="J26" s="54">
        <v>8</v>
      </c>
      <c r="K26" s="54">
        <v>0</v>
      </c>
      <c r="L26" s="54">
        <v>1</v>
      </c>
      <c r="M26" s="54">
        <v>2</v>
      </c>
      <c r="N26" s="54">
        <v>0</v>
      </c>
      <c r="O26" s="55">
        <v>0</v>
      </c>
      <c r="P26" s="58">
        <v>0</v>
      </c>
      <c r="Q26" s="77">
        <f t="shared" si="0"/>
        <v>0</v>
      </c>
      <c r="R26" s="77">
        <f t="shared" si="1"/>
        <v>183</v>
      </c>
      <c r="S26" s="58">
        <v>4</v>
      </c>
      <c r="T26" s="58">
        <v>0</v>
      </c>
      <c r="U26" s="58">
        <v>0</v>
      </c>
      <c r="V26" s="58">
        <v>0</v>
      </c>
      <c r="W26" s="77">
        <f t="shared" si="2"/>
        <v>4</v>
      </c>
      <c r="X26" s="77">
        <f t="shared" si="3"/>
        <v>230</v>
      </c>
      <c r="Y26" s="53">
        <v>0</v>
      </c>
      <c r="Z26" s="54">
        <v>19</v>
      </c>
      <c r="AA26" s="78">
        <f t="shared" si="4"/>
        <v>469</v>
      </c>
      <c r="AB26" s="79">
        <f t="shared" si="5"/>
        <v>492</v>
      </c>
    </row>
    <row r="27" spans="1:28" ht="24.75" customHeight="1" x14ac:dyDescent="0.3">
      <c r="A27" s="20">
        <f t="shared" si="6"/>
        <v>14</v>
      </c>
      <c r="B27" s="66" t="s">
        <v>16</v>
      </c>
      <c r="C27" s="67">
        <v>2574</v>
      </c>
      <c r="D27" s="68" t="s">
        <v>21</v>
      </c>
      <c r="E27" s="69">
        <v>485</v>
      </c>
      <c r="F27" s="50">
        <v>27</v>
      </c>
      <c r="G27" s="51">
        <v>107</v>
      </c>
      <c r="H27" s="51">
        <v>114</v>
      </c>
      <c r="I27" s="51">
        <v>4</v>
      </c>
      <c r="J27" s="51">
        <v>5</v>
      </c>
      <c r="K27" s="51">
        <v>0</v>
      </c>
      <c r="L27" s="51">
        <v>2</v>
      </c>
      <c r="M27" s="51">
        <v>8</v>
      </c>
      <c r="N27" s="51">
        <v>0</v>
      </c>
      <c r="O27" s="52">
        <v>0</v>
      </c>
      <c r="P27" s="57">
        <v>1</v>
      </c>
      <c r="Q27" s="70">
        <f t="shared" si="0"/>
        <v>1</v>
      </c>
      <c r="R27" s="70">
        <f t="shared" si="1"/>
        <v>113</v>
      </c>
      <c r="S27" s="57">
        <v>2</v>
      </c>
      <c r="T27" s="57">
        <v>0</v>
      </c>
      <c r="U27" s="57">
        <v>0</v>
      </c>
      <c r="V27" s="57">
        <v>0</v>
      </c>
      <c r="W27" s="70">
        <f t="shared" si="2"/>
        <v>2</v>
      </c>
      <c r="X27" s="70">
        <f t="shared" si="3"/>
        <v>122</v>
      </c>
      <c r="Y27" s="50">
        <v>1</v>
      </c>
      <c r="Z27" s="51">
        <v>4</v>
      </c>
      <c r="AA27" s="71">
        <f t="shared" si="4"/>
        <v>267</v>
      </c>
      <c r="AB27" s="72">
        <f t="shared" si="5"/>
        <v>275</v>
      </c>
    </row>
    <row r="28" spans="1:28" ht="24.75" customHeight="1" x14ac:dyDescent="0.3">
      <c r="A28" s="21">
        <f t="shared" si="6"/>
        <v>15</v>
      </c>
      <c r="B28" s="73" t="s">
        <v>16</v>
      </c>
      <c r="C28" s="74">
        <v>2575</v>
      </c>
      <c r="D28" s="75" t="s">
        <v>17</v>
      </c>
      <c r="E28" s="76">
        <v>501</v>
      </c>
      <c r="F28" s="53">
        <v>26</v>
      </c>
      <c r="G28" s="54">
        <v>196</v>
      </c>
      <c r="H28" s="54">
        <v>71</v>
      </c>
      <c r="I28" s="54">
        <v>1</v>
      </c>
      <c r="J28" s="54">
        <v>5</v>
      </c>
      <c r="K28" s="54">
        <v>0</v>
      </c>
      <c r="L28" s="54">
        <v>0</v>
      </c>
      <c r="M28" s="54">
        <v>4</v>
      </c>
      <c r="N28" s="54">
        <v>0</v>
      </c>
      <c r="O28" s="55">
        <v>0</v>
      </c>
      <c r="P28" s="58">
        <v>0</v>
      </c>
      <c r="Q28" s="77">
        <f t="shared" si="0"/>
        <v>0</v>
      </c>
      <c r="R28" s="77">
        <f t="shared" si="1"/>
        <v>201</v>
      </c>
      <c r="S28" s="58">
        <v>0</v>
      </c>
      <c r="T28" s="58">
        <v>0</v>
      </c>
      <c r="U28" s="58">
        <v>0</v>
      </c>
      <c r="V28" s="58">
        <v>1</v>
      </c>
      <c r="W28" s="77">
        <f t="shared" si="2"/>
        <v>1</v>
      </c>
      <c r="X28" s="77">
        <f t="shared" si="3"/>
        <v>73</v>
      </c>
      <c r="Y28" s="53">
        <v>0</v>
      </c>
      <c r="Z28" s="54">
        <v>3</v>
      </c>
      <c r="AA28" s="78">
        <f t="shared" si="4"/>
        <v>303</v>
      </c>
      <c r="AB28" s="79">
        <f t="shared" si="5"/>
        <v>307</v>
      </c>
    </row>
    <row r="29" spans="1:28" ht="24.75" customHeight="1" x14ac:dyDescent="0.3">
      <c r="A29" s="20">
        <f t="shared" si="6"/>
        <v>16</v>
      </c>
      <c r="B29" s="66" t="s">
        <v>16</v>
      </c>
      <c r="C29" s="67">
        <v>2575</v>
      </c>
      <c r="D29" s="68" t="s">
        <v>18</v>
      </c>
      <c r="E29" s="69">
        <v>500</v>
      </c>
      <c r="F29" s="50"/>
      <c r="G29" s="51"/>
      <c r="H29" s="51"/>
      <c r="I29" s="51"/>
      <c r="J29" s="51"/>
      <c r="K29" s="51"/>
      <c r="L29" s="51"/>
      <c r="M29" s="51"/>
      <c r="N29" s="51"/>
      <c r="O29" s="52"/>
      <c r="P29" s="57"/>
      <c r="Q29" s="70">
        <f t="shared" si="0"/>
        <v>0</v>
      </c>
      <c r="R29" s="70">
        <f t="shared" si="1"/>
        <v>0</v>
      </c>
      <c r="S29" s="57"/>
      <c r="T29" s="57"/>
      <c r="U29" s="57"/>
      <c r="V29" s="57"/>
      <c r="W29" s="70">
        <f t="shared" si="2"/>
        <v>0</v>
      </c>
      <c r="X29" s="70">
        <f t="shared" si="3"/>
        <v>0</v>
      </c>
      <c r="Y29" s="50"/>
      <c r="Z29" s="51"/>
      <c r="AA29" s="71">
        <f t="shared" si="4"/>
        <v>0</v>
      </c>
      <c r="AB29" s="72">
        <f t="shared" si="5"/>
        <v>0</v>
      </c>
    </row>
    <row r="30" spans="1:28" ht="24.75" customHeight="1" x14ac:dyDescent="0.3">
      <c r="A30" s="21">
        <f t="shared" si="6"/>
        <v>17</v>
      </c>
      <c r="B30" s="73" t="s">
        <v>16</v>
      </c>
      <c r="C30" s="74">
        <v>2576</v>
      </c>
      <c r="D30" s="75" t="s">
        <v>17</v>
      </c>
      <c r="E30" s="76">
        <v>528</v>
      </c>
      <c r="F30" s="53">
        <v>23</v>
      </c>
      <c r="G30" s="54">
        <v>80</v>
      </c>
      <c r="H30" s="54">
        <v>209</v>
      </c>
      <c r="I30" s="54">
        <v>1</v>
      </c>
      <c r="J30" s="54">
        <v>1</v>
      </c>
      <c r="K30" s="54">
        <v>0</v>
      </c>
      <c r="L30" s="54">
        <v>0</v>
      </c>
      <c r="M30" s="54">
        <v>40</v>
      </c>
      <c r="N30" s="54">
        <v>0</v>
      </c>
      <c r="O30" s="55">
        <v>0</v>
      </c>
      <c r="P30" s="58">
        <v>2</v>
      </c>
      <c r="Q30" s="77">
        <f t="shared" si="0"/>
        <v>2</v>
      </c>
      <c r="R30" s="77">
        <f t="shared" si="1"/>
        <v>83</v>
      </c>
      <c r="S30" s="58">
        <v>2</v>
      </c>
      <c r="T30" s="58">
        <v>0</v>
      </c>
      <c r="U30" s="58">
        <v>0</v>
      </c>
      <c r="V30" s="58">
        <v>2</v>
      </c>
      <c r="W30" s="77">
        <f t="shared" si="2"/>
        <v>4</v>
      </c>
      <c r="X30" s="77">
        <f t="shared" si="3"/>
        <v>214</v>
      </c>
      <c r="Y30" s="53">
        <v>0</v>
      </c>
      <c r="Z30" s="54">
        <v>11</v>
      </c>
      <c r="AA30" s="78">
        <f t="shared" si="4"/>
        <v>354</v>
      </c>
      <c r="AB30" s="79">
        <f t="shared" si="5"/>
        <v>371</v>
      </c>
    </row>
    <row r="31" spans="1:28" ht="24.75" customHeight="1" x14ac:dyDescent="0.3">
      <c r="A31" s="20">
        <f t="shared" si="6"/>
        <v>18</v>
      </c>
      <c r="B31" s="66" t="s">
        <v>16</v>
      </c>
      <c r="C31" s="67">
        <v>2576</v>
      </c>
      <c r="D31" s="68" t="s">
        <v>18</v>
      </c>
      <c r="E31" s="69">
        <v>528</v>
      </c>
      <c r="F31" s="50">
        <v>20</v>
      </c>
      <c r="G31" s="51">
        <v>83</v>
      </c>
      <c r="H31" s="51">
        <v>157</v>
      </c>
      <c r="I31" s="51">
        <v>0</v>
      </c>
      <c r="J31" s="51">
        <v>1</v>
      </c>
      <c r="K31" s="51">
        <v>0</v>
      </c>
      <c r="L31" s="51">
        <v>1</v>
      </c>
      <c r="M31" s="51">
        <v>54</v>
      </c>
      <c r="N31" s="51">
        <v>0</v>
      </c>
      <c r="O31" s="52">
        <v>0</v>
      </c>
      <c r="P31" s="57">
        <v>1</v>
      </c>
      <c r="Q31" s="70">
        <f t="shared" si="0"/>
        <v>1</v>
      </c>
      <c r="R31" s="70">
        <f t="shared" si="1"/>
        <v>85</v>
      </c>
      <c r="S31" s="57">
        <v>6</v>
      </c>
      <c r="T31" s="57">
        <v>0</v>
      </c>
      <c r="U31" s="57">
        <v>0</v>
      </c>
      <c r="V31" s="57">
        <v>0</v>
      </c>
      <c r="W31" s="70">
        <f t="shared" si="2"/>
        <v>6</v>
      </c>
      <c r="X31" s="70">
        <f t="shared" si="3"/>
        <v>164</v>
      </c>
      <c r="Y31" s="50"/>
      <c r="Z31" s="51">
        <v>11</v>
      </c>
      <c r="AA31" s="71">
        <f t="shared" si="4"/>
        <v>316</v>
      </c>
      <c r="AB31" s="72">
        <f t="shared" si="5"/>
        <v>334</v>
      </c>
    </row>
    <row r="32" spans="1:28" ht="24.75" customHeight="1" x14ac:dyDescent="0.3">
      <c r="A32" s="21">
        <f t="shared" si="6"/>
        <v>19</v>
      </c>
      <c r="B32" s="73" t="s">
        <v>16</v>
      </c>
      <c r="C32" s="74">
        <v>2577</v>
      </c>
      <c r="D32" s="75" t="s">
        <v>17</v>
      </c>
      <c r="E32" s="76">
        <v>300</v>
      </c>
      <c r="F32" s="53"/>
      <c r="G32" s="54"/>
      <c r="H32" s="54"/>
      <c r="I32" s="54"/>
      <c r="J32" s="54"/>
      <c r="K32" s="54"/>
      <c r="L32" s="54"/>
      <c r="M32" s="54"/>
      <c r="N32" s="54"/>
      <c r="O32" s="55"/>
      <c r="P32" s="58"/>
      <c r="Q32" s="77">
        <f t="shared" si="0"/>
        <v>0</v>
      </c>
      <c r="R32" s="77">
        <f t="shared" si="1"/>
        <v>0</v>
      </c>
      <c r="S32" s="58"/>
      <c r="T32" s="58"/>
      <c r="U32" s="58"/>
      <c r="V32" s="58"/>
      <c r="W32" s="77">
        <f t="shared" si="2"/>
        <v>0</v>
      </c>
      <c r="X32" s="77">
        <f t="shared" si="3"/>
        <v>0</v>
      </c>
      <c r="Y32" s="53"/>
      <c r="Z32" s="54"/>
      <c r="AA32" s="78">
        <f t="shared" si="4"/>
        <v>0</v>
      </c>
      <c r="AB32" s="79">
        <f t="shared" si="5"/>
        <v>0</v>
      </c>
    </row>
    <row r="33" spans="1:28" ht="9.75" customHeight="1" x14ac:dyDescent="0.25">
      <c r="A33" s="22"/>
      <c r="B33" s="23"/>
      <c r="C33" s="24"/>
      <c r="D33" s="25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8"/>
    </row>
    <row r="34" spans="1:28" x14ac:dyDescent="0.25">
      <c r="A34" s="29"/>
      <c r="B34" s="30"/>
      <c r="C34" s="31"/>
      <c r="D34" s="32"/>
      <c r="E34" s="33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5"/>
    </row>
    <row r="35" spans="1:28" x14ac:dyDescent="0.25">
      <c r="A35" s="22"/>
      <c r="B35" s="23"/>
      <c r="C35" s="24"/>
      <c r="D35" s="25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8"/>
    </row>
    <row r="36" spans="1:28" ht="31.5" x14ac:dyDescent="0.25">
      <c r="A36" s="42" t="s">
        <v>22</v>
      </c>
      <c r="B36" s="39"/>
      <c r="C36" s="39">
        <f>COUNTA(C14:C32)</f>
        <v>19</v>
      </c>
      <c r="D36" s="40"/>
      <c r="E36" s="41">
        <f t="shared" ref="E36:AB36" si="7">SUM(E14:E32)</f>
        <v>11475</v>
      </c>
      <c r="F36" s="41">
        <f t="shared" si="7"/>
        <v>1187</v>
      </c>
      <c r="G36" s="41">
        <f t="shared" si="7"/>
        <v>2427</v>
      </c>
      <c r="H36" s="41">
        <f t="shared" si="7"/>
        <v>2991</v>
      </c>
      <c r="I36" s="41">
        <f t="shared" si="7"/>
        <v>22</v>
      </c>
      <c r="J36" s="41">
        <f t="shared" si="7"/>
        <v>57</v>
      </c>
      <c r="K36" s="41">
        <f t="shared" si="7"/>
        <v>0</v>
      </c>
      <c r="L36" s="41">
        <f t="shared" si="7"/>
        <v>46</v>
      </c>
      <c r="M36" s="41">
        <f t="shared" si="7"/>
        <v>349</v>
      </c>
      <c r="N36" s="41">
        <f t="shared" si="7"/>
        <v>0</v>
      </c>
      <c r="O36" s="41">
        <f t="shared" si="7"/>
        <v>0</v>
      </c>
      <c r="P36" s="41">
        <f t="shared" si="7"/>
        <v>14</v>
      </c>
      <c r="Q36" s="41">
        <f t="shared" si="7"/>
        <v>14</v>
      </c>
      <c r="R36" s="41">
        <f t="shared" si="7"/>
        <v>2498</v>
      </c>
      <c r="S36" s="41">
        <f t="shared" si="7"/>
        <v>65</v>
      </c>
      <c r="T36" s="41">
        <f t="shared" si="7"/>
        <v>3</v>
      </c>
      <c r="U36" s="41">
        <f t="shared" si="7"/>
        <v>3</v>
      </c>
      <c r="V36" s="41">
        <f t="shared" si="7"/>
        <v>5</v>
      </c>
      <c r="W36" s="41">
        <f t="shared" si="7"/>
        <v>76</v>
      </c>
      <c r="X36" s="41">
        <f t="shared" si="7"/>
        <v>3135</v>
      </c>
      <c r="Y36" s="41">
        <f t="shared" si="7"/>
        <v>2</v>
      </c>
      <c r="Z36" s="41">
        <f t="shared" si="7"/>
        <v>149</v>
      </c>
      <c r="AA36" s="41">
        <f t="shared" si="7"/>
        <v>7079</v>
      </c>
      <c r="AB36" s="41">
        <f t="shared" si="7"/>
        <v>7320</v>
      </c>
    </row>
    <row r="37" spans="1:28" x14ac:dyDescent="0.25">
      <c r="B37" s="8"/>
      <c r="C37" s="8"/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"/>
  <sheetViews>
    <sheetView tabSelected="1" topLeftCell="A7" zoomScale="70" zoomScaleNormal="70" workbookViewId="0">
      <pane xSplit="5" ySplit="7" topLeftCell="F31" activePane="bottomRight" state="frozen"/>
      <selection activeCell="A7" sqref="A7"/>
      <selection pane="topRight" activeCell="F7" sqref="F7"/>
      <selection pane="bottomLeft" activeCell="A14" sqref="A14"/>
      <selection pane="bottomRight" activeCell="F33" sqref="F33:F35"/>
    </sheetView>
  </sheetViews>
  <sheetFormatPr baseColWidth="10" defaultRowHeight="15" x14ac:dyDescent="0.25"/>
  <cols>
    <col min="1" max="1" width="5.5703125" bestFit="1" customWidth="1"/>
    <col min="2" max="2" width="22.28515625" style="8" bestFit="1" customWidth="1"/>
    <col min="3" max="3" width="7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85546875" bestFit="1" customWidth="1"/>
    <col min="18" max="18" width="12" bestFit="1" customWidth="1"/>
    <col min="19" max="21" width="15.85546875" customWidth="1"/>
    <col min="22" max="22" width="23.7109375" customWidth="1"/>
    <col min="23" max="23" width="11.85546875" bestFit="1" customWidth="1"/>
    <col min="24" max="24" width="12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145" t="s">
        <v>23</v>
      </c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</row>
    <row r="6" spans="1:29" ht="15" customHeight="1" x14ac:dyDescent="0.25">
      <c r="B6" s="1"/>
      <c r="C6" s="1"/>
      <c r="D6" s="1"/>
      <c r="E6" s="2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</row>
    <row r="7" spans="1:29" ht="18.75" x14ac:dyDescent="0.3">
      <c r="A7" s="146"/>
      <c r="B7" s="146"/>
      <c r="C7" s="146"/>
      <c r="D7" s="146"/>
      <c r="E7" s="2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</row>
    <row r="8" spans="1:29" ht="18.75" x14ac:dyDescent="0.3">
      <c r="A8" s="146" t="s">
        <v>27</v>
      </c>
      <c r="B8" s="146"/>
      <c r="C8" s="146"/>
      <c r="D8" s="146"/>
      <c r="F8" s="147" t="s">
        <v>0</v>
      </c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</row>
    <row r="9" spans="1:29" ht="18.75" x14ac:dyDescent="0.3">
      <c r="A9" s="3" t="str">
        <f>CONCATENATE("Casillas computadas: ",AC16," de ",AC15)</f>
        <v>Casillas computadas: 19 de 19</v>
      </c>
      <c r="B9" s="4"/>
      <c r="C9" s="4"/>
      <c r="D9" s="4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</row>
    <row r="10" spans="1:29" ht="18.75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148" t="s">
        <v>1</v>
      </c>
      <c r="B12" s="149"/>
      <c r="C12" s="149"/>
      <c r="D12" s="149"/>
      <c r="E12" s="150"/>
      <c r="F12" s="151" t="s">
        <v>2</v>
      </c>
      <c r="G12" s="152"/>
      <c r="H12" s="152"/>
      <c r="I12" s="152"/>
      <c r="J12" s="152"/>
      <c r="K12" s="152"/>
      <c r="L12" s="152"/>
      <c r="M12" s="152"/>
      <c r="N12" s="152"/>
      <c r="O12" s="153"/>
      <c r="P12" s="154" t="s">
        <v>3</v>
      </c>
      <c r="Q12" s="155"/>
      <c r="R12" s="156"/>
      <c r="S12" s="154" t="s">
        <v>4</v>
      </c>
      <c r="T12" s="155"/>
      <c r="U12" s="155"/>
      <c r="V12" s="155"/>
      <c r="W12" s="155"/>
      <c r="X12" s="156"/>
      <c r="Y12" s="157" t="s">
        <v>5</v>
      </c>
      <c r="Z12" s="158"/>
      <c r="AA12" s="158"/>
      <c r="AB12" s="159"/>
    </row>
    <row r="13" spans="1:29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1"/>
      <c r="T13" s="11"/>
      <c r="U13" s="11"/>
      <c r="V13" s="11"/>
      <c r="W13" s="11" t="s">
        <v>11</v>
      </c>
      <c r="X13" s="11" t="s">
        <v>12</v>
      </c>
      <c r="Y13" s="10" t="s">
        <v>13</v>
      </c>
      <c r="Z13" s="10" t="s">
        <v>14</v>
      </c>
      <c r="AA13" s="10" t="s">
        <v>15</v>
      </c>
      <c r="AB13" s="10" t="s">
        <v>24</v>
      </c>
    </row>
    <row r="14" spans="1:29" ht="30" customHeight="1" x14ac:dyDescent="0.3">
      <c r="A14" s="84">
        <v>1</v>
      </c>
      <c r="B14" s="85" t="s">
        <v>16</v>
      </c>
      <c r="C14" s="86">
        <v>2570</v>
      </c>
      <c r="D14" s="87" t="s">
        <v>17</v>
      </c>
      <c r="E14" s="88">
        <v>599</v>
      </c>
      <c r="F14" s="89">
        <v>77</v>
      </c>
      <c r="G14" s="90">
        <v>153</v>
      </c>
      <c r="H14" s="90">
        <v>135</v>
      </c>
      <c r="I14" s="90">
        <v>0</v>
      </c>
      <c r="J14" s="90">
        <v>2</v>
      </c>
      <c r="K14" s="90">
        <v>0</v>
      </c>
      <c r="L14" s="90">
        <v>4</v>
      </c>
      <c r="M14" s="90">
        <v>11</v>
      </c>
      <c r="N14" s="90">
        <v>0</v>
      </c>
      <c r="O14" s="91">
        <v>0</v>
      </c>
      <c r="P14" s="92">
        <v>1</v>
      </c>
      <c r="Q14" s="93">
        <f t="shared" ref="Q14:Q32" si="0">P14</f>
        <v>1</v>
      </c>
      <c r="R14" s="93">
        <f t="shared" ref="R14:R32" si="1">G14+J14+P14</f>
        <v>156</v>
      </c>
      <c r="S14" s="92">
        <v>5</v>
      </c>
      <c r="T14" s="92">
        <v>0</v>
      </c>
      <c r="U14" s="92">
        <v>0</v>
      </c>
      <c r="V14" s="92">
        <v>0</v>
      </c>
      <c r="W14" s="93">
        <f t="shared" ref="W14:W32" si="2">SUM(S14:V14)</f>
        <v>5</v>
      </c>
      <c r="X14" s="93">
        <f t="shared" ref="X14:X32" si="3">W14+H14+I14+L14</f>
        <v>144</v>
      </c>
      <c r="Y14" s="89">
        <v>1</v>
      </c>
      <c r="Z14" s="90">
        <v>7</v>
      </c>
      <c r="AA14" s="94">
        <f t="shared" ref="AA14:AA32" si="4">SUM(F14:O14)</f>
        <v>382</v>
      </c>
      <c r="AB14" s="95">
        <f t="shared" ref="AB14:AB32" si="5">Q14+W14+Y14+Z14+AA14</f>
        <v>396</v>
      </c>
      <c r="AC14">
        <f>COUNTIF(AB14:AB32,0)</f>
        <v>0</v>
      </c>
    </row>
    <row r="15" spans="1:29" ht="30" customHeight="1" x14ac:dyDescent="0.3">
      <c r="A15" s="96">
        <f t="shared" ref="A15:A32" si="6">A14+1</f>
        <v>2</v>
      </c>
      <c r="B15" s="97" t="s">
        <v>16</v>
      </c>
      <c r="C15" s="98">
        <v>2570</v>
      </c>
      <c r="D15" s="99" t="s">
        <v>18</v>
      </c>
      <c r="E15" s="100">
        <v>599</v>
      </c>
      <c r="F15" s="101">
        <v>68</v>
      </c>
      <c r="G15" s="102">
        <v>158</v>
      </c>
      <c r="H15" s="102">
        <v>140</v>
      </c>
      <c r="I15" s="102">
        <v>1</v>
      </c>
      <c r="J15" s="102">
        <v>2</v>
      </c>
      <c r="K15" s="102">
        <v>0</v>
      </c>
      <c r="L15" s="102">
        <v>2</v>
      </c>
      <c r="M15" s="102">
        <v>8</v>
      </c>
      <c r="N15" s="102">
        <v>0</v>
      </c>
      <c r="O15" s="103">
        <v>0</v>
      </c>
      <c r="P15" s="104">
        <v>0</v>
      </c>
      <c r="Q15" s="105">
        <f t="shared" si="0"/>
        <v>0</v>
      </c>
      <c r="R15" s="105">
        <f t="shared" si="1"/>
        <v>160</v>
      </c>
      <c r="S15" s="104">
        <v>4</v>
      </c>
      <c r="T15" s="104">
        <v>1</v>
      </c>
      <c r="U15" s="104">
        <v>0</v>
      </c>
      <c r="V15" s="104">
        <v>0</v>
      </c>
      <c r="W15" s="105">
        <f t="shared" si="2"/>
        <v>5</v>
      </c>
      <c r="X15" s="105">
        <f t="shared" si="3"/>
        <v>148</v>
      </c>
      <c r="Y15" s="101">
        <v>0</v>
      </c>
      <c r="Z15" s="102">
        <v>6</v>
      </c>
      <c r="AA15" s="106">
        <f t="shared" si="4"/>
        <v>379</v>
      </c>
      <c r="AB15" s="107">
        <f t="shared" si="5"/>
        <v>390</v>
      </c>
      <c r="AC15">
        <f>C36</f>
        <v>19</v>
      </c>
    </row>
    <row r="16" spans="1:29" ht="30" customHeight="1" x14ac:dyDescent="0.3">
      <c r="A16" s="108">
        <f t="shared" si="6"/>
        <v>3</v>
      </c>
      <c r="B16" s="109" t="s">
        <v>16</v>
      </c>
      <c r="C16" s="110">
        <v>2570</v>
      </c>
      <c r="D16" s="111" t="s">
        <v>19</v>
      </c>
      <c r="E16" s="112">
        <v>598</v>
      </c>
      <c r="F16" s="113">
        <v>98</v>
      </c>
      <c r="G16" s="114">
        <v>140</v>
      </c>
      <c r="H16" s="114">
        <v>139</v>
      </c>
      <c r="I16" s="114">
        <v>0</v>
      </c>
      <c r="J16" s="114">
        <v>4</v>
      </c>
      <c r="K16" s="114">
        <v>0</v>
      </c>
      <c r="L16" s="114">
        <v>0</v>
      </c>
      <c r="M16" s="114">
        <v>12</v>
      </c>
      <c r="N16" s="114">
        <v>0</v>
      </c>
      <c r="O16" s="115">
        <v>0</v>
      </c>
      <c r="P16" s="116">
        <v>0</v>
      </c>
      <c r="Q16" s="117">
        <f t="shared" si="0"/>
        <v>0</v>
      </c>
      <c r="R16" s="117">
        <f t="shared" si="1"/>
        <v>144</v>
      </c>
      <c r="S16" s="116">
        <v>1</v>
      </c>
      <c r="T16" s="116">
        <v>1</v>
      </c>
      <c r="U16" s="116">
        <v>0</v>
      </c>
      <c r="V16" s="116">
        <v>0</v>
      </c>
      <c r="W16" s="117">
        <f t="shared" si="2"/>
        <v>2</v>
      </c>
      <c r="X16" s="117">
        <f t="shared" si="3"/>
        <v>141</v>
      </c>
      <c r="Y16" s="113">
        <v>0</v>
      </c>
      <c r="Z16" s="114">
        <v>14</v>
      </c>
      <c r="AA16" s="118">
        <f t="shared" si="4"/>
        <v>393</v>
      </c>
      <c r="AB16" s="119">
        <f t="shared" si="5"/>
        <v>409</v>
      </c>
      <c r="AC16">
        <f>AC15-AC14</f>
        <v>19</v>
      </c>
    </row>
    <row r="17" spans="1:29" ht="30" customHeight="1" x14ac:dyDescent="0.3">
      <c r="A17" s="96">
        <f t="shared" si="6"/>
        <v>4</v>
      </c>
      <c r="B17" s="97" t="s">
        <v>16</v>
      </c>
      <c r="C17" s="98">
        <v>2571</v>
      </c>
      <c r="D17" s="99" t="s">
        <v>17</v>
      </c>
      <c r="E17" s="100">
        <v>662</v>
      </c>
      <c r="F17" s="101">
        <v>98</v>
      </c>
      <c r="G17" s="102">
        <v>134</v>
      </c>
      <c r="H17" s="102">
        <v>205</v>
      </c>
      <c r="I17" s="102">
        <v>3</v>
      </c>
      <c r="J17" s="102">
        <v>8</v>
      </c>
      <c r="K17" s="102">
        <v>0</v>
      </c>
      <c r="L17" s="102">
        <v>2</v>
      </c>
      <c r="M17" s="102">
        <v>9</v>
      </c>
      <c r="N17" s="102">
        <v>0</v>
      </c>
      <c r="O17" s="103">
        <v>0</v>
      </c>
      <c r="P17" s="104">
        <v>0</v>
      </c>
      <c r="Q17" s="105">
        <f t="shared" si="0"/>
        <v>0</v>
      </c>
      <c r="R17" s="105">
        <f t="shared" si="1"/>
        <v>142</v>
      </c>
      <c r="S17" s="104">
        <v>5</v>
      </c>
      <c r="T17" s="104">
        <v>0</v>
      </c>
      <c r="U17" s="104">
        <v>0</v>
      </c>
      <c r="V17" s="104">
        <v>0</v>
      </c>
      <c r="W17" s="105">
        <f t="shared" si="2"/>
        <v>5</v>
      </c>
      <c r="X17" s="105">
        <f t="shared" si="3"/>
        <v>215</v>
      </c>
      <c r="Y17" s="101">
        <v>0</v>
      </c>
      <c r="Z17" s="102">
        <v>0</v>
      </c>
      <c r="AA17" s="106">
        <f t="shared" si="4"/>
        <v>459</v>
      </c>
      <c r="AB17" s="107">
        <f t="shared" si="5"/>
        <v>464</v>
      </c>
      <c r="AC17" s="13">
        <f>AC16*100/AC15</f>
        <v>100</v>
      </c>
    </row>
    <row r="18" spans="1:29" ht="30" customHeight="1" x14ac:dyDescent="0.3">
      <c r="A18" s="108">
        <f t="shared" si="6"/>
        <v>5</v>
      </c>
      <c r="B18" s="109" t="s">
        <v>16</v>
      </c>
      <c r="C18" s="110">
        <v>2571</v>
      </c>
      <c r="D18" s="111" t="s">
        <v>18</v>
      </c>
      <c r="E18" s="112">
        <v>661</v>
      </c>
      <c r="F18" s="113">
        <v>78</v>
      </c>
      <c r="G18" s="114">
        <v>162</v>
      </c>
      <c r="H18" s="114">
        <v>179</v>
      </c>
      <c r="I18" s="114">
        <v>2</v>
      </c>
      <c r="J18" s="114">
        <v>2</v>
      </c>
      <c r="K18" s="114">
        <v>0</v>
      </c>
      <c r="L18" s="114">
        <v>3</v>
      </c>
      <c r="M18" s="114">
        <v>15</v>
      </c>
      <c r="N18" s="114">
        <v>0</v>
      </c>
      <c r="O18" s="115">
        <v>0</v>
      </c>
      <c r="P18" s="116">
        <v>0</v>
      </c>
      <c r="Q18" s="117">
        <f t="shared" si="0"/>
        <v>0</v>
      </c>
      <c r="R18" s="117">
        <f t="shared" si="1"/>
        <v>164</v>
      </c>
      <c r="S18" s="116">
        <v>3</v>
      </c>
      <c r="T18" s="116">
        <v>0</v>
      </c>
      <c r="U18" s="116">
        <v>0</v>
      </c>
      <c r="V18" s="116">
        <v>0</v>
      </c>
      <c r="W18" s="117">
        <f t="shared" si="2"/>
        <v>3</v>
      </c>
      <c r="X18" s="117">
        <f t="shared" si="3"/>
        <v>187</v>
      </c>
      <c r="Y18" s="113">
        <v>0</v>
      </c>
      <c r="Z18" s="114">
        <v>10</v>
      </c>
      <c r="AA18" s="118">
        <f t="shared" si="4"/>
        <v>441</v>
      </c>
      <c r="AB18" s="119">
        <f t="shared" si="5"/>
        <v>454</v>
      </c>
      <c r="AC18" s="14" t="str">
        <f>TEXT(AC17,"0.00")</f>
        <v>100.00</v>
      </c>
    </row>
    <row r="19" spans="1:29" ht="30" customHeight="1" x14ac:dyDescent="0.3">
      <c r="A19" s="96">
        <f t="shared" si="6"/>
        <v>6</v>
      </c>
      <c r="B19" s="97" t="s">
        <v>16</v>
      </c>
      <c r="C19" s="98">
        <v>2572</v>
      </c>
      <c r="D19" s="99" t="s">
        <v>17</v>
      </c>
      <c r="E19" s="100">
        <v>751</v>
      </c>
      <c r="F19" s="101">
        <v>116</v>
      </c>
      <c r="G19" s="102">
        <v>167</v>
      </c>
      <c r="H19" s="102">
        <v>192</v>
      </c>
      <c r="I19" s="102">
        <v>1</v>
      </c>
      <c r="J19" s="102">
        <v>3</v>
      </c>
      <c r="K19" s="102">
        <v>0</v>
      </c>
      <c r="L19" s="102">
        <v>10</v>
      </c>
      <c r="M19" s="102">
        <v>39</v>
      </c>
      <c r="N19" s="102">
        <v>0</v>
      </c>
      <c r="O19" s="103">
        <v>0</v>
      </c>
      <c r="P19" s="104">
        <v>3</v>
      </c>
      <c r="Q19" s="105">
        <f t="shared" si="0"/>
        <v>3</v>
      </c>
      <c r="R19" s="105">
        <f t="shared" si="1"/>
        <v>173</v>
      </c>
      <c r="S19" s="104">
        <v>2</v>
      </c>
      <c r="T19" s="104">
        <v>0</v>
      </c>
      <c r="U19" s="104">
        <v>0</v>
      </c>
      <c r="V19" s="104">
        <v>0</v>
      </c>
      <c r="W19" s="105">
        <f t="shared" si="2"/>
        <v>2</v>
      </c>
      <c r="X19" s="105">
        <f t="shared" si="3"/>
        <v>205</v>
      </c>
      <c r="Y19" s="101">
        <v>0</v>
      </c>
      <c r="Z19" s="102">
        <v>16</v>
      </c>
      <c r="AA19" s="106">
        <f t="shared" si="4"/>
        <v>528</v>
      </c>
      <c r="AB19" s="107">
        <f t="shared" si="5"/>
        <v>549</v>
      </c>
    </row>
    <row r="20" spans="1:29" ht="30" customHeight="1" x14ac:dyDescent="0.3">
      <c r="A20" s="108">
        <f t="shared" si="6"/>
        <v>7</v>
      </c>
      <c r="B20" s="109" t="s">
        <v>16</v>
      </c>
      <c r="C20" s="110">
        <v>2572</v>
      </c>
      <c r="D20" s="111" t="s">
        <v>18</v>
      </c>
      <c r="E20" s="112">
        <v>751</v>
      </c>
      <c r="F20" s="113">
        <v>115</v>
      </c>
      <c r="G20" s="114">
        <v>174</v>
      </c>
      <c r="H20" s="114">
        <v>192</v>
      </c>
      <c r="I20" s="114">
        <v>1</v>
      </c>
      <c r="J20" s="114">
        <v>2</v>
      </c>
      <c r="K20" s="114">
        <v>0</v>
      </c>
      <c r="L20" s="114">
        <v>6</v>
      </c>
      <c r="M20" s="114">
        <v>37</v>
      </c>
      <c r="N20" s="114">
        <v>0</v>
      </c>
      <c r="O20" s="115">
        <v>0</v>
      </c>
      <c r="P20" s="116">
        <v>1</v>
      </c>
      <c r="Q20" s="117">
        <f t="shared" si="0"/>
        <v>1</v>
      </c>
      <c r="R20" s="117">
        <f t="shared" si="1"/>
        <v>177</v>
      </c>
      <c r="S20" s="116">
        <v>5</v>
      </c>
      <c r="T20" s="116">
        <v>0</v>
      </c>
      <c r="U20" s="116">
        <v>0</v>
      </c>
      <c r="V20" s="116">
        <v>0</v>
      </c>
      <c r="W20" s="117">
        <f t="shared" si="2"/>
        <v>5</v>
      </c>
      <c r="X20" s="117">
        <f t="shared" si="3"/>
        <v>204</v>
      </c>
      <c r="Y20" s="113">
        <v>0</v>
      </c>
      <c r="Z20" s="114">
        <v>15</v>
      </c>
      <c r="AA20" s="118">
        <f t="shared" si="4"/>
        <v>527</v>
      </c>
      <c r="AB20" s="119">
        <f t="shared" si="5"/>
        <v>548</v>
      </c>
    </row>
    <row r="21" spans="1:29" ht="30" customHeight="1" x14ac:dyDescent="0.3">
      <c r="A21" s="96">
        <f t="shared" si="6"/>
        <v>8</v>
      </c>
      <c r="B21" s="97" t="s">
        <v>16</v>
      </c>
      <c r="C21" s="98">
        <v>2572</v>
      </c>
      <c r="D21" s="99" t="s">
        <v>19</v>
      </c>
      <c r="E21" s="100">
        <v>751</v>
      </c>
      <c r="F21" s="101">
        <v>109</v>
      </c>
      <c r="G21" s="102">
        <v>156</v>
      </c>
      <c r="H21" s="102">
        <v>195</v>
      </c>
      <c r="I21" s="102">
        <v>2</v>
      </c>
      <c r="J21" s="102">
        <v>3</v>
      </c>
      <c r="K21" s="102">
        <v>0</v>
      </c>
      <c r="L21" s="102">
        <v>8</v>
      </c>
      <c r="M21" s="102">
        <v>49</v>
      </c>
      <c r="N21" s="102">
        <v>0</v>
      </c>
      <c r="O21" s="103">
        <v>0</v>
      </c>
      <c r="P21" s="104">
        <v>0</v>
      </c>
      <c r="Q21" s="105">
        <f t="shared" si="0"/>
        <v>0</v>
      </c>
      <c r="R21" s="105">
        <f t="shared" si="1"/>
        <v>159</v>
      </c>
      <c r="S21" s="104">
        <v>6</v>
      </c>
      <c r="T21" s="104">
        <v>0</v>
      </c>
      <c r="U21" s="104">
        <v>0</v>
      </c>
      <c r="V21" s="104">
        <v>0</v>
      </c>
      <c r="W21" s="105">
        <f t="shared" si="2"/>
        <v>6</v>
      </c>
      <c r="X21" s="105">
        <f t="shared" si="3"/>
        <v>211</v>
      </c>
      <c r="Y21" s="101">
        <v>0</v>
      </c>
      <c r="Z21" s="102">
        <v>12</v>
      </c>
      <c r="AA21" s="106">
        <f t="shared" si="4"/>
        <v>522</v>
      </c>
      <c r="AB21" s="107">
        <f t="shared" si="5"/>
        <v>540</v>
      </c>
    </row>
    <row r="22" spans="1:29" ht="30" customHeight="1" x14ac:dyDescent="0.3">
      <c r="A22" s="108">
        <f t="shared" si="6"/>
        <v>9</v>
      </c>
      <c r="B22" s="109" t="s">
        <v>16</v>
      </c>
      <c r="C22" s="110">
        <v>2572</v>
      </c>
      <c r="D22" s="111" t="s">
        <v>20</v>
      </c>
      <c r="E22" s="112">
        <v>750</v>
      </c>
      <c r="F22" s="113">
        <v>141</v>
      </c>
      <c r="G22" s="114">
        <v>126</v>
      </c>
      <c r="H22" s="114">
        <v>183</v>
      </c>
      <c r="I22" s="114">
        <v>1</v>
      </c>
      <c r="J22" s="114">
        <v>2</v>
      </c>
      <c r="K22" s="114">
        <v>0</v>
      </c>
      <c r="L22" s="114">
        <v>4</v>
      </c>
      <c r="M22" s="114">
        <v>46</v>
      </c>
      <c r="N22" s="114">
        <v>0</v>
      </c>
      <c r="O22" s="115">
        <v>0</v>
      </c>
      <c r="P22" s="116">
        <v>0</v>
      </c>
      <c r="Q22" s="117">
        <f t="shared" si="0"/>
        <v>0</v>
      </c>
      <c r="R22" s="117">
        <f t="shared" si="1"/>
        <v>128</v>
      </c>
      <c r="S22" s="116">
        <v>8</v>
      </c>
      <c r="T22" s="116">
        <v>0</v>
      </c>
      <c r="U22" s="116">
        <v>0</v>
      </c>
      <c r="V22" s="116">
        <v>0</v>
      </c>
      <c r="W22" s="117">
        <f t="shared" si="2"/>
        <v>8</v>
      </c>
      <c r="X22" s="117">
        <f t="shared" si="3"/>
        <v>196</v>
      </c>
      <c r="Y22" s="113">
        <v>0</v>
      </c>
      <c r="Z22" s="114">
        <v>14</v>
      </c>
      <c r="AA22" s="118">
        <f t="shared" si="4"/>
        <v>503</v>
      </c>
      <c r="AB22" s="119">
        <f t="shared" si="5"/>
        <v>525</v>
      </c>
    </row>
    <row r="23" spans="1:29" ht="30" customHeight="1" x14ac:dyDescent="0.3">
      <c r="A23" s="96">
        <f t="shared" si="6"/>
        <v>10</v>
      </c>
      <c r="B23" s="97" t="s">
        <v>16</v>
      </c>
      <c r="C23" s="98">
        <v>2573</v>
      </c>
      <c r="D23" s="99" t="s">
        <v>17</v>
      </c>
      <c r="E23" s="100">
        <v>581</v>
      </c>
      <c r="F23" s="101">
        <v>54</v>
      </c>
      <c r="G23" s="102">
        <v>153</v>
      </c>
      <c r="H23" s="102">
        <v>228</v>
      </c>
      <c r="I23" s="102">
        <v>1</v>
      </c>
      <c r="J23" s="102">
        <v>1</v>
      </c>
      <c r="K23" s="102">
        <v>0</v>
      </c>
      <c r="L23" s="102">
        <v>1</v>
      </c>
      <c r="M23" s="102">
        <v>0</v>
      </c>
      <c r="N23" s="102">
        <v>0</v>
      </c>
      <c r="O23" s="103">
        <v>0</v>
      </c>
      <c r="P23" s="104">
        <v>3</v>
      </c>
      <c r="Q23" s="105">
        <f t="shared" si="0"/>
        <v>3</v>
      </c>
      <c r="R23" s="105">
        <f t="shared" si="1"/>
        <v>157</v>
      </c>
      <c r="S23" s="104">
        <v>3</v>
      </c>
      <c r="T23" s="104">
        <v>0</v>
      </c>
      <c r="U23" s="104">
        <v>0</v>
      </c>
      <c r="V23" s="104">
        <v>1</v>
      </c>
      <c r="W23" s="105">
        <f t="shared" si="2"/>
        <v>4</v>
      </c>
      <c r="X23" s="105">
        <f t="shared" si="3"/>
        <v>234</v>
      </c>
      <c r="Y23" s="101">
        <v>0</v>
      </c>
      <c r="Z23" s="102">
        <v>6</v>
      </c>
      <c r="AA23" s="106">
        <f t="shared" si="4"/>
        <v>438</v>
      </c>
      <c r="AB23" s="107">
        <f t="shared" si="5"/>
        <v>451</v>
      </c>
      <c r="AC23">
        <f>C44</f>
        <v>0</v>
      </c>
    </row>
    <row r="24" spans="1:29" ht="30" customHeight="1" x14ac:dyDescent="0.3">
      <c r="A24" s="108">
        <f t="shared" si="6"/>
        <v>11</v>
      </c>
      <c r="B24" s="109" t="s">
        <v>16</v>
      </c>
      <c r="C24" s="110">
        <v>2573</v>
      </c>
      <c r="D24" s="111" t="s">
        <v>18</v>
      </c>
      <c r="E24" s="112">
        <v>581</v>
      </c>
      <c r="F24" s="113">
        <v>34</v>
      </c>
      <c r="G24" s="114">
        <v>138</v>
      </c>
      <c r="H24" s="114">
        <v>221</v>
      </c>
      <c r="I24" s="114">
        <v>0</v>
      </c>
      <c r="J24" s="114">
        <v>2</v>
      </c>
      <c r="K24" s="114">
        <v>0</v>
      </c>
      <c r="L24" s="114">
        <v>1</v>
      </c>
      <c r="M24" s="114">
        <v>6</v>
      </c>
      <c r="N24" s="114">
        <v>0</v>
      </c>
      <c r="O24" s="115">
        <v>0</v>
      </c>
      <c r="P24" s="116">
        <v>0</v>
      </c>
      <c r="Q24" s="117">
        <f t="shared" si="0"/>
        <v>0</v>
      </c>
      <c r="R24" s="117">
        <f t="shared" si="1"/>
        <v>140</v>
      </c>
      <c r="S24" s="116">
        <v>3</v>
      </c>
      <c r="T24" s="116">
        <v>0</v>
      </c>
      <c r="U24" s="116">
        <v>0</v>
      </c>
      <c r="V24" s="116">
        <v>0</v>
      </c>
      <c r="W24" s="117">
        <f t="shared" si="2"/>
        <v>3</v>
      </c>
      <c r="X24" s="117">
        <f t="shared" si="3"/>
        <v>225</v>
      </c>
      <c r="Y24" s="113">
        <v>0</v>
      </c>
      <c r="Z24" s="114">
        <v>8</v>
      </c>
      <c r="AA24" s="118">
        <f t="shared" si="4"/>
        <v>402</v>
      </c>
      <c r="AB24" s="119">
        <f t="shared" si="5"/>
        <v>413</v>
      </c>
      <c r="AC24">
        <f>AC23-AC22</f>
        <v>0</v>
      </c>
    </row>
    <row r="25" spans="1:29" ht="30" customHeight="1" x14ac:dyDescent="0.3">
      <c r="A25" s="96">
        <f t="shared" si="6"/>
        <v>12</v>
      </c>
      <c r="B25" s="97" t="s">
        <v>16</v>
      </c>
      <c r="C25" s="98">
        <v>2573</v>
      </c>
      <c r="D25" s="99" t="s">
        <v>19</v>
      </c>
      <c r="E25" s="100">
        <v>581</v>
      </c>
      <c r="F25" s="101">
        <v>45</v>
      </c>
      <c r="G25" s="102">
        <v>135</v>
      </c>
      <c r="H25" s="102">
        <v>208</v>
      </c>
      <c r="I25" s="102">
        <v>2</v>
      </c>
      <c r="J25" s="102">
        <v>6</v>
      </c>
      <c r="K25" s="102">
        <v>0</v>
      </c>
      <c r="L25" s="102">
        <v>1</v>
      </c>
      <c r="M25" s="102">
        <v>9</v>
      </c>
      <c r="N25" s="102">
        <v>0</v>
      </c>
      <c r="O25" s="103">
        <v>0</v>
      </c>
      <c r="P25" s="104">
        <v>2</v>
      </c>
      <c r="Q25" s="105">
        <f t="shared" si="0"/>
        <v>2</v>
      </c>
      <c r="R25" s="105">
        <f t="shared" si="1"/>
        <v>143</v>
      </c>
      <c r="S25" s="104">
        <v>6</v>
      </c>
      <c r="T25" s="104">
        <v>1</v>
      </c>
      <c r="U25" s="104">
        <v>1</v>
      </c>
      <c r="V25" s="104">
        <v>1</v>
      </c>
      <c r="W25" s="105">
        <f t="shared" si="2"/>
        <v>9</v>
      </c>
      <c r="X25" s="105">
        <f t="shared" si="3"/>
        <v>220</v>
      </c>
      <c r="Y25" s="101">
        <v>0</v>
      </c>
      <c r="Z25" s="102">
        <v>9</v>
      </c>
      <c r="AA25" s="106">
        <f t="shared" si="4"/>
        <v>406</v>
      </c>
      <c r="AB25" s="107">
        <f t="shared" si="5"/>
        <v>426</v>
      </c>
      <c r="AC25" s="13" t="e">
        <f>AC24*100/AC23</f>
        <v>#DIV/0!</v>
      </c>
    </row>
    <row r="26" spans="1:29" ht="30" customHeight="1" x14ac:dyDescent="0.3">
      <c r="A26" s="108">
        <f t="shared" si="6"/>
        <v>13</v>
      </c>
      <c r="B26" s="109" t="s">
        <v>16</v>
      </c>
      <c r="C26" s="110">
        <v>2574</v>
      </c>
      <c r="D26" s="111" t="s">
        <v>17</v>
      </c>
      <c r="E26" s="112">
        <v>768</v>
      </c>
      <c r="F26" s="113">
        <v>58</v>
      </c>
      <c r="G26" s="114">
        <v>175</v>
      </c>
      <c r="H26" s="114">
        <v>223</v>
      </c>
      <c r="I26" s="114">
        <v>2</v>
      </c>
      <c r="J26" s="114">
        <v>8</v>
      </c>
      <c r="K26" s="114">
        <v>0</v>
      </c>
      <c r="L26" s="114">
        <v>1</v>
      </c>
      <c r="M26" s="114">
        <v>2</v>
      </c>
      <c r="N26" s="114">
        <v>0</v>
      </c>
      <c r="O26" s="115">
        <v>0</v>
      </c>
      <c r="P26" s="116">
        <v>0</v>
      </c>
      <c r="Q26" s="117">
        <f t="shared" si="0"/>
        <v>0</v>
      </c>
      <c r="R26" s="117">
        <f>G26+J26+P26</f>
        <v>183</v>
      </c>
      <c r="S26" s="116">
        <v>4</v>
      </c>
      <c r="T26" s="116">
        <v>0</v>
      </c>
      <c r="U26" s="116">
        <v>0</v>
      </c>
      <c r="V26" s="116">
        <v>0</v>
      </c>
      <c r="W26" s="117">
        <f t="shared" si="2"/>
        <v>4</v>
      </c>
      <c r="X26" s="117">
        <f>W26+H26+I26+L26</f>
        <v>230</v>
      </c>
      <c r="Y26" s="113">
        <v>0</v>
      </c>
      <c r="Z26" s="114">
        <v>19</v>
      </c>
      <c r="AA26" s="118">
        <f>SUM(F26:O26)</f>
        <v>469</v>
      </c>
      <c r="AB26" s="119">
        <f t="shared" si="5"/>
        <v>492</v>
      </c>
      <c r="AC26" s="14" t="e">
        <f>TEXT(AC25,"0.00")</f>
        <v>#DIV/0!</v>
      </c>
    </row>
    <row r="27" spans="1:29" ht="30" customHeight="1" x14ac:dyDescent="0.3">
      <c r="A27" s="96">
        <f t="shared" si="6"/>
        <v>14</v>
      </c>
      <c r="B27" s="97" t="s">
        <v>16</v>
      </c>
      <c r="C27" s="98">
        <v>2574</v>
      </c>
      <c r="D27" s="99" t="s">
        <v>21</v>
      </c>
      <c r="E27" s="100">
        <v>485</v>
      </c>
      <c r="F27" s="101">
        <v>27</v>
      </c>
      <c r="G27" s="102">
        <v>107</v>
      </c>
      <c r="H27" s="102">
        <v>114</v>
      </c>
      <c r="I27" s="102">
        <v>4</v>
      </c>
      <c r="J27" s="102">
        <v>5</v>
      </c>
      <c r="K27" s="102">
        <v>0</v>
      </c>
      <c r="L27" s="102">
        <v>2</v>
      </c>
      <c r="M27" s="102">
        <v>8</v>
      </c>
      <c r="N27" s="102">
        <v>0</v>
      </c>
      <c r="O27" s="103">
        <v>0</v>
      </c>
      <c r="P27" s="104">
        <v>1</v>
      </c>
      <c r="Q27" s="105">
        <f t="shared" si="0"/>
        <v>1</v>
      </c>
      <c r="R27" s="105">
        <f>G27+J27+P27</f>
        <v>113</v>
      </c>
      <c r="S27" s="104">
        <v>2</v>
      </c>
      <c r="T27" s="104">
        <v>0</v>
      </c>
      <c r="U27" s="104">
        <v>0</v>
      </c>
      <c r="V27" s="104">
        <v>0</v>
      </c>
      <c r="W27" s="105">
        <f t="shared" si="2"/>
        <v>2</v>
      </c>
      <c r="X27" s="105">
        <f>W27+H27+I27+L27</f>
        <v>122</v>
      </c>
      <c r="Y27" s="101">
        <v>1</v>
      </c>
      <c r="Z27" s="102">
        <v>4</v>
      </c>
      <c r="AA27" s="106">
        <f>SUM(F27:O27)</f>
        <v>267</v>
      </c>
      <c r="AB27" s="107">
        <f t="shared" si="5"/>
        <v>275</v>
      </c>
    </row>
    <row r="28" spans="1:29" ht="30" customHeight="1" x14ac:dyDescent="0.3">
      <c r="A28" s="108">
        <f t="shared" si="6"/>
        <v>15</v>
      </c>
      <c r="B28" s="109" t="s">
        <v>16</v>
      </c>
      <c r="C28" s="110">
        <v>2575</v>
      </c>
      <c r="D28" s="111" t="s">
        <v>17</v>
      </c>
      <c r="E28" s="112">
        <v>501</v>
      </c>
      <c r="F28" s="113">
        <v>26</v>
      </c>
      <c r="G28" s="114">
        <v>196</v>
      </c>
      <c r="H28" s="114">
        <v>71</v>
      </c>
      <c r="I28" s="114">
        <v>1</v>
      </c>
      <c r="J28" s="114">
        <v>5</v>
      </c>
      <c r="K28" s="114">
        <v>0</v>
      </c>
      <c r="L28" s="114">
        <v>0</v>
      </c>
      <c r="M28" s="114">
        <v>4</v>
      </c>
      <c r="N28" s="114">
        <v>0</v>
      </c>
      <c r="O28" s="115">
        <v>0</v>
      </c>
      <c r="P28" s="116">
        <v>0</v>
      </c>
      <c r="Q28" s="117">
        <f t="shared" si="0"/>
        <v>0</v>
      </c>
      <c r="R28" s="117">
        <f t="shared" si="1"/>
        <v>201</v>
      </c>
      <c r="S28" s="116">
        <v>0</v>
      </c>
      <c r="T28" s="116">
        <v>0</v>
      </c>
      <c r="U28" s="116">
        <v>0</v>
      </c>
      <c r="V28" s="116">
        <v>1</v>
      </c>
      <c r="W28" s="117">
        <f t="shared" si="2"/>
        <v>1</v>
      </c>
      <c r="X28" s="117">
        <f t="shared" si="3"/>
        <v>73</v>
      </c>
      <c r="Y28" s="113">
        <v>0</v>
      </c>
      <c r="Z28" s="114">
        <v>3</v>
      </c>
      <c r="AA28" s="118">
        <f t="shared" si="4"/>
        <v>303</v>
      </c>
      <c r="AB28" s="119">
        <f t="shared" si="5"/>
        <v>307</v>
      </c>
    </row>
    <row r="29" spans="1:29" ht="30" customHeight="1" x14ac:dyDescent="0.3">
      <c r="A29" s="96">
        <f t="shared" si="6"/>
        <v>16</v>
      </c>
      <c r="B29" s="97" t="s">
        <v>16</v>
      </c>
      <c r="C29" s="98">
        <v>2575</v>
      </c>
      <c r="D29" s="99" t="s">
        <v>18</v>
      </c>
      <c r="E29" s="100">
        <v>500</v>
      </c>
      <c r="F29" s="101">
        <v>33</v>
      </c>
      <c r="G29" s="102">
        <v>192</v>
      </c>
      <c r="H29" s="102">
        <v>73</v>
      </c>
      <c r="I29" s="102">
        <v>0</v>
      </c>
      <c r="J29" s="102">
        <v>6</v>
      </c>
      <c r="K29" s="102">
        <v>0</v>
      </c>
      <c r="L29" s="102">
        <v>3</v>
      </c>
      <c r="M29" s="102">
        <v>10</v>
      </c>
      <c r="N29" s="102">
        <v>0</v>
      </c>
      <c r="O29" s="103">
        <v>0</v>
      </c>
      <c r="P29" s="104">
        <v>1</v>
      </c>
      <c r="Q29" s="105">
        <f t="shared" si="0"/>
        <v>1</v>
      </c>
      <c r="R29" s="105">
        <f t="shared" si="1"/>
        <v>199</v>
      </c>
      <c r="S29" s="104">
        <v>2</v>
      </c>
      <c r="T29" s="104">
        <v>0</v>
      </c>
      <c r="U29" s="104">
        <v>0</v>
      </c>
      <c r="V29" s="104">
        <v>1</v>
      </c>
      <c r="W29" s="105">
        <f t="shared" si="2"/>
        <v>3</v>
      </c>
      <c r="X29" s="105">
        <f t="shared" si="3"/>
        <v>79</v>
      </c>
      <c r="Y29" s="101">
        <v>0</v>
      </c>
      <c r="Z29" s="102">
        <v>6</v>
      </c>
      <c r="AA29" s="106">
        <f t="shared" si="4"/>
        <v>317</v>
      </c>
      <c r="AB29" s="107">
        <f t="shared" si="5"/>
        <v>327</v>
      </c>
      <c r="AC29">
        <f>C50</f>
        <v>0</v>
      </c>
    </row>
    <row r="30" spans="1:29" ht="30" customHeight="1" x14ac:dyDescent="0.3">
      <c r="A30" s="108">
        <f t="shared" si="6"/>
        <v>17</v>
      </c>
      <c r="B30" s="109" t="s">
        <v>16</v>
      </c>
      <c r="C30" s="110">
        <v>2576</v>
      </c>
      <c r="D30" s="111" t="s">
        <v>17</v>
      </c>
      <c r="E30" s="112">
        <v>528</v>
      </c>
      <c r="F30" s="113">
        <v>23</v>
      </c>
      <c r="G30" s="114">
        <v>80</v>
      </c>
      <c r="H30" s="114">
        <v>209</v>
      </c>
      <c r="I30" s="114">
        <v>1</v>
      </c>
      <c r="J30" s="114">
        <v>1</v>
      </c>
      <c r="K30" s="114">
        <v>0</v>
      </c>
      <c r="L30" s="114">
        <v>0</v>
      </c>
      <c r="M30" s="114">
        <v>40</v>
      </c>
      <c r="N30" s="114">
        <v>0</v>
      </c>
      <c r="O30" s="115">
        <v>0</v>
      </c>
      <c r="P30" s="116">
        <v>2</v>
      </c>
      <c r="Q30" s="117">
        <f t="shared" si="0"/>
        <v>2</v>
      </c>
      <c r="R30" s="117">
        <f t="shared" si="1"/>
        <v>83</v>
      </c>
      <c r="S30" s="116">
        <v>2</v>
      </c>
      <c r="T30" s="116">
        <v>0</v>
      </c>
      <c r="U30" s="116">
        <v>0</v>
      </c>
      <c r="V30" s="116">
        <v>2</v>
      </c>
      <c r="W30" s="117">
        <f t="shared" si="2"/>
        <v>4</v>
      </c>
      <c r="X30" s="117">
        <f t="shared" si="3"/>
        <v>214</v>
      </c>
      <c r="Y30" s="113">
        <v>0</v>
      </c>
      <c r="Z30" s="114">
        <v>11</v>
      </c>
      <c r="AA30" s="118">
        <f t="shared" si="4"/>
        <v>354</v>
      </c>
      <c r="AB30" s="119">
        <f t="shared" si="5"/>
        <v>371</v>
      </c>
      <c r="AC30">
        <f>AC29-AC28</f>
        <v>0</v>
      </c>
    </row>
    <row r="31" spans="1:29" ht="30" customHeight="1" x14ac:dyDescent="0.3">
      <c r="A31" s="96">
        <f t="shared" si="6"/>
        <v>18</v>
      </c>
      <c r="B31" s="97" t="s">
        <v>16</v>
      </c>
      <c r="C31" s="98">
        <v>2576</v>
      </c>
      <c r="D31" s="99" t="s">
        <v>18</v>
      </c>
      <c r="E31" s="100">
        <v>528</v>
      </c>
      <c r="F31" s="101">
        <v>20</v>
      </c>
      <c r="G31" s="102">
        <v>83</v>
      </c>
      <c r="H31" s="102">
        <v>157</v>
      </c>
      <c r="I31" s="102">
        <v>0</v>
      </c>
      <c r="J31" s="102">
        <v>1</v>
      </c>
      <c r="K31" s="102">
        <v>0</v>
      </c>
      <c r="L31" s="102">
        <v>1</v>
      </c>
      <c r="M31" s="102">
        <v>54</v>
      </c>
      <c r="N31" s="102">
        <v>0</v>
      </c>
      <c r="O31" s="103">
        <v>0</v>
      </c>
      <c r="P31" s="104">
        <v>1</v>
      </c>
      <c r="Q31" s="105">
        <f t="shared" si="0"/>
        <v>1</v>
      </c>
      <c r="R31" s="105">
        <f t="shared" si="1"/>
        <v>85</v>
      </c>
      <c r="S31" s="104">
        <v>6</v>
      </c>
      <c r="T31" s="104">
        <v>0</v>
      </c>
      <c r="U31" s="104">
        <v>0</v>
      </c>
      <c r="V31" s="104">
        <v>0</v>
      </c>
      <c r="W31" s="105">
        <f t="shared" si="2"/>
        <v>6</v>
      </c>
      <c r="X31" s="105">
        <f t="shared" si="3"/>
        <v>164</v>
      </c>
      <c r="Y31" s="101">
        <v>0</v>
      </c>
      <c r="Z31" s="102">
        <v>11</v>
      </c>
      <c r="AA31" s="106">
        <f t="shared" si="4"/>
        <v>316</v>
      </c>
      <c r="AB31" s="107">
        <f t="shared" si="5"/>
        <v>334</v>
      </c>
      <c r="AC31" s="13" t="e">
        <f>AC30*100/AC29</f>
        <v>#DIV/0!</v>
      </c>
    </row>
    <row r="32" spans="1:29" ht="30" customHeight="1" x14ac:dyDescent="0.3">
      <c r="A32" s="108">
        <f t="shared" si="6"/>
        <v>19</v>
      </c>
      <c r="B32" s="109" t="s">
        <v>16</v>
      </c>
      <c r="C32" s="110">
        <v>2577</v>
      </c>
      <c r="D32" s="111" t="s">
        <v>17</v>
      </c>
      <c r="E32" s="112">
        <v>300</v>
      </c>
      <c r="F32" s="113">
        <v>57</v>
      </c>
      <c r="G32" s="114">
        <v>54</v>
      </c>
      <c r="H32" s="114">
        <v>33</v>
      </c>
      <c r="I32" s="114">
        <v>4</v>
      </c>
      <c r="J32" s="114">
        <v>4</v>
      </c>
      <c r="K32" s="114">
        <v>0</v>
      </c>
      <c r="L32" s="114">
        <v>1</v>
      </c>
      <c r="M32" s="114">
        <v>39</v>
      </c>
      <c r="N32" s="114">
        <v>0</v>
      </c>
      <c r="O32" s="115">
        <v>0</v>
      </c>
      <c r="P32" s="116">
        <v>1</v>
      </c>
      <c r="Q32" s="117">
        <f t="shared" si="0"/>
        <v>1</v>
      </c>
      <c r="R32" s="117">
        <f t="shared" si="1"/>
        <v>59</v>
      </c>
      <c r="S32" s="116">
        <v>0</v>
      </c>
      <c r="T32" s="116">
        <v>0</v>
      </c>
      <c r="U32" s="116">
        <v>0</v>
      </c>
      <c r="V32" s="116">
        <v>0</v>
      </c>
      <c r="W32" s="117">
        <f t="shared" si="2"/>
        <v>0</v>
      </c>
      <c r="X32" s="117">
        <f t="shared" si="3"/>
        <v>38</v>
      </c>
      <c r="Y32" s="113">
        <v>0</v>
      </c>
      <c r="Z32" s="114">
        <v>11</v>
      </c>
      <c r="AA32" s="118">
        <f t="shared" si="4"/>
        <v>192</v>
      </c>
      <c r="AB32" s="119">
        <f t="shared" si="5"/>
        <v>204</v>
      </c>
      <c r="AC32" t="e">
        <f>AC31-AC30</f>
        <v>#DIV/0!</v>
      </c>
    </row>
    <row r="33" spans="1:28" ht="5.0999999999999996" customHeight="1" x14ac:dyDescent="0.3">
      <c r="A33" s="120"/>
      <c r="B33" s="121"/>
      <c r="C33" s="122"/>
      <c r="D33" s="123"/>
      <c r="E33" s="124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6"/>
    </row>
    <row r="34" spans="1:28" ht="5.0999999999999996" customHeight="1" x14ac:dyDescent="0.3">
      <c r="A34" s="127"/>
      <c r="B34" s="128"/>
      <c r="C34" s="129"/>
      <c r="D34" s="130"/>
      <c r="E34" s="131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3"/>
    </row>
    <row r="35" spans="1:28" ht="5.0999999999999996" customHeight="1" x14ac:dyDescent="0.3">
      <c r="A35" s="120"/>
      <c r="B35" s="121"/>
      <c r="C35" s="122"/>
      <c r="D35" s="123"/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6"/>
    </row>
    <row r="36" spans="1:28" ht="30" customHeight="1" x14ac:dyDescent="0.25">
      <c r="A36" s="134" t="s">
        <v>22</v>
      </c>
      <c r="B36" s="134"/>
      <c r="C36" s="134">
        <f>COUNTA(C14:C32)</f>
        <v>19</v>
      </c>
      <c r="D36" s="135"/>
      <c r="E36" s="136">
        <f>SUM(E14:E32)</f>
        <v>11475</v>
      </c>
      <c r="F36" s="136">
        <f t="shared" ref="F36:AB36" si="7">SUM(F14:F32)</f>
        <v>1277</v>
      </c>
      <c r="G36" s="136">
        <f t="shared" si="7"/>
        <v>2683</v>
      </c>
      <c r="H36" s="136">
        <f t="shared" si="7"/>
        <v>3097</v>
      </c>
      <c r="I36" s="136">
        <f t="shared" si="7"/>
        <v>26</v>
      </c>
      <c r="J36" s="136">
        <f t="shared" si="7"/>
        <v>67</v>
      </c>
      <c r="K36" s="136">
        <f t="shared" si="7"/>
        <v>0</v>
      </c>
      <c r="L36" s="136">
        <f t="shared" si="7"/>
        <v>50</v>
      </c>
      <c r="M36" s="136">
        <f t="shared" si="7"/>
        <v>398</v>
      </c>
      <c r="N36" s="136">
        <f t="shared" si="7"/>
        <v>0</v>
      </c>
      <c r="O36" s="136">
        <f t="shared" si="7"/>
        <v>0</v>
      </c>
      <c r="P36" s="136">
        <f t="shared" si="7"/>
        <v>16</v>
      </c>
      <c r="Q36" s="136">
        <f t="shared" si="7"/>
        <v>16</v>
      </c>
      <c r="R36" s="136">
        <f t="shared" si="7"/>
        <v>2766</v>
      </c>
      <c r="S36" s="136">
        <f t="shared" si="7"/>
        <v>67</v>
      </c>
      <c r="T36" s="136">
        <f t="shared" si="7"/>
        <v>3</v>
      </c>
      <c r="U36" s="136">
        <f t="shared" si="7"/>
        <v>1</v>
      </c>
      <c r="V36" s="136">
        <f t="shared" si="7"/>
        <v>6</v>
      </c>
      <c r="W36" s="136">
        <f t="shared" si="7"/>
        <v>77</v>
      </c>
      <c r="X36" s="136">
        <f t="shared" si="7"/>
        <v>3250</v>
      </c>
      <c r="Y36" s="136">
        <f t="shared" si="7"/>
        <v>2</v>
      </c>
      <c r="Z36" s="136">
        <f t="shared" si="7"/>
        <v>182</v>
      </c>
      <c r="AA36" s="136">
        <f t="shared" si="7"/>
        <v>7598</v>
      </c>
      <c r="AB36" s="136">
        <f t="shared" si="7"/>
        <v>7875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25" right="0.25" top="0.75" bottom="0.75" header="0.3" footer="0.3"/>
  <pageSetup paperSize="5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ELECCIONES 07 JUNIO</vt:lpstr>
      <vt:lpstr>CÓMPUTO 10 JUNIO 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2015-06-11T21:53:38Z</cp:lastPrinted>
  <dcterms:created xsi:type="dcterms:W3CDTF">2015-06-07T01:44:39Z</dcterms:created>
  <dcterms:modified xsi:type="dcterms:W3CDTF">2015-06-18T18:00:13Z</dcterms:modified>
</cp:coreProperties>
</file>