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2board. " sheetId="1" state="visible" r:id="rId2"/>
  </sheets>
  <definedNames>
    <definedName function="false" hidden="false" name="BoardQty" vbProcedure="false">'bom2board. '!$I$1</definedName>
    <definedName function="false" hidden="false" name="global_part_data" vbProcedure="false">'bom2board. '!$A$5:$I$66</definedName>
    <definedName function="false" hidden="false" name="TotalCost" vbProcedure="false">'bom2board. '!$I$3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 xml:space="preserve"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 xml:space="preserve"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 xml:space="preserve"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 xml:space="preserve"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 xml:space="preserve"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 xml:space="preserve">Manufacturer number for each part and link to it's datasheet (ctrl-click).
Purple -&gt; Obsolete part detected by one of the distributors.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 xml:space="preserve">Total number of each part needed.
Gray -&gt; No manf# provided.
Red -&gt; No parts available.
Orange -&gt; Not enough parts available.
Yellow -&gt; Parts available, but haven't purchased enough.</t>
        </r>
      </text>
    </comment>
    <comment ref="H3" authorId="0">
      <text>
        <r>
          <rPr>
            <sz val="8"/>
            <color rgb="FF000000"/>
            <rFont val="Tahoma"/>
            <family val="2"/>
            <charset val="1"/>
          </rPr>
          <t xml:space="preserve">Use the minimum extend price across distributors not taking account available quantities.</t>
        </r>
      </text>
    </comment>
    <comment ref="H6" authorId="0">
      <text>
        <r>
          <rPr>
            <sz val="8"/>
            <color rgb="FF000000"/>
            <rFont val="Tahoma"/>
            <family val="2"/>
            <charset val="1"/>
          </rPr>
          <t xml:space="preserve"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  <charset val="1"/>
          </rPr>
          <t xml:space="preserve"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<sst xmlns="http://schemas.openxmlformats.org/spreadsheetml/2006/main" count="377" uniqueCount="297">
  <si>
    <t xml:space="preserve">Prj:</t>
  </si>
  <si>
    <t xml:space="preserve">PF_apiner.xml</t>
  </si>
  <si>
    <t xml:space="preserve">Board Qty:</t>
  </si>
  <si>
    <t xml:space="preserve">Co.:</t>
  </si>
  <si>
    <t xml:space="preserve">Unit Cost:</t>
  </si>
  <si>
    <t xml:space="preserve">Prj date:</t>
  </si>
  <si>
    <t xml:space="preserve">dom 11 ago 2019 18:53:19 -03</t>
  </si>
  <si>
    <t xml:space="preserve">Total Cost:</t>
  </si>
  <si>
    <t xml:space="preserve">$ date:</t>
  </si>
  <si>
    <t xml:space="preserve">2019-08-12 21:58:06</t>
  </si>
  <si>
    <t xml:space="preserve">Global Part Info</t>
  </si>
  <si>
    <t xml:space="preserve">Refs</t>
  </si>
  <si>
    <t xml:space="preserve">Value</t>
  </si>
  <si>
    <t xml:space="preserve">Desc</t>
  </si>
  <si>
    <t xml:space="preserve">Footprint</t>
  </si>
  <si>
    <t xml:space="preserve">Manf</t>
  </si>
  <si>
    <t xml:space="preserve">Manf#</t>
  </si>
  <si>
    <t xml:space="preserve">Qty</t>
  </si>
  <si>
    <t xml:space="preserve">Unit$</t>
  </si>
  <si>
    <t xml:space="preserve">Ext$</t>
  </si>
  <si>
    <t xml:space="preserve">C1</t>
  </si>
  <si>
    <t xml:space="preserve">10nF</t>
  </si>
  <si>
    <t xml:space="preserve">CAP CER 10000PF 25V C0G 0603</t>
  </si>
  <si>
    <t xml:space="preserve">chip_rlc:c_0603</t>
  </si>
  <si>
    <t xml:space="preserve">TDK Corporation</t>
  </si>
  <si>
    <t xml:space="preserve">445-2664-1-ND</t>
  </si>
  <si>
    <t xml:space="preserve">C10,C11</t>
  </si>
  <si>
    <t xml:space="preserve">10uF</t>
  </si>
  <si>
    <t xml:space="preserve">CAP CER 10UF 6.3V X5R 0603</t>
  </si>
  <si>
    <t xml:space="preserve">Taiyo Yuden</t>
  </si>
  <si>
    <t xml:space="preserve">587-1256-1-ND</t>
  </si>
  <si>
    <t xml:space="preserve">C12,C16,C17,C34,C35,C37,C38</t>
  </si>
  <si>
    <t xml:space="preserve">0.1uF</t>
  </si>
  <si>
    <t xml:space="preserve">CAP CER 0.1UF 10V X5R 0402</t>
  </si>
  <si>
    <t xml:space="preserve">chip_rlc:c_0402</t>
  </si>
  <si>
    <t xml:space="preserve">Yageo</t>
  </si>
  <si>
    <t xml:space="preserve">CC0402KRX5R6BB104</t>
  </si>
  <si>
    <t xml:space="preserve">C18</t>
  </si>
  <si>
    <t xml:space="preserve">10uF 25V</t>
  </si>
  <si>
    <t xml:space="preserve">CAP CER 10UF 25V X5R 0805</t>
  </si>
  <si>
    <t xml:space="preserve">chip_rlc:c_0805</t>
  </si>
  <si>
    <t xml:space="preserve">TMK212BBJ106KG-T</t>
  </si>
  <si>
    <t xml:space="preserve">C19,C20,C22,C23</t>
  </si>
  <si>
    <t xml:space="preserve">560 pF</t>
  </si>
  <si>
    <t xml:space="preserve">CAP CER 560PF 50V X7R 0402</t>
  </si>
  <si>
    <t xml:space="preserve">CC0402KRX7R9BB561</t>
  </si>
  <si>
    <t xml:space="preserve">C2,C3</t>
  </si>
  <si>
    <t xml:space="preserve">311-1336-1-ND</t>
  </si>
  <si>
    <t xml:space="preserve">C21</t>
  </si>
  <si>
    <t xml:space="preserve">150 pF</t>
  </si>
  <si>
    <t xml:space="preserve">CAP CER 150PF 50V C0G/NP0 0402</t>
  </si>
  <si>
    <t xml:space="preserve">Murata</t>
  </si>
  <si>
    <t xml:space="preserve">GRM1555C1H151JA01D</t>
  </si>
  <si>
    <t xml:space="preserve">C28,C30,C31</t>
  </si>
  <si>
    <t xml:space="preserve">1uF</t>
  </si>
  <si>
    <t xml:space="preserve">CAP CER 1UF 6.3V X5R 0402</t>
  </si>
  <si>
    <t xml:space="preserve">JMK105BJ105KV-F</t>
  </si>
  <si>
    <t xml:space="preserve">C29,C36</t>
  </si>
  <si>
    <t xml:space="preserve">JMK107BJ106MA-T</t>
  </si>
  <si>
    <t xml:space="preserve">C32,C33</t>
  </si>
  <si>
    <t xml:space="preserve">16pF</t>
  </si>
  <si>
    <t xml:space="preserve">CAP CER 16PF 50V C0G/NP0 0402</t>
  </si>
  <si>
    <t xml:space="preserve">GRM1555C1H160JA01D</t>
  </si>
  <si>
    <t xml:space="preserve">C4,C6,C7,C9</t>
  </si>
  <si>
    <t xml:space="preserve">47uF</t>
  </si>
  <si>
    <t xml:space="preserve">47µF ±20% 25V Ceramic Capacitor X5R 1206 (3216 Metric)</t>
  </si>
  <si>
    <t xml:space="preserve">chip_rlc:c_1206</t>
  </si>
  <si>
    <t xml:space="preserve">445-8047-1-ND</t>
  </si>
  <si>
    <t xml:space="preserve">C5</t>
  </si>
  <si>
    <t xml:space="preserve">587-1231-1-ND</t>
  </si>
  <si>
    <t xml:space="preserve">C8</t>
  </si>
  <si>
    <t xml:space="preserve">62pF</t>
  </si>
  <si>
    <t xml:space="preserve">CAP CER 62PF 50V C0G/NPO 0402</t>
  </si>
  <si>
    <t xml:space="preserve">311-1674-1-ND</t>
  </si>
  <si>
    <t xml:space="preserve">C13-C15,C24-C27</t>
  </si>
  <si>
    <t xml:space="preserve">0.1uF x 25V</t>
  </si>
  <si>
    <t xml:space="preserve">CAP CER 0.1UF 25V X7R 0603</t>
  </si>
  <si>
    <t xml:space="preserve">CC0603KRX7R8BB104</t>
  </si>
  <si>
    <t xml:space="preserve">D1</t>
  </si>
  <si>
    <t xml:space="preserve">RLCAMP0531T9</t>
  </si>
  <si>
    <t xml:space="preserve">TVS DIODE 14VWM 23.2VC SOD-123FL</t>
  </si>
  <si>
    <t xml:space="preserve">to-sod-sot:SOD-123</t>
  </si>
  <si>
    <t xml:space="preserve">Micro Commercial Co</t>
  </si>
  <si>
    <t xml:space="preserve">SMF14A-TPMSCT-ND</t>
  </si>
  <si>
    <t xml:space="preserve">D12</t>
  </si>
  <si>
    <t xml:space="preserve">MBR0520</t>
  </si>
  <si>
    <t xml:space="preserve">DIODE SCHOTTKY 20V 500MA SOD123</t>
  </si>
  <si>
    <t xml:space="preserve">ON Semiconductor</t>
  </si>
  <si>
    <t xml:space="preserve">MBR0520LT1G</t>
  </si>
  <si>
    <t xml:space="preserve">D2</t>
  </si>
  <si>
    <t xml:space="preserve">SBR2U30P1</t>
  </si>
  <si>
    <t xml:space="preserve">DIODE SBR 30V 2A POWERDI123</t>
  </si>
  <si>
    <t xml:space="preserve">to-sod-sot:POWERDI-123</t>
  </si>
  <si>
    <t xml:space="preserve">Diodes Incorporated</t>
  </si>
  <si>
    <t xml:space="preserve">SBR2U30P1DICT-ND</t>
  </si>
  <si>
    <t xml:space="preserve">D3-D7</t>
  </si>
  <si>
    <t xml:space="preserve">BAT54SL</t>
  </si>
  <si>
    <t xml:space="preserve">Diode Array 1 Pair Series Connection Schottky 30V 200mA (DC) Surface Mount TO-236-3, SC-59, SOT-23-3</t>
  </si>
  <si>
    <t xml:space="preserve">to-sod-sot:SOT-23</t>
  </si>
  <si>
    <t xml:space="preserve">BAT54SLT1G</t>
  </si>
  <si>
    <t xml:space="preserve">D8-D10</t>
  </si>
  <si>
    <t xml:space="preserve">DB2J31000L</t>
  </si>
  <si>
    <t xml:space="preserve">Diode Schottky 30V 200mA Surface Mount SMini2-F5-B</t>
  </si>
  <si>
    <t xml:space="preserve">to-sod-sot:SOD-323</t>
  </si>
  <si>
    <t xml:space="preserve">Panasonic Electronic Components</t>
  </si>
  <si>
    <t xml:space="preserve">DS1</t>
  </si>
  <si>
    <t xml:space="preserve">LED</t>
  </si>
  <si>
    <t xml:space="preserve">misc:LED-0603</t>
  </si>
  <si>
    <t xml:space="preserve">Rohm Semiconductor</t>
  </si>
  <si>
    <t xml:space="preserve">SML-D12U1WT86</t>
  </si>
  <si>
    <t xml:space="preserve">F1</t>
  </si>
  <si>
    <t xml:space="preserve">2A</t>
  </si>
  <si>
    <t xml:space="preserve">FUSE BOARD MNT 2A 63VAC/VDC 1206</t>
  </si>
  <si>
    <t xml:space="preserve">misc:ptc_1210</t>
  </si>
  <si>
    <t xml:space="preserve">Littelfuse Inc.</t>
  </si>
  <si>
    <t xml:space="preserve">0468002.NR</t>
  </si>
  <si>
    <t xml:space="preserve">H1-H4</t>
  </si>
  <si>
    <t xml:space="preserve">PCB_HOLE</t>
  </si>
  <si>
    <t xml:space="preserve">misc:MountingHole_3mm</t>
  </si>
  <si>
    <t xml:space="preserve">J1</t>
  </si>
  <si>
    <t xml:space="preserve">OBDII Header</t>
  </si>
  <si>
    <t xml:space="preserve">OBDII male 90° connector</t>
  </si>
  <si>
    <t xml:space="preserve">conn:YH1012</t>
  </si>
  <si>
    <t xml:space="preserve">Yeahui</t>
  </si>
  <si>
    <t xml:space="preserve">YH1012</t>
  </si>
  <si>
    <t xml:space="preserve">J2</t>
  </si>
  <si>
    <t xml:space="preserve">Conn_01x05</t>
  </si>
  <si>
    <t xml:space="preserve">CONN HDR 1.27MM SMT AU 5POS</t>
  </si>
  <si>
    <t xml:space="preserve">conn:PIN_ARRAY_5x1_1.27_SMD</t>
  </si>
  <si>
    <t xml:space="preserve">Harwin Inc.</t>
  </si>
  <si>
    <t xml:space="preserve">M50-3630542</t>
  </si>
  <si>
    <t xml:space="preserve">L1</t>
  </si>
  <si>
    <t xml:space="preserve">10uH</t>
  </si>
  <si>
    <t xml:space="preserve">10µH Shielded Wirewound Inductor 2.5A 58.6 mOhm Max Nonstandard</t>
  </si>
  <si>
    <t xml:space="preserve">inductor:SRN6045</t>
  </si>
  <si>
    <t xml:space="preserve">Bourns Inc</t>
  </si>
  <si>
    <t xml:space="preserve">SRN6045-100MCT-ND</t>
  </si>
  <si>
    <t xml:space="preserve">Q1,Q6-Q8,Q10</t>
  </si>
  <si>
    <t xml:space="preserve">2N7002</t>
  </si>
  <si>
    <t xml:space="preserve">MOSFET N-CH 60V 260MA SOT-23</t>
  </si>
  <si>
    <t xml:space="preserve">2N7002ET1G</t>
  </si>
  <si>
    <t xml:space="preserve">Q2,Q3,Q9</t>
  </si>
  <si>
    <t xml:space="preserve">BSS314PE</t>
  </si>
  <si>
    <t xml:space="preserve">MOSFET P-CH 30V 1.5A SOT23</t>
  </si>
  <si>
    <t xml:space="preserve">Infineon</t>
  </si>
  <si>
    <t xml:space="preserve">BSS314PE H6327</t>
  </si>
  <si>
    <t xml:space="preserve">Q4,Q5</t>
  </si>
  <si>
    <t xml:space="preserve">MMBT3904</t>
  </si>
  <si>
    <t xml:space="preserve">TRANS NPN 40V 0.2A SOT23</t>
  </si>
  <si>
    <t xml:space="preserve">MMBT3904LT3G</t>
  </si>
  <si>
    <t xml:space="preserve">R1</t>
  </si>
  <si>
    <t xml:space="preserve">100k</t>
  </si>
  <si>
    <t xml:space="preserve">RES SMD 100K OHM 1% 1/16W 0402</t>
  </si>
  <si>
    <t xml:space="preserve">chip_rlc:r_0402</t>
  </si>
  <si>
    <t xml:space="preserve">311-100KLRCT-ND</t>
  </si>
  <si>
    <t xml:space="preserve">R10,R14</t>
  </si>
  <si>
    <t xml:space="preserve">510 0.5W</t>
  </si>
  <si>
    <t xml:space="preserve">RES SMD 510 OHM 5% 1/2W 0805</t>
  </si>
  <si>
    <t xml:space="preserve">chip_rlc:r_0805</t>
  </si>
  <si>
    <t xml:space="preserve">ERJ-P06J511V</t>
  </si>
  <si>
    <t xml:space="preserve">R15,R44,R51</t>
  </si>
  <si>
    <t xml:space="preserve">1,5K</t>
  </si>
  <si>
    <t xml:space="preserve">RES SMD 1.5K OHM 1% 1/16W 0402</t>
  </si>
  <si>
    <t xml:space="preserve">RC0402FR-071K5L</t>
  </si>
  <si>
    <t xml:space="preserve">R16</t>
  </si>
  <si>
    <t xml:space="preserve">6,49K</t>
  </si>
  <si>
    <t xml:space="preserve">RES SMD 6.49K OHM 1% 1/8W 0805</t>
  </si>
  <si>
    <t xml:space="preserve">RC0805FR-076K49L</t>
  </si>
  <si>
    <t xml:space="preserve">R17,R19,R22,R24,R55</t>
  </si>
  <si>
    <t xml:space="preserve">100</t>
  </si>
  <si>
    <t xml:space="preserve">RES SMD 100 OHM 5% 1/16W 0402</t>
  </si>
  <si>
    <t xml:space="preserve">RC0402JR-07100RL</t>
  </si>
  <si>
    <t xml:space="preserve">R2</t>
  </si>
  <si>
    <t xml:space="preserve">13,7k</t>
  </si>
  <si>
    <t xml:space="preserve">RES SMD 13.7K OHM 1% 1/16W 0402</t>
  </si>
  <si>
    <t xml:space="preserve">311-13.7KLRCT-ND</t>
  </si>
  <si>
    <t xml:space="preserve">R20</t>
  </si>
  <si>
    <t xml:space="preserve">130</t>
  </si>
  <si>
    <t xml:space="preserve">RES SMD 130 OHM 1% 2W 2512</t>
  </si>
  <si>
    <t xml:space="preserve">chip_rlc:r_2512</t>
  </si>
  <si>
    <t xml:space="preserve">TE Connectivity</t>
  </si>
  <si>
    <t xml:space="preserve">3521130RFT</t>
  </si>
  <si>
    <t xml:space="preserve">R21,R23</t>
  </si>
  <si>
    <t xml:space="preserve">DNP</t>
  </si>
  <si>
    <t xml:space="preserve">RES SMD 120 OHM 5% 1/16W 0402</t>
  </si>
  <si>
    <t xml:space="preserve">RC0402JR-07120RL</t>
  </si>
  <si>
    <t xml:space="preserve">R25</t>
  </si>
  <si>
    <t xml:space="preserve">240</t>
  </si>
  <si>
    <t xml:space="preserve">RES SMD 240 OHM 1% 1/16W 0402</t>
  </si>
  <si>
    <t xml:space="preserve">RC0402FR-07240RL</t>
  </si>
  <si>
    <t xml:space="preserve">R26</t>
  </si>
  <si>
    <t xml:space="preserve">866</t>
  </si>
  <si>
    <t xml:space="preserve">RES SMD 866 OHM 1% 1/16W 0402</t>
  </si>
  <si>
    <t xml:space="preserve">Yaego</t>
  </si>
  <si>
    <t xml:space="preserve">RC0402FR-07866RL</t>
  </si>
  <si>
    <t xml:space="preserve">R27</t>
  </si>
  <si>
    <t xml:space="preserve">374</t>
  </si>
  <si>
    <t xml:space="preserve">RES SMD 374 OHM 1% 1/16W 0402</t>
  </si>
  <si>
    <t xml:space="preserve">RC0402FR-07374RL</t>
  </si>
  <si>
    <t xml:space="preserve">R3,R4,R40,R43,R46-R48</t>
  </si>
  <si>
    <t xml:space="preserve">RC0402FR-07100KL</t>
  </si>
  <si>
    <t xml:space="preserve">R34</t>
  </si>
  <si>
    <t xml:space="preserve">2,7K</t>
  </si>
  <si>
    <t xml:space="preserve">RES SMD 2.7K OHM 5% 1/16W 0402</t>
  </si>
  <si>
    <t xml:space="preserve">RC0402JR-072K7L</t>
  </si>
  <si>
    <t xml:space="preserve">R42</t>
  </si>
  <si>
    <t xml:space="preserve">10K</t>
  </si>
  <si>
    <t xml:space="preserve">RES SMD 1K OHM 5% 1/16W 0402</t>
  </si>
  <si>
    <t xml:space="preserve">RC0402JR-071KL</t>
  </si>
  <si>
    <t xml:space="preserve">R45</t>
  </si>
  <si>
    <t xml:space="preserve">10</t>
  </si>
  <si>
    <t xml:space="preserve">RES SMD 10 OHM 5% 1/16W 0402</t>
  </si>
  <si>
    <t xml:space="preserve">RC0402JR-0710RL</t>
  </si>
  <si>
    <t xml:space="preserve">R5</t>
  </si>
  <si>
    <t xml:space="preserve">62k 1%</t>
  </si>
  <si>
    <t xml:space="preserve">RES SMD 62K OHM 1% 1/16W 0402</t>
  </si>
  <si>
    <t xml:space="preserve">RC0402FR-0762KL</t>
  </si>
  <si>
    <t xml:space="preserve">R53</t>
  </si>
  <si>
    <t xml:space="preserve">100K</t>
  </si>
  <si>
    <t xml:space="preserve">RES SMD 100K OHM 1% 1/10W 0402</t>
  </si>
  <si>
    <t xml:space="preserve">chip_rlc:l_0402</t>
  </si>
  <si>
    <t xml:space="preserve">Vishay Beyschlag</t>
  </si>
  <si>
    <t xml:space="preserve">MCS04020C1003FE000</t>
  </si>
  <si>
    <t xml:space="preserve">R6</t>
  </si>
  <si>
    <t xml:space="preserve">10K 1%</t>
  </si>
  <si>
    <t xml:space="preserve">RES SMD 10K OHM 1% 1/16W 0402</t>
  </si>
  <si>
    <t xml:space="preserve">RC0402FR-0710KL</t>
  </si>
  <si>
    <t xml:space="preserve">R7,R13,R41</t>
  </si>
  <si>
    <t xml:space="preserve">1K</t>
  </si>
  <si>
    <t xml:space="preserve">R8,R9,R11,R12,R18,R28-R33,R35-R39,R49,R50,R52,R54</t>
  </si>
  <si>
    <t xml:space="preserve">RES SMD 10K OHM 5% 1/16W 0402</t>
  </si>
  <si>
    <t xml:space="preserve">RC0402JR-0710KL</t>
  </si>
  <si>
    <t xml:space="preserve">SW1</t>
  </si>
  <si>
    <t xml:space="preserve">SW_RESET</t>
  </si>
  <si>
    <t xml:space="preserve">Tactile Switch SPST-NO Top Actuated Surface Mount</t>
  </si>
  <si>
    <t xml:space="preserve">misc:TACT_SMD_4.5X4.5</t>
  </si>
  <si>
    <t xml:space="preserve">E-Switch</t>
  </si>
  <si>
    <t xml:space="preserve">TL3305AF160QG</t>
  </si>
  <si>
    <t xml:space="preserve">SW2</t>
  </si>
  <si>
    <t xml:space="preserve">SW_BOOT</t>
  </si>
  <si>
    <t xml:space="preserve">U1</t>
  </si>
  <si>
    <t xml:space="preserve">TPS54202</t>
  </si>
  <si>
    <t xml:space="preserve">Buck Switching Regulator IC Positive Adjustable 0.596V 1 Output 2A SOT-23-6 Thin, TSOT-23-6</t>
  </si>
  <si>
    <t xml:space="preserve">to-sod-sot:SOT-23-6</t>
  </si>
  <si>
    <t xml:space="preserve">Texas Instruments</t>
  </si>
  <si>
    <t xml:space="preserve">TPS54202DDCT</t>
  </si>
  <si>
    <t xml:space="preserve">U10</t>
  </si>
  <si>
    <t xml:space="preserve">STN2120</t>
  </si>
  <si>
    <t xml:space="preserve">OBD-II, SW-CAN, MS-CAN Interpreter IC</t>
  </si>
  <si>
    <t xml:space="preserve">dfn-qfn:QFN-44-1EP_8x8mm_Pitch0.65mm</t>
  </si>
  <si>
    <t xml:space="preserve">OBD Solutions</t>
  </si>
  <si>
    <t xml:space="preserve">U14</t>
  </si>
  <si>
    <t xml:space="preserve">ESP32-WROOM</t>
  </si>
  <si>
    <t xml:space="preserve">WIFI MODULE 32MBITS SPI FLASH</t>
  </si>
  <si>
    <t xml:space="preserve">ESP32-footprints-Lib:ESP32-WROOM</t>
  </si>
  <si>
    <t xml:space="preserve">Espressif Systems</t>
  </si>
  <si>
    <t xml:space="preserve">ESP32-WROOM-32D</t>
  </si>
  <si>
    <t xml:space="preserve">U2</t>
  </si>
  <si>
    <t xml:space="preserve">AZ1117EH-3.3TRG1</t>
  </si>
  <si>
    <t xml:space="preserve">IC REG LDO 3.3V 1A SOT223</t>
  </si>
  <si>
    <t xml:space="preserve">to-sod-sot:SOT-223</t>
  </si>
  <si>
    <t xml:space="preserve">AZ1117EH-3.3TRG1DICT-ND</t>
  </si>
  <si>
    <t xml:space="preserve">U3</t>
  </si>
  <si>
    <t xml:space="preserve">LM339</t>
  </si>
  <si>
    <t xml:space="preserve">IC QUAD DIFF COMPARATOR 14-TSSOP</t>
  </si>
  <si>
    <t xml:space="preserve">soic-sop-tssop:TSSOP-14_4.4x5mm_Pitch0.65mm</t>
  </si>
  <si>
    <t xml:space="preserve">LM339PWR</t>
  </si>
  <si>
    <t xml:space="preserve">U4</t>
  </si>
  <si>
    <t xml:space="preserve">MCP25612FD</t>
  </si>
  <si>
    <t xml:space="preserve">IC TRANSCEIVER CAN HI-SPD 14SOIC</t>
  </si>
  <si>
    <t xml:space="preserve">soic-sop-tssop:SOIC-14</t>
  </si>
  <si>
    <t xml:space="preserve">Microchip</t>
  </si>
  <si>
    <t xml:space="preserve">MCP25612FD-H/SL</t>
  </si>
  <si>
    <t xml:space="preserve">U5</t>
  </si>
  <si>
    <t xml:space="preserve">TH8056</t>
  </si>
  <si>
    <t xml:space="preserve">IC TXRX CAN 8SOIC</t>
  </si>
  <si>
    <t xml:space="preserve">soic-sop-tssop:SOIC-8</t>
  </si>
  <si>
    <t xml:space="preserve">Melexis</t>
  </si>
  <si>
    <t xml:space="preserve">TH8056KDC-AAA-008-RE</t>
  </si>
  <si>
    <t xml:space="preserve">U9</t>
  </si>
  <si>
    <t xml:space="preserve">LM317</t>
  </si>
  <si>
    <t xml:space="preserve">IC REG LINEAR ADJ 0.1A SOT89-3</t>
  </si>
  <si>
    <t xml:space="preserve">to-sod-sot:SOT-89-3</t>
  </si>
  <si>
    <t xml:space="preserve">LM317LCPK</t>
  </si>
  <si>
    <t xml:space="preserve">U6-U8</t>
  </si>
  <si>
    <t xml:space="preserve">PESD1CAN</t>
  </si>
  <si>
    <t xml:space="preserve">TVS DIODE 24VWM 50VC SC70</t>
  </si>
  <si>
    <t xml:space="preserve">to-sod-sot:SC-70</t>
  </si>
  <si>
    <t xml:space="preserve">NXP USA Inc</t>
  </si>
  <si>
    <t xml:space="preserve">PESD1CAN-UX</t>
  </si>
  <si>
    <t xml:space="preserve">Y1</t>
  </si>
  <si>
    <t xml:space="preserve">16M</t>
  </si>
  <si>
    <t xml:space="preserve">CRYSTAL 16.0000MHZ 8PF SMD</t>
  </si>
  <si>
    <t xml:space="preserve">xtal-res-osc:XTAL_32x25</t>
  </si>
  <si>
    <t xml:space="preserve">TXC</t>
  </si>
  <si>
    <t xml:space="preserve">7M-16.000MAHV-T</t>
  </si>
  <si>
    <t xml:space="preserve">KiCost\N{REGISTERED SIGN} v.1.1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</si>
</sst>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AAAAA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datasheet.octopart.com/CC0402KRX5R6BB104-Yageo-datasheet-8324442.pdf" TargetMode="External"/><Relationship Id="rId3" Type="http://schemas.openxmlformats.org/officeDocument/2006/relationships/hyperlink" Target="http://datasheet.octopart.com/TMK212BBJ106KG-T-Taiyo-Yuden-datasheet-23715841.pdf" TargetMode="External"/><Relationship Id="rId4" Type="http://schemas.openxmlformats.org/officeDocument/2006/relationships/hyperlink" Target="http://datasheet.octopart.com/CC0402KRX7R9BB561-Yageo-datasheet-10883670.pdf" TargetMode="External"/><Relationship Id="rId5" Type="http://schemas.openxmlformats.org/officeDocument/2006/relationships/hyperlink" Target="http://datasheet.octopart.com/GRM1555C1H151JA01D-Murata-datasheet-501912.pdf" TargetMode="External"/><Relationship Id="rId6" Type="http://schemas.openxmlformats.org/officeDocument/2006/relationships/hyperlink" Target="http://datasheet.octopart.com/JMK105BJ105KV-F-Taiyo-Yuden-datasheet-8857305.pdf" TargetMode="External"/><Relationship Id="rId7" Type="http://schemas.openxmlformats.org/officeDocument/2006/relationships/hyperlink" Target="http://datasheet.octopart.com/JMK107BJ106MA-T-Taiyo-Yuden-datasheet-10851928.pdf" TargetMode="External"/><Relationship Id="rId8" Type="http://schemas.openxmlformats.org/officeDocument/2006/relationships/hyperlink" Target="http://datasheet.octopart.com/GRM1555C1H160JA01D-Murata-datasheet-12559435.pdf" TargetMode="External"/><Relationship Id="rId9" Type="http://schemas.openxmlformats.org/officeDocument/2006/relationships/hyperlink" Target="http://datasheet.octopart.com/CC0603KRX7R8BB104-Yageo-datasheet-10883670.pdf" TargetMode="External"/><Relationship Id="rId10" Type="http://schemas.openxmlformats.org/officeDocument/2006/relationships/hyperlink" Target="http://datasheet.octopart.com/MBR0520LT1G-ON-Semiconductor-datasheet-11779391.pdf" TargetMode="External"/><Relationship Id="rId11" Type="http://schemas.openxmlformats.org/officeDocument/2006/relationships/hyperlink" Target="http://datasheet.octopart.com/BAT54SLT1G-ON-Semiconductor-datasheet-7540227.pdf" TargetMode="External"/><Relationship Id="rId12" Type="http://schemas.openxmlformats.org/officeDocument/2006/relationships/hyperlink" Target="http://datasheet.octopart.com/DB2J31000L-Panasonic-datasheet-13691287.pdf" TargetMode="External"/><Relationship Id="rId13" Type="http://schemas.openxmlformats.org/officeDocument/2006/relationships/hyperlink" Target="http://datasheet.octopart.com/SML-D12U1WT86-Rohm-datasheet-62059860.pdf" TargetMode="External"/><Relationship Id="rId14" Type="http://schemas.openxmlformats.org/officeDocument/2006/relationships/hyperlink" Target="http://datasheet.octopart.com/0468002.NR-Littelfuse-datasheet-11554562.pdf" TargetMode="External"/><Relationship Id="rId15" Type="http://schemas.openxmlformats.org/officeDocument/2006/relationships/hyperlink" Target="http://datasheet.octopart.com/2N7002ET1G-ON-Semiconductor-datasheet-166716.pdf" TargetMode="External"/><Relationship Id="rId16" Type="http://schemas.openxmlformats.org/officeDocument/2006/relationships/hyperlink" Target="http://datasheet.octopart.com/MMBT3904LT3G-ON-Semiconductor-datasheet-11971584.pdf" TargetMode="External"/><Relationship Id="rId17" Type="http://schemas.openxmlformats.org/officeDocument/2006/relationships/hyperlink" Target="http://datasheet.octopart.com/ERJ-P06J511V-Panasonic-datasheet-68299097.pdf" TargetMode="External"/><Relationship Id="rId18" Type="http://schemas.openxmlformats.org/officeDocument/2006/relationships/hyperlink" Target="http://datasheet.octopart.com/RC0402FR-071K5L-Yageo-datasheet-10408619.pdf" TargetMode="External"/><Relationship Id="rId19" Type="http://schemas.openxmlformats.org/officeDocument/2006/relationships/hyperlink" Target="http://datasheet.octopart.com/RC0805FR-076K49L-Yageo-datasheet-8330313.pdf" TargetMode="External"/><Relationship Id="rId20" Type="http://schemas.openxmlformats.org/officeDocument/2006/relationships/hyperlink" Target="http://datasheet.octopart.com/RC0402JR-07100RL-Yageo-datasheet-10408619.pdf" TargetMode="External"/><Relationship Id="rId21" Type="http://schemas.openxmlformats.org/officeDocument/2006/relationships/hyperlink" Target="http://datasheet.octopart.com/3521130RFT-TE-Connectivity-datasheet-136735793.pdf" TargetMode="External"/><Relationship Id="rId22" Type="http://schemas.openxmlformats.org/officeDocument/2006/relationships/hyperlink" Target="http://datasheet.octopart.com/RC0402JR-07120RL-Yageo-datasheet-10408619.pdf" TargetMode="External"/><Relationship Id="rId23" Type="http://schemas.openxmlformats.org/officeDocument/2006/relationships/hyperlink" Target="http://datasheet.octopart.com/RC0402FR-07240RL-Yageo-datasheet-62067350.pdf" TargetMode="External"/><Relationship Id="rId24" Type="http://schemas.openxmlformats.org/officeDocument/2006/relationships/hyperlink" Target="http://datasheet.octopart.com/RC0402FR-07866RL-Yageo-datasheet-10408619.pdf" TargetMode="External"/><Relationship Id="rId25" Type="http://schemas.openxmlformats.org/officeDocument/2006/relationships/hyperlink" Target="http://datasheet.octopart.com/RC0402FR-07374RL-Yageo-datasheet-10408619.pdf" TargetMode="External"/><Relationship Id="rId26" Type="http://schemas.openxmlformats.org/officeDocument/2006/relationships/hyperlink" Target="http://datasheet.octopart.com/RC0402FR-07100KL-Yageo-datasheet-127823281.pdf" TargetMode="External"/><Relationship Id="rId27" Type="http://schemas.openxmlformats.org/officeDocument/2006/relationships/hyperlink" Target="http://datasheet.octopart.com/RC0402JR-072K7L-Yageo-datasheet-10408619.pdf" TargetMode="External"/><Relationship Id="rId28" Type="http://schemas.openxmlformats.org/officeDocument/2006/relationships/hyperlink" Target="http://datasheet.octopart.com/RC0402JR-071KL-Yageo-datasheet-10408619.pdf" TargetMode="External"/><Relationship Id="rId29" Type="http://schemas.openxmlformats.org/officeDocument/2006/relationships/hyperlink" Target="http://datasheet.octopart.com/RC0402JR-0710RL-Yageo-datasheet-10408619.pdf" TargetMode="External"/><Relationship Id="rId30" Type="http://schemas.openxmlformats.org/officeDocument/2006/relationships/hyperlink" Target="http://datasheet.octopart.com/RC0402FR-0762KL-Yageo-datasheet-62067350.pdf" TargetMode="External"/><Relationship Id="rId31" Type="http://schemas.openxmlformats.org/officeDocument/2006/relationships/hyperlink" Target="http://datasheet.octopart.com/MCS04020C1003FE000-Vishay-datasheet-66078241.pdf" TargetMode="External"/><Relationship Id="rId32" Type="http://schemas.openxmlformats.org/officeDocument/2006/relationships/hyperlink" Target="http://datasheet.octopart.com/RC0402FR-0710KL-Yageo-datasheet-10408619.pdf" TargetMode="External"/><Relationship Id="rId33" Type="http://schemas.openxmlformats.org/officeDocument/2006/relationships/hyperlink" Target="http://datasheet.octopart.com/RC0402JR-071KL-Yageo-datasheet-10408619.pdf" TargetMode="External"/><Relationship Id="rId34" Type="http://schemas.openxmlformats.org/officeDocument/2006/relationships/hyperlink" Target="http://datasheet.octopart.com/RC0402JR-0710KL-Yageo-datasheet-10408619.pdf" TargetMode="External"/><Relationship Id="rId35" Type="http://schemas.openxmlformats.org/officeDocument/2006/relationships/hyperlink" Target="http://datasheet.octopart.com/TL3305AF160QG-E-Switch-datasheet-100437264.pdf" TargetMode="External"/><Relationship Id="rId36" Type="http://schemas.openxmlformats.org/officeDocument/2006/relationships/hyperlink" Target="http://datasheet.octopart.com/TL3305AF160QG-E-Switch-datasheet-100437264.pdf" TargetMode="External"/><Relationship Id="rId37" Type="http://schemas.openxmlformats.org/officeDocument/2006/relationships/hyperlink" Target="http://datasheet.octopart.com/ESP32-WROOM-32D-Espressif-Systems-datasheet-103558707.pdf" TargetMode="External"/><Relationship Id="rId38" Type="http://schemas.openxmlformats.org/officeDocument/2006/relationships/hyperlink" Target="http://datasheet.octopart.com/MCP25612FD-H-SL-Microchip-datasheet-44721221.pdf" TargetMode="External"/><Relationship Id="rId39" Type="http://schemas.openxmlformats.org/officeDocument/2006/relationships/hyperlink" Target="http://datasheet.octopart.com/TH8056KDC-AAA-008-RE-Melexis-datasheet-12514883.pdf" TargetMode="External"/><Relationship Id="rId40" Type="http://schemas.openxmlformats.org/officeDocument/2006/relationships/hyperlink" Target="http://datasheet.octopart.com/PESD1CAN-UX-Nexperia-datasheet-87844164.pdf" TargetMode="External"/><Relationship Id="rId41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J7" activePane="bottomRight" state="frozen"/>
      <selection pane="topLeft" activeCell="A1" activeCellId="0" sqref="A1"/>
      <selection pane="topRight" activeCell="J1" activeCellId="0" sqref="J1"/>
      <selection pane="bottomLeft" activeCell="A7" activeCellId="0" sqref="A7"/>
      <selection pane="bottomRight" activeCell="F9" activeCellId="0" sqref="F9"/>
    </sheetView>
  </sheetViews>
  <sheetFormatPr defaultRowHeight="15" zeroHeight="false" outlineLevelRow="0" outlineLevelCol="2"/>
  <cols>
    <col collapsed="false" customWidth="true" hidden="false" outlineLevel="0" max="2" min="1" style="0" width="9.14"/>
    <col collapsed="false" customWidth="true" hidden="false" outlineLevel="2" max="4" min="3" style="0" width="9.14"/>
    <col collapsed="false" customWidth="true" hidden="false" outlineLevel="1" max="5" min="5" style="0" width="29.25"/>
    <col collapsed="false" customWidth="true" hidden="false" outlineLevel="1" max="6" min="6" style="0" width="20.72"/>
    <col collapsed="false" customWidth="true" hidden="false" outlineLevel="1" max="7" min="7" style="0" width="9.14"/>
    <col collapsed="false" customWidth="true" hidden="false" outlineLevel="0" max="8" min="8" style="0" width="9.14"/>
    <col collapsed="false" customWidth="true" hidden="false" outlineLevel="0" max="9" min="9" style="0" width="15.71"/>
    <col collapsed="false" customWidth="true" hidden="false" outlineLevel="0" max="1025" min="10" style="0" width="8.53"/>
  </cols>
  <sheetData>
    <row r="1" customFormat="false" ht="15" hidden="false" customHeight="false" outlineLevel="0" collapsed="false">
      <c r="A1" s="1" t="s">
        <v>0</v>
      </c>
      <c r="B1" s="2" t="s">
        <v>1</v>
      </c>
      <c r="H1" s="3" t="s">
        <v>2</v>
      </c>
      <c r="I1" s="3" t="n">
        <v>5</v>
      </c>
    </row>
    <row r="2" customFormat="false" ht="15" hidden="false" customHeight="false" outlineLevel="0" collapsed="false">
      <c r="A2" s="1" t="s">
        <v>3</v>
      </c>
      <c r="B2" s="2"/>
      <c r="H2" s="1" t="s">
        <v>4</v>
      </c>
      <c r="I2" s="4" t="n">
        <f aca="false">TotalCost/BoardQty</f>
        <v>0</v>
      </c>
    </row>
    <row r="3" customFormat="false" ht="15" hidden="false" customHeight="false" outlineLevel="0" collapsed="false">
      <c r="A3" s="1" t="s">
        <v>5</v>
      </c>
      <c r="B3" s="2" t="s">
        <v>6</v>
      </c>
      <c r="H3" s="1" t="s">
        <v>7</v>
      </c>
      <c r="I3" s="5" t="n">
        <f aca="false">SUM(I7:I66)</f>
        <v>0</v>
      </c>
    </row>
    <row r="4" customFormat="false" ht="15" hidden="false" customHeight="false" outlineLevel="0" collapsed="false">
      <c r="A4" s="1" t="s">
        <v>8</v>
      </c>
      <c r="B4" s="2" t="s">
        <v>9</v>
      </c>
    </row>
    <row r="5" customFormat="false" ht="15" hidden="false" customHeight="false" outlineLevel="0" collapsed="false">
      <c r="A5" s="6" t="s">
        <v>10</v>
      </c>
      <c r="B5" s="6"/>
      <c r="C5" s="6"/>
      <c r="D5" s="6"/>
      <c r="E5" s="6"/>
      <c r="F5" s="6"/>
      <c r="G5" s="6"/>
      <c r="H5" s="6"/>
      <c r="I5" s="6"/>
    </row>
    <row r="6" customFormat="false" ht="15" hidden="false" customHeight="false" outlineLevel="0" collapsed="false">
      <c r="A6" s="7" t="s">
        <v>11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</row>
    <row r="7" customFormat="false" ht="15" hidden="false" customHeight="false" outlineLevel="0" collapsed="false">
      <c r="A7" s="8" t="s">
        <v>20</v>
      </c>
      <c r="B7" s="8" t="s">
        <v>21</v>
      </c>
      <c r="C7" s="8" t="s">
        <v>22</v>
      </c>
      <c r="D7" s="8" t="s">
        <v>23</v>
      </c>
      <c r="E7" s="8" t="s">
        <v>24</v>
      </c>
      <c r="F7" s="8" t="s">
        <v>25</v>
      </c>
      <c r="G7" s="9" t="n">
        <f aca="false">BoardQty*1</f>
        <v>5</v>
      </c>
      <c r="I7" s="10" t="n">
        <f aca="false">IFERROR(G7*H7,"")</f>
        <v>0</v>
      </c>
    </row>
    <row r="8" customFormat="false" ht="15" hidden="false" customHeight="false" outlineLevel="0" collapsed="false">
      <c r="A8" s="8" t="s">
        <v>26</v>
      </c>
      <c r="B8" s="8" t="s">
        <v>27</v>
      </c>
      <c r="C8" s="8" t="s">
        <v>28</v>
      </c>
      <c r="D8" s="8" t="s">
        <v>23</v>
      </c>
      <c r="E8" s="8" t="s">
        <v>29</v>
      </c>
      <c r="F8" s="8" t="s">
        <v>30</v>
      </c>
      <c r="G8" s="9" t="n">
        <f aca="false">BoardQty*2</f>
        <v>10</v>
      </c>
      <c r="I8" s="10" t="n">
        <f aca="false">IFERROR(G8*H8,"")</f>
        <v>0</v>
      </c>
    </row>
    <row r="9" customFormat="false" ht="15" hidden="false" customHeight="false" outlineLevel="0" collapsed="false">
      <c r="A9" s="8" t="s">
        <v>31</v>
      </c>
      <c r="B9" s="8" t="s">
        <v>32</v>
      </c>
      <c r="C9" s="8" t="s">
        <v>33</v>
      </c>
      <c r="D9" s="8" t="s">
        <v>34</v>
      </c>
      <c r="E9" s="8" t="s">
        <v>35</v>
      </c>
      <c r="F9" s="8" t="s">
        <v>36</v>
      </c>
      <c r="G9" s="9" t="n">
        <f aca="false">BoardQty*7</f>
        <v>35</v>
      </c>
      <c r="I9" s="10" t="n">
        <f aca="false">IFERROR(G9*H9,"")</f>
        <v>0</v>
      </c>
    </row>
    <row r="10" customFormat="false" ht="15" hidden="false" customHeight="false" outlineLevel="0" collapsed="false">
      <c r="A10" s="8" t="s">
        <v>37</v>
      </c>
      <c r="B10" s="8" t="s">
        <v>38</v>
      </c>
      <c r="C10" s="8" t="s">
        <v>39</v>
      </c>
      <c r="D10" s="8" t="s">
        <v>40</v>
      </c>
      <c r="E10" s="8" t="s">
        <v>29</v>
      </c>
      <c r="F10" s="8" t="s">
        <v>41</v>
      </c>
      <c r="G10" s="9" t="n">
        <f aca="false">BoardQty*1</f>
        <v>5</v>
      </c>
      <c r="I10" s="10" t="n">
        <f aca="false">IFERROR(G10*H10,"")</f>
        <v>0</v>
      </c>
    </row>
    <row r="11" customFormat="false" ht="15" hidden="false" customHeight="false" outlineLevel="0" collapsed="false">
      <c r="A11" s="8" t="s">
        <v>42</v>
      </c>
      <c r="B11" s="8" t="s">
        <v>43</v>
      </c>
      <c r="C11" s="8" t="s">
        <v>44</v>
      </c>
      <c r="D11" s="8" t="s">
        <v>34</v>
      </c>
      <c r="E11" s="8" t="s">
        <v>35</v>
      </c>
      <c r="F11" s="8" t="s">
        <v>45</v>
      </c>
      <c r="G11" s="9" t="n">
        <f aca="false">BoardQty*4</f>
        <v>20</v>
      </c>
      <c r="I11" s="10" t="n">
        <f aca="false">IFERROR(G11*H11,"")</f>
        <v>0</v>
      </c>
    </row>
    <row r="12" customFormat="false" ht="15" hidden="false" customHeight="false" outlineLevel="0" collapsed="false">
      <c r="A12" s="8" t="s">
        <v>46</v>
      </c>
      <c r="B12" s="8" t="s">
        <v>32</v>
      </c>
      <c r="C12" s="8" t="s">
        <v>33</v>
      </c>
      <c r="D12" s="8" t="s">
        <v>34</v>
      </c>
      <c r="E12" s="8" t="s">
        <v>35</v>
      </c>
      <c r="F12" s="8" t="s">
        <v>47</v>
      </c>
      <c r="G12" s="9" t="n">
        <f aca="false">BoardQty*2</f>
        <v>10</v>
      </c>
      <c r="I12" s="10" t="n">
        <f aca="false">IFERROR(G12*H12,"")</f>
        <v>0</v>
      </c>
    </row>
    <row r="13" customFormat="false" ht="15" hidden="false" customHeight="false" outlineLevel="0" collapsed="false">
      <c r="A13" s="8" t="s">
        <v>48</v>
      </c>
      <c r="B13" s="8" t="s">
        <v>49</v>
      </c>
      <c r="C13" s="8" t="s">
        <v>50</v>
      </c>
      <c r="D13" s="8" t="s">
        <v>34</v>
      </c>
      <c r="E13" s="8" t="s">
        <v>51</v>
      </c>
      <c r="F13" s="8" t="s">
        <v>52</v>
      </c>
      <c r="G13" s="9" t="n">
        <f aca="false">BoardQty*1</f>
        <v>5</v>
      </c>
      <c r="I13" s="10" t="n">
        <f aca="false">IFERROR(G13*H13,"")</f>
        <v>0</v>
      </c>
    </row>
    <row r="14" customFormat="false" ht="15" hidden="false" customHeight="false" outlineLevel="0" collapsed="false">
      <c r="A14" s="8" t="s">
        <v>53</v>
      </c>
      <c r="B14" s="8" t="s">
        <v>54</v>
      </c>
      <c r="C14" s="8" t="s">
        <v>55</v>
      </c>
      <c r="D14" s="8" t="s">
        <v>34</v>
      </c>
      <c r="E14" s="8" t="s">
        <v>29</v>
      </c>
      <c r="F14" s="8" t="s">
        <v>56</v>
      </c>
      <c r="G14" s="9" t="n">
        <f aca="false">BoardQty*3</f>
        <v>15</v>
      </c>
      <c r="I14" s="10" t="n">
        <f aca="false">IFERROR(G14*H14,"")</f>
        <v>0</v>
      </c>
    </row>
    <row r="15" customFormat="false" ht="15" hidden="false" customHeight="false" outlineLevel="0" collapsed="false">
      <c r="A15" s="8" t="s">
        <v>57</v>
      </c>
      <c r="B15" s="8" t="s">
        <v>27</v>
      </c>
      <c r="C15" s="8" t="s">
        <v>28</v>
      </c>
      <c r="D15" s="8" t="s">
        <v>23</v>
      </c>
      <c r="E15" s="8" t="s">
        <v>29</v>
      </c>
      <c r="F15" s="8" t="s">
        <v>58</v>
      </c>
      <c r="G15" s="9" t="n">
        <f aca="false">BoardQty*2</f>
        <v>10</v>
      </c>
      <c r="I15" s="10" t="n">
        <f aca="false">IFERROR(G15*H15,"")</f>
        <v>0</v>
      </c>
    </row>
    <row r="16" customFormat="false" ht="15" hidden="false" customHeight="false" outlineLevel="0" collapsed="false">
      <c r="A16" s="8" t="s">
        <v>59</v>
      </c>
      <c r="B16" s="8" t="s">
        <v>60</v>
      </c>
      <c r="C16" s="8" t="s">
        <v>61</v>
      </c>
      <c r="D16" s="8" t="s">
        <v>34</v>
      </c>
      <c r="E16" s="8" t="s">
        <v>51</v>
      </c>
      <c r="F16" s="8" t="s">
        <v>62</v>
      </c>
      <c r="G16" s="9" t="n">
        <f aca="false">BoardQty*2</f>
        <v>10</v>
      </c>
      <c r="I16" s="10" t="n">
        <f aca="false">IFERROR(G16*H16,"")</f>
        <v>0</v>
      </c>
    </row>
    <row r="17" customFormat="false" ht="15" hidden="false" customHeight="false" outlineLevel="0" collapsed="false">
      <c r="A17" s="8" t="s">
        <v>63</v>
      </c>
      <c r="B17" s="8" t="s">
        <v>64</v>
      </c>
      <c r="C17" s="8" t="s">
        <v>65</v>
      </c>
      <c r="D17" s="8" t="s">
        <v>66</v>
      </c>
      <c r="E17" s="8" t="s">
        <v>24</v>
      </c>
      <c r="F17" s="8" t="s">
        <v>67</v>
      </c>
      <c r="G17" s="9" t="n">
        <f aca="false">BoardQty*4</f>
        <v>20</v>
      </c>
      <c r="I17" s="10" t="n">
        <f aca="false">IFERROR(G17*H17,"")</f>
        <v>0</v>
      </c>
    </row>
    <row r="18" customFormat="false" ht="15" hidden="false" customHeight="false" outlineLevel="0" collapsed="false">
      <c r="A18" s="8" t="s">
        <v>68</v>
      </c>
      <c r="B18" s="8" t="s">
        <v>54</v>
      </c>
      <c r="C18" s="8" t="s">
        <v>55</v>
      </c>
      <c r="D18" s="8" t="s">
        <v>34</v>
      </c>
      <c r="E18" s="8" t="s">
        <v>29</v>
      </c>
      <c r="F18" s="8" t="s">
        <v>69</v>
      </c>
      <c r="G18" s="9" t="n">
        <f aca="false">BoardQty*1</f>
        <v>5</v>
      </c>
      <c r="I18" s="10" t="n">
        <f aca="false">IFERROR(G18*H18,"")</f>
        <v>0</v>
      </c>
    </row>
    <row r="19" customFormat="false" ht="15" hidden="false" customHeight="false" outlineLevel="0" collapsed="false">
      <c r="A19" s="8" t="s">
        <v>70</v>
      </c>
      <c r="B19" s="8" t="s">
        <v>71</v>
      </c>
      <c r="C19" s="8" t="s">
        <v>72</v>
      </c>
      <c r="D19" s="8" t="s">
        <v>34</v>
      </c>
      <c r="E19" s="8" t="s">
        <v>35</v>
      </c>
      <c r="F19" s="8" t="s">
        <v>73</v>
      </c>
      <c r="G19" s="9" t="n">
        <f aca="false">BoardQty*1</f>
        <v>5</v>
      </c>
      <c r="I19" s="10" t="n">
        <f aca="false">IFERROR(G19*H19,"")</f>
        <v>0</v>
      </c>
    </row>
    <row r="20" customFormat="false" ht="15" hidden="false" customHeight="false" outlineLevel="0" collapsed="false">
      <c r="A20" s="8" t="s">
        <v>74</v>
      </c>
      <c r="B20" s="8" t="s">
        <v>75</v>
      </c>
      <c r="C20" s="8" t="s">
        <v>76</v>
      </c>
      <c r="D20" s="8" t="s">
        <v>23</v>
      </c>
      <c r="E20" s="8" t="s">
        <v>35</v>
      </c>
      <c r="F20" s="8" t="s">
        <v>77</v>
      </c>
      <c r="G20" s="9" t="n">
        <f aca="false">BoardQty*7</f>
        <v>35</v>
      </c>
      <c r="I20" s="10" t="n">
        <f aca="false">IFERROR(G20*H20,"")</f>
        <v>0</v>
      </c>
    </row>
    <row r="21" customFormat="false" ht="15" hidden="false" customHeight="false" outlineLevel="0" collapsed="false">
      <c r="A21" s="8" t="s">
        <v>78</v>
      </c>
      <c r="B21" s="8" t="s">
        <v>79</v>
      </c>
      <c r="C21" s="8" t="s">
        <v>80</v>
      </c>
      <c r="D21" s="8" t="s">
        <v>81</v>
      </c>
      <c r="E21" s="8" t="s">
        <v>82</v>
      </c>
      <c r="F21" s="8" t="s">
        <v>83</v>
      </c>
      <c r="G21" s="9" t="n">
        <f aca="false">BoardQty*1</f>
        <v>5</v>
      </c>
      <c r="I21" s="10" t="n">
        <f aca="false">IFERROR(G21*H21,"")</f>
        <v>0</v>
      </c>
    </row>
    <row r="22" customFormat="false" ht="15" hidden="false" customHeight="false" outlineLevel="0" collapsed="false">
      <c r="A22" s="8" t="s">
        <v>84</v>
      </c>
      <c r="B22" s="8" t="s">
        <v>85</v>
      </c>
      <c r="C22" s="8" t="s">
        <v>86</v>
      </c>
      <c r="D22" s="8" t="s">
        <v>81</v>
      </c>
      <c r="E22" s="8" t="s">
        <v>87</v>
      </c>
      <c r="F22" s="8" t="s">
        <v>88</v>
      </c>
      <c r="G22" s="9" t="n">
        <f aca="false">BoardQty*1</f>
        <v>5</v>
      </c>
      <c r="I22" s="10" t="n">
        <f aca="false">IFERROR(G22*H22,"")</f>
        <v>0</v>
      </c>
    </row>
    <row r="23" customFormat="false" ht="15" hidden="false" customHeight="false" outlineLevel="0" collapsed="false">
      <c r="A23" s="8" t="s">
        <v>89</v>
      </c>
      <c r="B23" s="8" t="s">
        <v>90</v>
      </c>
      <c r="C23" s="8" t="s">
        <v>91</v>
      </c>
      <c r="D23" s="8" t="s">
        <v>92</v>
      </c>
      <c r="E23" s="8" t="s">
        <v>93</v>
      </c>
      <c r="F23" s="8" t="s">
        <v>94</v>
      </c>
      <c r="G23" s="9" t="n">
        <f aca="false">BoardQty*1</f>
        <v>5</v>
      </c>
      <c r="I23" s="10" t="n">
        <f aca="false">IFERROR(G23*H23,"")</f>
        <v>0</v>
      </c>
    </row>
    <row r="24" customFormat="false" ht="15" hidden="false" customHeight="false" outlineLevel="0" collapsed="false">
      <c r="A24" s="8" t="s">
        <v>95</v>
      </c>
      <c r="B24" s="8" t="s">
        <v>96</v>
      </c>
      <c r="C24" s="8" t="s">
        <v>97</v>
      </c>
      <c r="D24" s="8" t="s">
        <v>98</v>
      </c>
      <c r="E24" s="8" t="s">
        <v>87</v>
      </c>
      <c r="F24" s="8" t="s">
        <v>99</v>
      </c>
      <c r="G24" s="9" t="n">
        <f aca="false">BoardQty*5</f>
        <v>25</v>
      </c>
      <c r="I24" s="10" t="n">
        <f aca="false">IFERROR(G24*H24,"")</f>
        <v>0</v>
      </c>
    </row>
    <row r="25" customFormat="false" ht="15" hidden="false" customHeight="false" outlineLevel="0" collapsed="false">
      <c r="A25" s="8" t="s">
        <v>100</v>
      </c>
      <c r="B25" s="8" t="s">
        <v>101</v>
      </c>
      <c r="C25" s="8" t="s">
        <v>102</v>
      </c>
      <c r="D25" s="8" t="s">
        <v>103</v>
      </c>
      <c r="E25" s="8" t="s">
        <v>104</v>
      </c>
      <c r="F25" s="8" t="s">
        <v>101</v>
      </c>
      <c r="G25" s="9" t="n">
        <f aca="false">BoardQty*3</f>
        <v>15</v>
      </c>
      <c r="I25" s="10" t="n">
        <f aca="false">IFERROR(G25*H25,"")</f>
        <v>0</v>
      </c>
    </row>
    <row r="26" customFormat="false" ht="15" hidden="false" customHeight="false" outlineLevel="0" collapsed="false">
      <c r="A26" s="8" t="s">
        <v>105</v>
      </c>
      <c r="B26" s="8" t="s">
        <v>106</v>
      </c>
      <c r="D26" s="8" t="s">
        <v>107</v>
      </c>
      <c r="E26" s="8" t="s">
        <v>108</v>
      </c>
      <c r="F26" s="8" t="s">
        <v>109</v>
      </c>
      <c r="G26" s="9" t="n">
        <f aca="false">BoardQty*1</f>
        <v>5</v>
      </c>
      <c r="I26" s="10" t="n">
        <f aca="false">IFERROR(G26*H26,"")</f>
        <v>0</v>
      </c>
    </row>
    <row r="27" customFormat="false" ht="15" hidden="false" customHeight="false" outlineLevel="0" collapsed="false">
      <c r="A27" s="8" t="s">
        <v>110</v>
      </c>
      <c r="B27" s="8" t="s">
        <v>111</v>
      </c>
      <c r="C27" s="8" t="s">
        <v>112</v>
      </c>
      <c r="D27" s="8" t="s">
        <v>113</v>
      </c>
      <c r="E27" s="8" t="s">
        <v>114</v>
      </c>
      <c r="F27" s="8" t="s">
        <v>115</v>
      </c>
      <c r="G27" s="9" t="n">
        <f aca="false">BoardQty*1</f>
        <v>5</v>
      </c>
      <c r="I27" s="10" t="n">
        <f aca="false">IFERROR(G27*H27,"")</f>
        <v>0</v>
      </c>
    </row>
    <row r="28" customFormat="false" ht="15" hidden="false" customHeight="false" outlineLevel="0" collapsed="false">
      <c r="A28" s="8" t="s">
        <v>116</v>
      </c>
      <c r="B28" s="8" t="s">
        <v>117</v>
      </c>
      <c r="D28" s="8" t="s">
        <v>118</v>
      </c>
      <c r="G28" s="9" t="n">
        <f aca="false">BoardQty*4</f>
        <v>20</v>
      </c>
      <c r="I28" s="10" t="n">
        <f aca="false">IFERROR(G28*H28,"")</f>
        <v>0</v>
      </c>
    </row>
    <row r="29" customFormat="false" ht="15" hidden="false" customHeight="false" outlineLevel="0" collapsed="false">
      <c r="A29" s="8" t="s">
        <v>119</v>
      </c>
      <c r="B29" s="8" t="s">
        <v>120</v>
      </c>
      <c r="C29" s="8" t="s">
        <v>121</v>
      </c>
      <c r="D29" s="8" t="s">
        <v>122</v>
      </c>
      <c r="E29" s="8" t="s">
        <v>123</v>
      </c>
      <c r="F29" s="8" t="s">
        <v>124</v>
      </c>
      <c r="G29" s="9" t="n">
        <f aca="false">BoardQty*1</f>
        <v>5</v>
      </c>
      <c r="I29" s="10" t="n">
        <f aca="false">IFERROR(G29*H29,"")</f>
        <v>0</v>
      </c>
    </row>
    <row r="30" customFormat="false" ht="15" hidden="false" customHeight="false" outlineLevel="0" collapsed="false">
      <c r="A30" s="8" t="s">
        <v>125</v>
      </c>
      <c r="B30" s="8" t="s">
        <v>126</v>
      </c>
      <c r="C30" s="8" t="s">
        <v>127</v>
      </c>
      <c r="D30" s="8" t="s">
        <v>128</v>
      </c>
      <c r="E30" s="8" t="s">
        <v>129</v>
      </c>
      <c r="F30" s="8" t="s">
        <v>130</v>
      </c>
      <c r="G30" s="9" t="n">
        <f aca="false">BoardQty*1</f>
        <v>5</v>
      </c>
      <c r="I30" s="10" t="n">
        <f aca="false">IFERROR(G30*H30,"")</f>
        <v>0</v>
      </c>
    </row>
    <row r="31" customFormat="false" ht="15" hidden="false" customHeight="false" outlineLevel="0" collapsed="false">
      <c r="A31" s="8" t="s">
        <v>131</v>
      </c>
      <c r="B31" s="8" t="s">
        <v>132</v>
      </c>
      <c r="C31" s="8" t="s">
        <v>133</v>
      </c>
      <c r="D31" s="8" t="s">
        <v>134</v>
      </c>
      <c r="E31" s="8" t="s">
        <v>135</v>
      </c>
      <c r="F31" s="8" t="s">
        <v>136</v>
      </c>
      <c r="G31" s="9" t="n">
        <f aca="false">BoardQty*1</f>
        <v>5</v>
      </c>
      <c r="I31" s="10" t="n">
        <f aca="false">IFERROR(G31*H31,"")</f>
        <v>0</v>
      </c>
    </row>
    <row r="32" customFormat="false" ht="15" hidden="false" customHeight="false" outlineLevel="0" collapsed="false">
      <c r="A32" s="8" t="s">
        <v>137</v>
      </c>
      <c r="B32" s="8" t="s">
        <v>138</v>
      </c>
      <c r="C32" s="8" t="s">
        <v>139</v>
      </c>
      <c r="D32" s="8" t="s">
        <v>98</v>
      </c>
      <c r="E32" s="8" t="s">
        <v>87</v>
      </c>
      <c r="F32" s="8" t="s">
        <v>140</v>
      </c>
      <c r="G32" s="9" t="n">
        <f aca="false">BoardQty*5</f>
        <v>25</v>
      </c>
      <c r="I32" s="10" t="n">
        <f aca="false">IFERROR(G32*H32,"")</f>
        <v>0</v>
      </c>
    </row>
    <row r="33" customFormat="false" ht="15" hidden="false" customHeight="false" outlineLevel="0" collapsed="false">
      <c r="A33" s="8" t="s">
        <v>141</v>
      </c>
      <c r="B33" s="8" t="s">
        <v>142</v>
      </c>
      <c r="C33" s="8" t="s">
        <v>143</v>
      </c>
      <c r="D33" s="8" t="s">
        <v>98</v>
      </c>
      <c r="E33" s="8" t="s">
        <v>144</v>
      </c>
      <c r="F33" s="8" t="s">
        <v>145</v>
      </c>
      <c r="G33" s="9" t="n">
        <f aca="false">BoardQty*3</f>
        <v>15</v>
      </c>
      <c r="I33" s="10" t="n">
        <f aca="false">IFERROR(G33*H33,"")</f>
        <v>0</v>
      </c>
    </row>
    <row r="34" customFormat="false" ht="15" hidden="false" customHeight="false" outlineLevel="0" collapsed="false">
      <c r="A34" s="8" t="s">
        <v>146</v>
      </c>
      <c r="B34" s="8" t="s">
        <v>147</v>
      </c>
      <c r="C34" s="8" t="s">
        <v>148</v>
      </c>
      <c r="D34" s="8" t="s">
        <v>98</v>
      </c>
      <c r="E34" s="8" t="s">
        <v>87</v>
      </c>
      <c r="F34" s="8" t="s">
        <v>149</v>
      </c>
      <c r="G34" s="9" t="n">
        <f aca="false">BoardQty*2</f>
        <v>10</v>
      </c>
      <c r="I34" s="10" t="n">
        <f aca="false">IFERROR(G34*H34,"")</f>
        <v>0</v>
      </c>
    </row>
    <row r="35" customFormat="false" ht="15" hidden="false" customHeight="false" outlineLevel="0" collapsed="false">
      <c r="A35" s="8" t="s">
        <v>150</v>
      </c>
      <c r="B35" s="8" t="s">
        <v>151</v>
      </c>
      <c r="C35" s="8" t="s">
        <v>152</v>
      </c>
      <c r="D35" s="8" t="s">
        <v>153</v>
      </c>
      <c r="E35" s="8" t="s">
        <v>35</v>
      </c>
      <c r="F35" s="8" t="s">
        <v>154</v>
      </c>
      <c r="G35" s="9" t="n">
        <f aca="false">BoardQty*1</f>
        <v>5</v>
      </c>
      <c r="I35" s="10" t="n">
        <f aca="false">IFERROR(G35*H35,"")</f>
        <v>0</v>
      </c>
    </row>
    <row r="36" customFormat="false" ht="15" hidden="false" customHeight="false" outlineLevel="0" collapsed="false">
      <c r="A36" s="8" t="s">
        <v>155</v>
      </c>
      <c r="B36" s="8" t="s">
        <v>156</v>
      </c>
      <c r="C36" s="8" t="s">
        <v>157</v>
      </c>
      <c r="D36" s="8" t="s">
        <v>158</v>
      </c>
      <c r="E36" s="8" t="s">
        <v>104</v>
      </c>
      <c r="F36" s="8" t="s">
        <v>159</v>
      </c>
      <c r="G36" s="9" t="n">
        <f aca="false">BoardQty*2</f>
        <v>10</v>
      </c>
      <c r="I36" s="10" t="n">
        <f aca="false">IFERROR(G36*H36,"")</f>
        <v>0</v>
      </c>
    </row>
    <row r="37" customFormat="false" ht="15" hidden="false" customHeight="false" outlineLevel="0" collapsed="false">
      <c r="A37" s="8" t="s">
        <v>160</v>
      </c>
      <c r="B37" s="8" t="s">
        <v>161</v>
      </c>
      <c r="C37" s="8" t="s">
        <v>162</v>
      </c>
      <c r="D37" s="8" t="s">
        <v>153</v>
      </c>
      <c r="E37" s="8" t="s">
        <v>35</v>
      </c>
      <c r="F37" s="8" t="s">
        <v>163</v>
      </c>
      <c r="G37" s="9" t="n">
        <f aca="false">BoardQty*3</f>
        <v>15</v>
      </c>
      <c r="I37" s="10" t="n">
        <f aca="false">IFERROR(G37*H37,"")</f>
        <v>0</v>
      </c>
    </row>
    <row r="38" customFormat="false" ht="15" hidden="false" customHeight="false" outlineLevel="0" collapsed="false">
      <c r="A38" s="8" t="s">
        <v>164</v>
      </c>
      <c r="B38" s="8" t="s">
        <v>165</v>
      </c>
      <c r="C38" s="8" t="s">
        <v>166</v>
      </c>
      <c r="D38" s="8" t="s">
        <v>158</v>
      </c>
      <c r="E38" s="8" t="s">
        <v>35</v>
      </c>
      <c r="F38" s="8" t="s">
        <v>167</v>
      </c>
      <c r="G38" s="9" t="n">
        <f aca="false">BoardQty*1</f>
        <v>5</v>
      </c>
      <c r="I38" s="10" t="n">
        <f aca="false">IFERROR(G38*H38,"")</f>
        <v>0</v>
      </c>
    </row>
    <row r="39" customFormat="false" ht="15" hidden="false" customHeight="false" outlineLevel="0" collapsed="false">
      <c r="A39" s="8" t="s">
        <v>168</v>
      </c>
      <c r="B39" s="8" t="s">
        <v>169</v>
      </c>
      <c r="C39" s="8" t="s">
        <v>170</v>
      </c>
      <c r="D39" s="8" t="s">
        <v>153</v>
      </c>
      <c r="E39" s="8" t="s">
        <v>35</v>
      </c>
      <c r="F39" s="8" t="s">
        <v>171</v>
      </c>
      <c r="G39" s="9" t="n">
        <f aca="false">BoardQty*5</f>
        <v>25</v>
      </c>
      <c r="I39" s="10" t="n">
        <f aca="false">IFERROR(G39*H39,"")</f>
        <v>0</v>
      </c>
    </row>
    <row r="40" customFormat="false" ht="15" hidden="false" customHeight="false" outlineLevel="0" collapsed="false">
      <c r="A40" s="8" t="s">
        <v>172</v>
      </c>
      <c r="B40" s="8" t="s">
        <v>173</v>
      </c>
      <c r="C40" s="8" t="s">
        <v>174</v>
      </c>
      <c r="D40" s="8" t="s">
        <v>153</v>
      </c>
      <c r="E40" s="8" t="s">
        <v>35</v>
      </c>
      <c r="F40" s="8" t="s">
        <v>175</v>
      </c>
      <c r="G40" s="9" t="n">
        <f aca="false">BoardQty*1</f>
        <v>5</v>
      </c>
      <c r="I40" s="10" t="n">
        <f aca="false">IFERROR(G40*H40,"")</f>
        <v>0</v>
      </c>
    </row>
    <row r="41" customFormat="false" ht="15" hidden="false" customHeight="false" outlineLevel="0" collapsed="false">
      <c r="A41" s="8" t="s">
        <v>176</v>
      </c>
      <c r="B41" s="8" t="s">
        <v>177</v>
      </c>
      <c r="C41" s="8" t="s">
        <v>178</v>
      </c>
      <c r="D41" s="8" t="s">
        <v>179</v>
      </c>
      <c r="E41" s="8" t="s">
        <v>180</v>
      </c>
      <c r="F41" s="8" t="s">
        <v>181</v>
      </c>
      <c r="G41" s="9" t="n">
        <f aca="false">BoardQty*1</f>
        <v>5</v>
      </c>
      <c r="I41" s="10" t="n">
        <f aca="false">IFERROR(G41*H41,"")</f>
        <v>0</v>
      </c>
    </row>
    <row r="42" customFormat="false" ht="15" hidden="false" customHeight="false" outlineLevel="0" collapsed="false">
      <c r="A42" s="8" t="s">
        <v>182</v>
      </c>
      <c r="B42" s="8" t="s">
        <v>183</v>
      </c>
      <c r="C42" s="8" t="s">
        <v>184</v>
      </c>
      <c r="D42" s="8" t="s">
        <v>34</v>
      </c>
      <c r="E42" s="8" t="s">
        <v>35</v>
      </c>
      <c r="F42" s="8" t="s">
        <v>185</v>
      </c>
      <c r="G42" s="9" t="n">
        <f aca="false">BoardQty*2</f>
        <v>10</v>
      </c>
      <c r="I42" s="10" t="n">
        <f aca="false">IFERROR(G42*H42,"")</f>
        <v>0</v>
      </c>
    </row>
    <row r="43" customFormat="false" ht="15" hidden="false" customHeight="false" outlineLevel="0" collapsed="false">
      <c r="A43" s="8" t="s">
        <v>186</v>
      </c>
      <c r="B43" s="8" t="s">
        <v>187</v>
      </c>
      <c r="C43" s="8" t="s">
        <v>188</v>
      </c>
      <c r="D43" s="8" t="s">
        <v>153</v>
      </c>
      <c r="E43" s="8" t="s">
        <v>35</v>
      </c>
      <c r="F43" s="8" t="s">
        <v>189</v>
      </c>
      <c r="G43" s="9" t="n">
        <f aca="false">BoardQty*1</f>
        <v>5</v>
      </c>
      <c r="I43" s="10" t="n">
        <f aca="false">IFERROR(G43*H43,"")</f>
        <v>0</v>
      </c>
    </row>
    <row r="44" customFormat="false" ht="15" hidden="false" customHeight="false" outlineLevel="0" collapsed="false">
      <c r="A44" s="8" t="s">
        <v>190</v>
      </c>
      <c r="B44" s="8" t="s">
        <v>191</v>
      </c>
      <c r="C44" s="8" t="s">
        <v>192</v>
      </c>
      <c r="D44" s="8" t="s">
        <v>153</v>
      </c>
      <c r="E44" s="8" t="s">
        <v>193</v>
      </c>
      <c r="F44" s="8" t="s">
        <v>194</v>
      </c>
      <c r="G44" s="9" t="n">
        <f aca="false">BoardQty*1</f>
        <v>5</v>
      </c>
      <c r="I44" s="10" t="n">
        <f aca="false">IFERROR(G44*H44,"")</f>
        <v>0</v>
      </c>
    </row>
    <row r="45" customFormat="false" ht="15" hidden="false" customHeight="false" outlineLevel="0" collapsed="false">
      <c r="A45" s="8" t="s">
        <v>195</v>
      </c>
      <c r="B45" s="8" t="s">
        <v>196</v>
      </c>
      <c r="C45" s="8" t="s">
        <v>197</v>
      </c>
      <c r="D45" s="8" t="s">
        <v>153</v>
      </c>
      <c r="E45" s="8" t="s">
        <v>35</v>
      </c>
      <c r="F45" s="8" t="s">
        <v>198</v>
      </c>
      <c r="G45" s="9" t="n">
        <f aca="false">BoardQty*1</f>
        <v>5</v>
      </c>
      <c r="I45" s="10" t="n">
        <f aca="false">IFERROR(G45*H45,"")</f>
        <v>0</v>
      </c>
    </row>
    <row r="46" customFormat="false" ht="15" hidden="false" customHeight="false" outlineLevel="0" collapsed="false">
      <c r="A46" s="8" t="s">
        <v>199</v>
      </c>
      <c r="B46" s="8" t="s">
        <v>151</v>
      </c>
      <c r="C46" s="8" t="s">
        <v>152</v>
      </c>
      <c r="D46" s="8" t="s">
        <v>153</v>
      </c>
      <c r="E46" s="8" t="s">
        <v>35</v>
      </c>
      <c r="F46" s="8" t="s">
        <v>200</v>
      </c>
      <c r="G46" s="9" t="n">
        <f aca="false">BoardQty*7</f>
        <v>35</v>
      </c>
      <c r="I46" s="10" t="n">
        <f aca="false">IFERROR(G46*H46,"")</f>
        <v>0</v>
      </c>
    </row>
    <row r="47" customFormat="false" ht="15" hidden="false" customHeight="false" outlineLevel="0" collapsed="false">
      <c r="A47" s="8" t="s">
        <v>201</v>
      </c>
      <c r="B47" s="8" t="s">
        <v>202</v>
      </c>
      <c r="C47" s="8" t="s">
        <v>203</v>
      </c>
      <c r="D47" s="8" t="s">
        <v>153</v>
      </c>
      <c r="E47" s="8" t="s">
        <v>35</v>
      </c>
      <c r="F47" s="8" t="s">
        <v>204</v>
      </c>
      <c r="G47" s="9" t="n">
        <f aca="false">BoardQty*1</f>
        <v>5</v>
      </c>
      <c r="I47" s="10" t="n">
        <f aca="false">IFERROR(G47*H47,"")</f>
        <v>0</v>
      </c>
    </row>
    <row r="48" customFormat="false" ht="15" hidden="false" customHeight="false" outlineLevel="0" collapsed="false">
      <c r="A48" s="8" t="s">
        <v>205</v>
      </c>
      <c r="B48" s="8" t="s">
        <v>206</v>
      </c>
      <c r="C48" s="8" t="s">
        <v>207</v>
      </c>
      <c r="D48" s="8" t="s">
        <v>153</v>
      </c>
      <c r="E48" s="8" t="s">
        <v>35</v>
      </c>
      <c r="F48" s="8" t="s">
        <v>208</v>
      </c>
      <c r="G48" s="9" t="n">
        <f aca="false">BoardQty*1</f>
        <v>5</v>
      </c>
      <c r="I48" s="10" t="n">
        <f aca="false">IFERROR(G48*H48,"")</f>
        <v>0</v>
      </c>
    </row>
    <row r="49" customFormat="false" ht="15" hidden="false" customHeight="false" outlineLevel="0" collapsed="false">
      <c r="A49" s="8" t="s">
        <v>209</v>
      </c>
      <c r="B49" s="8" t="s">
        <v>210</v>
      </c>
      <c r="C49" s="8" t="s">
        <v>211</v>
      </c>
      <c r="D49" s="8" t="s">
        <v>153</v>
      </c>
      <c r="E49" s="8" t="s">
        <v>35</v>
      </c>
      <c r="F49" s="8" t="s">
        <v>212</v>
      </c>
      <c r="G49" s="9" t="n">
        <f aca="false">BoardQty*1</f>
        <v>5</v>
      </c>
      <c r="I49" s="10" t="n">
        <f aca="false">IFERROR(G49*H49,"")</f>
        <v>0</v>
      </c>
    </row>
    <row r="50" customFormat="false" ht="15" hidden="false" customHeight="false" outlineLevel="0" collapsed="false">
      <c r="A50" s="8" t="s">
        <v>213</v>
      </c>
      <c r="B50" s="8" t="s">
        <v>214</v>
      </c>
      <c r="C50" s="8" t="s">
        <v>215</v>
      </c>
      <c r="D50" s="8" t="s">
        <v>153</v>
      </c>
      <c r="E50" s="8" t="s">
        <v>35</v>
      </c>
      <c r="F50" s="8" t="s">
        <v>216</v>
      </c>
      <c r="G50" s="9" t="n">
        <f aca="false">BoardQty*1</f>
        <v>5</v>
      </c>
      <c r="I50" s="10" t="n">
        <f aca="false">IFERROR(G50*H50,"")</f>
        <v>0</v>
      </c>
    </row>
    <row r="51" customFormat="false" ht="15" hidden="false" customHeight="false" outlineLevel="0" collapsed="false">
      <c r="A51" s="8" t="s">
        <v>217</v>
      </c>
      <c r="B51" s="8" t="s">
        <v>218</v>
      </c>
      <c r="C51" s="8" t="s">
        <v>219</v>
      </c>
      <c r="D51" s="8" t="s">
        <v>220</v>
      </c>
      <c r="E51" s="8" t="s">
        <v>221</v>
      </c>
      <c r="F51" s="8" t="s">
        <v>222</v>
      </c>
      <c r="G51" s="9" t="n">
        <f aca="false">BoardQty*1</f>
        <v>5</v>
      </c>
      <c r="I51" s="10" t="n">
        <f aca="false">IFERROR(G51*H51,"")</f>
        <v>0</v>
      </c>
    </row>
    <row r="52" customFormat="false" ht="15" hidden="false" customHeight="false" outlineLevel="0" collapsed="false">
      <c r="A52" s="8" t="s">
        <v>223</v>
      </c>
      <c r="B52" s="8" t="s">
        <v>224</v>
      </c>
      <c r="C52" s="8" t="s">
        <v>225</v>
      </c>
      <c r="D52" s="8" t="s">
        <v>153</v>
      </c>
      <c r="E52" s="8" t="s">
        <v>193</v>
      </c>
      <c r="F52" s="8" t="s">
        <v>226</v>
      </c>
      <c r="G52" s="9" t="n">
        <f aca="false">BoardQty*1</f>
        <v>5</v>
      </c>
      <c r="I52" s="10" t="n">
        <f aca="false">IFERROR(G52*H52,"")</f>
        <v>0</v>
      </c>
    </row>
    <row r="53" customFormat="false" ht="15" hidden="false" customHeight="false" outlineLevel="0" collapsed="false">
      <c r="A53" s="8" t="s">
        <v>227</v>
      </c>
      <c r="B53" s="8" t="s">
        <v>228</v>
      </c>
      <c r="C53" s="8" t="s">
        <v>207</v>
      </c>
      <c r="D53" s="8" t="s">
        <v>153</v>
      </c>
      <c r="E53" s="8" t="s">
        <v>35</v>
      </c>
      <c r="F53" s="8" t="s">
        <v>208</v>
      </c>
      <c r="G53" s="9" t="n">
        <f aca="false">BoardQty*3</f>
        <v>15</v>
      </c>
      <c r="I53" s="10" t="n">
        <f aca="false">IFERROR(G53*H53,"")</f>
        <v>0</v>
      </c>
    </row>
    <row r="54" customFormat="false" ht="15" hidden="false" customHeight="false" outlineLevel="0" collapsed="false">
      <c r="A54" s="8" t="s">
        <v>229</v>
      </c>
      <c r="B54" s="8" t="s">
        <v>206</v>
      </c>
      <c r="C54" s="8" t="s">
        <v>230</v>
      </c>
      <c r="D54" s="8" t="s">
        <v>153</v>
      </c>
      <c r="E54" s="8" t="s">
        <v>35</v>
      </c>
      <c r="F54" s="8" t="s">
        <v>231</v>
      </c>
      <c r="G54" s="9" t="n">
        <f aca="false">BoardQty*20</f>
        <v>100</v>
      </c>
      <c r="I54" s="10" t="n">
        <f aca="false">IFERROR(G54*H54,"")</f>
        <v>0</v>
      </c>
    </row>
    <row r="55" customFormat="false" ht="15" hidden="false" customHeight="false" outlineLevel="0" collapsed="false">
      <c r="A55" s="8" t="s">
        <v>232</v>
      </c>
      <c r="B55" s="8" t="s">
        <v>233</v>
      </c>
      <c r="C55" s="8" t="s">
        <v>234</v>
      </c>
      <c r="D55" s="8" t="s">
        <v>235</v>
      </c>
      <c r="E55" s="8" t="s">
        <v>236</v>
      </c>
      <c r="F55" s="8" t="s">
        <v>237</v>
      </c>
      <c r="G55" s="9" t="n">
        <f aca="false">BoardQty*1</f>
        <v>5</v>
      </c>
      <c r="I55" s="10" t="n">
        <f aca="false">IFERROR(G55*H55,"")</f>
        <v>0</v>
      </c>
    </row>
    <row r="56" customFormat="false" ht="15" hidden="false" customHeight="false" outlineLevel="0" collapsed="false">
      <c r="A56" s="8" t="s">
        <v>238</v>
      </c>
      <c r="B56" s="8" t="s">
        <v>239</v>
      </c>
      <c r="C56" s="8" t="s">
        <v>234</v>
      </c>
      <c r="D56" s="8" t="s">
        <v>235</v>
      </c>
      <c r="E56" s="8" t="s">
        <v>236</v>
      </c>
      <c r="F56" s="8" t="s">
        <v>237</v>
      </c>
      <c r="G56" s="9" t="n">
        <f aca="false">BoardQty*1</f>
        <v>5</v>
      </c>
      <c r="I56" s="10" t="n">
        <f aca="false">IFERROR(G56*H56,"")</f>
        <v>0</v>
      </c>
    </row>
    <row r="57" customFormat="false" ht="15" hidden="false" customHeight="false" outlineLevel="0" collapsed="false">
      <c r="A57" s="8" t="s">
        <v>240</v>
      </c>
      <c r="B57" s="8" t="s">
        <v>241</v>
      </c>
      <c r="C57" s="8" t="s">
        <v>242</v>
      </c>
      <c r="D57" s="8" t="s">
        <v>243</v>
      </c>
      <c r="E57" s="8" t="s">
        <v>244</v>
      </c>
      <c r="F57" s="8" t="s">
        <v>245</v>
      </c>
      <c r="G57" s="9" t="n">
        <f aca="false">BoardQty*1</f>
        <v>5</v>
      </c>
      <c r="I57" s="10" t="n">
        <f aca="false">IFERROR(G57*H57,"")</f>
        <v>0</v>
      </c>
    </row>
    <row r="58" customFormat="false" ht="15" hidden="false" customHeight="false" outlineLevel="0" collapsed="false">
      <c r="A58" s="8" t="s">
        <v>246</v>
      </c>
      <c r="B58" s="8" t="s">
        <v>247</v>
      </c>
      <c r="C58" s="8" t="s">
        <v>248</v>
      </c>
      <c r="D58" s="8" t="s">
        <v>249</v>
      </c>
      <c r="E58" s="8" t="s">
        <v>250</v>
      </c>
      <c r="F58" s="8" t="s">
        <v>247</v>
      </c>
      <c r="G58" s="9" t="n">
        <f aca="false">BoardQty*1</f>
        <v>5</v>
      </c>
      <c r="I58" s="10" t="n">
        <f aca="false">IFERROR(G58*H58,"")</f>
        <v>0</v>
      </c>
    </row>
    <row r="59" customFormat="false" ht="15" hidden="false" customHeight="false" outlineLevel="0" collapsed="false">
      <c r="A59" s="8" t="s">
        <v>251</v>
      </c>
      <c r="B59" s="8" t="s">
        <v>252</v>
      </c>
      <c r="C59" s="8" t="s">
        <v>253</v>
      </c>
      <c r="D59" s="8" t="s">
        <v>254</v>
      </c>
      <c r="E59" s="8" t="s">
        <v>255</v>
      </c>
      <c r="F59" s="8" t="s">
        <v>256</v>
      </c>
      <c r="G59" s="9" t="n">
        <f aca="false">BoardQty*1</f>
        <v>5</v>
      </c>
      <c r="I59" s="10" t="n">
        <f aca="false">IFERROR(G59*H59,"")</f>
        <v>0</v>
      </c>
    </row>
    <row r="60" customFormat="false" ht="15" hidden="false" customHeight="false" outlineLevel="0" collapsed="false">
      <c r="A60" s="8" t="s">
        <v>257</v>
      </c>
      <c r="B60" s="8" t="s">
        <v>258</v>
      </c>
      <c r="C60" s="8" t="s">
        <v>259</v>
      </c>
      <c r="D60" s="8" t="s">
        <v>260</v>
      </c>
      <c r="E60" s="8" t="s">
        <v>93</v>
      </c>
      <c r="F60" s="8" t="s">
        <v>261</v>
      </c>
      <c r="G60" s="9" t="n">
        <f aca="false">BoardQty*1</f>
        <v>5</v>
      </c>
      <c r="I60" s="10" t="n">
        <f aca="false">IFERROR(G60*H60,"")</f>
        <v>0</v>
      </c>
    </row>
    <row r="61" customFormat="false" ht="15" hidden="false" customHeight="false" outlineLevel="0" collapsed="false">
      <c r="A61" s="8" t="s">
        <v>262</v>
      </c>
      <c r="B61" s="8" t="s">
        <v>263</v>
      </c>
      <c r="C61" s="8" t="s">
        <v>264</v>
      </c>
      <c r="D61" s="8" t="s">
        <v>265</v>
      </c>
      <c r="E61" s="8" t="s">
        <v>244</v>
      </c>
      <c r="F61" s="8" t="s">
        <v>266</v>
      </c>
      <c r="G61" s="9" t="n">
        <f aca="false">BoardQty*1</f>
        <v>5</v>
      </c>
      <c r="I61" s="10" t="n">
        <f aca="false">IFERROR(G61*H61,"")</f>
        <v>0</v>
      </c>
    </row>
    <row r="62" customFormat="false" ht="15" hidden="false" customHeight="false" outlineLevel="0" collapsed="false">
      <c r="A62" s="8" t="s">
        <v>267</v>
      </c>
      <c r="B62" s="8" t="s">
        <v>268</v>
      </c>
      <c r="C62" s="8" t="s">
        <v>269</v>
      </c>
      <c r="D62" s="8" t="s">
        <v>270</v>
      </c>
      <c r="E62" s="8" t="s">
        <v>271</v>
      </c>
      <c r="F62" s="8" t="s">
        <v>272</v>
      </c>
      <c r="G62" s="9" t="n">
        <f aca="false">BoardQty*1</f>
        <v>5</v>
      </c>
      <c r="I62" s="10" t="n">
        <f aca="false">IFERROR(G62*H62,"")</f>
        <v>0</v>
      </c>
    </row>
    <row r="63" customFormat="false" ht="15" hidden="false" customHeight="false" outlineLevel="0" collapsed="false">
      <c r="A63" s="8" t="s">
        <v>273</v>
      </c>
      <c r="B63" s="8" t="s">
        <v>274</v>
      </c>
      <c r="C63" s="8" t="s">
        <v>275</v>
      </c>
      <c r="D63" s="8" t="s">
        <v>276</v>
      </c>
      <c r="E63" s="8" t="s">
        <v>277</v>
      </c>
      <c r="F63" s="8" t="s">
        <v>278</v>
      </c>
      <c r="G63" s="9" t="n">
        <f aca="false">BoardQty*1</f>
        <v>5</v>
      </c>
      <c r="I63" s="10" t="n">
        <f aca="false">IFERROR(G63*H63,"")</f>
        <v>0</v>
      </c>
    </row>
    <row r="64" customFormat="false" ht="15" hidden="false" customHeight="false" outlineLevel="0" collapsed="false">
      <c r="A64" s="8" t="s">
        <v>279</v>
      </c>
      <c r="B64" s="8" t="s">
        <v>280</v>
      </c>
      <c r="C64" s="8" t="s">
        <v>281</v>
      </c>
      <c r="D64" s="8" t="s">
        <v>282</v>
      </c>
      <c r="E64" s="8" t="s">
        <v>244</v>
      </c>
      <c r="F64" s="8" t="s">
        <v>283</v>
      </c>
      <c r="G64" s="9" t="n">
        <f aca="false">BoardQty*1</f>
        <v>5</v>
      </c>
      <c r="I64" s="10" t="n">
        <f aca="false">IFERROR(G64*H64,"")</f>
        <v>0</v>
      </c>
    </row>
    <row r="65" customFormat="false" ht="15" hidden="false" customHeight="false" outlineLevel="0" collapsed="false">
      <c r="A65" s="8" t="s">
        <v>284</v>
      </c>
      <c r="B65" s="8" t="s">
        <v>285</v>
      </c>
      <c r="C65" s="8" t="s">
        <v>286</v>
      </c>
      <c r="D65" s="8" t="s">
        <v>287</v>
      </c>
      <c r="E65" s="8" t="s">
        <v>288</v>
      </c>
      <c r="F65" s="8" t="s">
        <v>289</v>
      </c>
      <c r="G65" s="9" t="n">
        <f aca="false">BoardQty*3</f>
        <v>15</v>
      </c>
      <c r="I65" s="10" t="n">
        <f aca="false">IFERROR(G65*H65,"")</f>
        <v>0</v>
      </c>
    </row>
    <row r="66" customFormat="false" ht="15" hidden="false" customHeight="false" outlineLevel="0" collapsed="false">
      <c r="A66" s="8" t="s">
        <v>290</v>
      </c>
      <c r="B66" s="8" t="s">
        <v>291</v>
      </c>
      <c r="C66" s="8" t="s">
        <v>292</v>
      </c>
      <c r="D66" s="8" t="s">
        <v>293</v>
      </c>
      <c r="E66" s="8" t="s">
        <v>294</v>
      </c>
      <c r="F66" s="8" t="s">
        <v>295</v>
      </c>
      <c r="G66" s="9" t="n">
        <f aca="false">BoardQty*1</f>
        <v>5</v>
      </c>
      <c r="I66" s="10" t="n">
        <f aca="false">IFERROR(G66*H66,"")</f>
        <v>0</v>
      </c>
    </row>
    <row r="69" customFormat="false" ht="15" hidden="false" customHeight="false" outlineLevel="0" collapsed="false">
      <c r="A69" s="2" t="s">
        <v>296</v>
      </c>
    </row>
  </sheetData>
  <mergeCells count="1">
    <mergeCell ref="A5:I5"/>
  </mergeCells>
  <conditionalFormatting sqref="G10">
    <cfRule type="expression" priority="2" aboveAverage="0" equalAverage="0" bottom="0" percent="0" rank="0" text="" dxfId="0">
      <formula>AND(ISBLANK(F10),TRUE())</formula>
    </cfRule>
  </conditionalFormatting>
  <conditionalFormatting sqref="G11">
    <cfRule type="expression" priority="3" aboveAverage="0" equalAverage="0" bottom="0" percent="0" rank="0" text="" dxfId="0">
      <formula>AND(ISBLANK(F11),TRUE())</formula>
    </cfRule>
  </conditionalFormatting>
  <conditionalFormatting sqref="G12">
    <cfRule type="expression" priority="4" aboveAverage="0" equalAverage="0" bottom="0" percent="0" rank="0" text="" dxfId="0">
      <formula>AND(ISBLANK(F12),TRUE())</formula>
    </cfRule>
  </conditionalFormatting>
  <conditionalFormatting sqref="G13">
    <cfRule type="expression" priority="5" aboveAverage="0" equalAverage="0" bottom="0" percent="0" rank="0" text="" dxfId="0">
      <formula>AND(ISBLANK(F13),TRUE())</formula>
    </cfRule>
  </conditionalFormatting>
  <conditionalFormatting sqref="G14">
    <cfRule type="expression" priority="6" aboveAverage="0" equalAverage="0" bottom="0" percent="0" rank="0" text="" dxfId="0">
      <formula>AND(ISBLANK(F14),TRUE())</formula>
    </cfRule>
  </conditionalFormatting>
  <conditionalFormatting sqref="G15">
    <cfRule type="expression" priority="7" aboveAverage="0" equalAverage="0" bottom="0" percent="0" rank="0" text="" dxfId="0">
      <formula>AND(ISBLANK(F15),TRUE())</formula>
    </cfRule>
  </conditionalFormatting>
  <conditionalFormatting sqref="G16">
    <cfRule type="expression" priority="8" aboveAverage="0" equalAverage="0" bottom="0" percent="0" rank="0" text="" dxfId="0">
      <formula>AND(ISBLANK(F16),TRUE())</formula>
    </cfRule>
  </conditionalFormatting>
  <conditionalFormatting sqref="G17">
    <cfRule type="expression" priority="9" aboveAverage="0" equalAverage="0" bottom="0" percent="0" rank="0" text="" dxfId="0">
      <formula>AND(ISBLANK(F17),TRUE())</formula>
    </cfRule>
  </conditionalFormatting>
  <conditionalFormatting sqref="G18">
    <cfRule type="expression" priority="10" aboveAverage="0" equalAverage="0" bottom="0" percent="0" rank="0" text="" dxfId="0">
      <formula>AND(ISBLANK(F18),TRUE())</formula>
    </cfRule>
  </conditionalFormatting>
  <conditionalFormatting sqref="G19">
    <cfRule type="expression" priority="11" aboveAverage="0" equalAverage="0" bottom="0" percent="0" rank="0" text="" dxfId="0">
      <formula>AND(ISBLANK(F19),TRUE())</formula>
    </cfRule>
  </conditionalFormatting>
  <conditionalFormatting sqref="G20">
    <cfRule type="expression" priority="12" aboveAverage="0" equalAverage="0" bottom="0" percent="0" rank="0" text="" dxfId="0">
      <formula>AND(ISBLANK(F20),TRUE())</formula>
    </cfRule>
  </conditionalFormatting>
  <conditionalFormatting sqref="G21">
    <cfRule type="expression" priority="13" aboveAverage="0" equalAverage="0" bottom="0" percent="0" rank="0" text="" dxfId="0">
      <formula>AND(ISBLANK(F21),TRUE())</formula>
    </cfRule>
  </conditionalFormatting>
  <conditionalFormatting sqref="G22">
    <cfRule type="expression" priority="14" aboveAverage="0" equalAverage="0" bottom="0" percent="0" rank="0" text="" dxfId="0">
      <formula>AND(ISBLANK(F22),TRUE())</formula>
    </cfRule>
  </conditionalFormatting>
  <conditionalFormatting sqref="G23">
    <cfRule type="expression" priority="15" aboveAverage="0" equalAverage="0" bottom="0" percent="0" rank="0" text="" dxfId="0">
      <formula>AND(ISBLANK(F23),TRUE())</formula>
    </cfRule>
  </conditionalFormatting>
  <conditionalFormatting sqref="G24">
    <cfRule type="expression" priority="16" aboveAverage="0" equalAverage="0" bottom="0" percent="0" rank="0" text="" dxfId="0">
      <formula>AND(ISBLANK(F24),TRUE())</formula>
    </cfRule>
  </conditionalFormatting>
  <conditionalFormatting sqref="G25">
    <cfRule type="expression" priority="17" aboveAverage="0" equalAverage="0" bottom="0" percent="0" rank="0" text="" dxfId="0">
      <formula>AND(ISBLANK(F25),TRUE())</formula>
    </cfRule>
  </conditionalFormatting>
  <conditionalFormatting sqref="G26">
    <cfRule type="expression" priority="18" aboveAverage="0" equalAverage="0" bottom="0" percent="0" rank="0" text="" dxfId="0">
      <formula>AND(ISBLANK(F26),TRUE())</formula>
    </cfRule>
  </conditionalFormatting>
  <conditionalFormatting sqref="G27">
    <cfRule type="expression" priority="19" aboveAverage="0" equalAverage="0" bottom="0" percent="0" rank="0" text="" dxfId="0">
      <formula>AND(ISBLANK(F27),TRUE())</formula>
    </cfRule>
  </conditionalFormatting>
  <conditionalFormatting sqref="G28">
    <cfRule type="expression" priority="20" aboveAverage="0" equalAverage="0" bottom="0" percent="0" rank="0" text="" dxfId="0">
      <formula>AND(ISBLANK(F28),TRUE())</formula>
    </cfRule>
  </conditionalFormatting>
  <conditionalFormatting sqref="G29">
    <cfRule type="expression" priority="21" aboveAverage="0" equalAverage="0" bottom="0" percent="0" rank="0" text="" dxfId="0">
      <formula>AND(ISBLANK(F29),TRUE())</formula>
    </cfRule>
  </conditionalFormatting>
  <conditionalFormatting sqref="G30">
    <cfRule type="expression" priority="22" aboveAverage="0" equalAverage="0" bottom="0" percent="0" rank="0" text="" dxfId="0">
      <formula>AND(ISBLANK(F30),TRUE())</formula>
    </cfRule>
  </conditionalFormatting>
  <conditionalFormatting sqref="G31">
    <cfRule type="expression" priority="23" aboveAverage="0" equalAverage="0" bottom="0" percent="0" rank="0" text="" dxfId="0">
      <formula>AND(ISBLANK(F31),TRUE())</formula>
    </cfRule>
  </conditionalFormatting>
  <conditionalFormatting sqref="G32">
    <cfRule type="expression" priority="24" aboveAverage="0" equalAverage="0" bottom="0" percent="0" rank="0" text="" dxfId="0">
      <formula>AND(ISBLANK(F32),TRUE())</formula>
    </cfRule>
  </conditionalFormatting>
  <conditionalFormatting sqref="G33">
    <cfRule type="expression" priority="25" aboveAverage="0" equalAverage="0" bottom="0" percent="0" rank="0" text="" dxfId="0">
      <formula>AND(ISBLANK(F33),TRUE())</formula>
    </cfRule>
  </conditionalFormatting>
  <conditionalFormatting sqref="G34">
    <cfRule type="expression" priority="26" aboveAverage="0" equalAverage="0" bottom="0" percent="0" rank="0" text="" dxfId="0">
      <formula>AND(ISBLANK(F34),TRUE())</formula>
    </cfRule>
  </conditionalFormatting>
  <conditionalFormatting sqref="G35">
    <cfRule type="expression" priority="27" aboveAverage="0" equalAverage="0" bottom="0" percent="0" rank="0" text="" dxfId="0">
      <formula>AND(ISBLANK(F35),TRUE())</formula>
    </cfRule>
  </conditionalFormatting>
  <conditionalFormatting sqref="G36">
    <cfRule type="expression" priority="28" aboveAverage="0" equalAverage="0" bottom="0" percent="0" rank="0" text="" dxfId="0">
      <formula>AND(ISBLANK(F36),TRUE())</formula>
    </cfRule>
  </conditionalFormatting>
  <conditionalFormatting sqref="G37">
    <cfRule type="expression" priority="29" aboveAverage="0" equalAverage="0" bottom="0" percent="0" rank="0" text="" dxfId="0">
      <formula>AND(ISBLANK(F37),TRUE())</formula>
    </cfRule>
  </conditionalFormatting>
  <conditionalFormatting sqref="G38">
    <cfRule type="expression" priority="30" aboveAverage="0" equalAverage="0" bottom="0" percent="0" rank="0" text="" dxfId="0">
      <formula>AND(ISBLANK(F38),TRUE())</formula>
    </cfRule>
  </conditionalFormatting>
  <conditionalFormatting sqref="G39">
    <cfRule type="expression" priority="31" aboveAverage="0" equalAverage="0" bottom="0" percent="0" rank="0" text="" dxfId="0">
      <formula>AND(ISBLANK(F39),TRUE())</formula>
    </cfRule>
  </conditionalFormatting>
  <conditionalFormatting sqref="G40">
    <cfRule type="expression" priority="32" aboveAverage="0" equalAverage="0" bottom="0" percent="0" rank="0" text="" dxfId="0">
      <formula>AND(ISBLANK(F40),TRUE())</formula>
    </cfRule>
  </conditionalFormatting>
  <conditionalFormatting sqref="G41">
    <cfRule type="expression" priority="33" aboveAverage="0" equalAverage="0" bottom="0" percent="0" rank="0" text="" dxfId="0">
      <formula>AND(ISBLANK(F41),TRUE())</formula>
    </cfRule>
  </conditionalFormatting>
  <conditionalFormatting sqref="G42">
    <cfRule type="expression" priority="34" aboveAverage="0" equalAverage="0" bottom="0" percent="0" rank="0" text="" dxfId="0">
      <formula>AND(ISBLANK(F42),TRUE())</formula>
    </cfRule>
  </conditionalFormatting>
  <conditionalFormatting sqref="G43">
    <cfRule type="expression" priority="35" aboveAverage="0" equalAverage="0" bottom="0" percent="0" rank="0" text="" dxfId="0">
      <formula>AND(ISBLANK(F43),TRUE())</formula>
    </cfRule>
  </conditionalFormatting>
  <conditionalFormatting sqref="G44">
    <cfRule type="expression" priority="36" aboveAverage="0" equalAverage="0" bottom="0" percent="0" rank="0" text="" dxfId="0">
      <formula>AND(ISBLANK(F44),TRUE())</formula>
    </cfRule>
  </conditionalFormatting>
  <conditionalFormatting sqref="G45">
    <cfRule type="expression" priority="37" aboveAverage="0" equalAverage="0" bottom="0" percent="0" rank="0" text="" dxfId="0">
      <formula>AND(ISBLANK(F45),TRUE())</formula>
    </cfRule>
  </conditionalFormatting>
  <conditionalFormatting sqref="G46">
    <cfRule type="expression" priority="38" aboveAverage="0" equalAverage="0" bottom="0" percent="0" rank="0" text="" dxfId="0">
      <formula>AND(ISBLANK(F46),TRUE())</formula>
    </cfRule>
  </conditionalFormatting>
  <conditionalFormatting sqref="G47">
    <cfRule type="expression" priority="39" aboveAverage="0" equalAverage="0" bottom="0" percent="0" rank="0" text="" dxfId="0">
      <formula>AND(ISBLANK(F47),TRUE())</formula>
    </cfRule>
  </conditionalFormatting>
  <conditionalFormatting sqref="G48">
    <cfRule type="expression" priority="40" aboveAverage="0" equalAverage="0" bottom="0" percent="0" rank="0" text="" dxfId="0">
      <formula>AND(ISBLANK(F48),TRUE())</formula>
    </cfRule>
  </conditionalFormatting>
  <conditionalFormatting sqref="G49">
    <cfRule type="expression" priority="41" aboveAverage="0" equalAverage="0" bottom="0" percent="0" rank="0" text="" dxfId="0">
      <formula>AND(ISBLANK(F49),TRUE())</formula>
    </cfRule>
  </conditionalFormatting>
  <conditionalFormatting sqref="G50">
    <cfRule type="expression" priority="42" aboveAverage="0" equalAverage="0" bottom="0" percent="0" rank="0" text="" dxfId="0">
      <formula>AND(ISBLANK(F50),TRUE())</formula>
    </cfRule>
  </conditionalFormatting>
  <conditionalFormatting sqref="G51">
    <cfRule type="expression" priority="43" aboveAverage="0" equalAverage="0" bottom="0" percent="0" rank="0" text="" dxfId="0">
      <formula>AND(ISBLANK(F51),TRUE())</formula>
    </cfRule>
  </conditionalFormatting>
  <conditionalFormatting sqref="G52">
    <cfRule type="expression" priority="44" aboveAverage="0" equalAverage="0" bottom="0" percent="0" rank="0" text="" dxfId="0">
      <formula>AND(ISBLANK(F52),TRUE())</formula>
    </cfRule>
  </conditionalFormatting>
  <conditionalFormatting sqref="G53">
    <cfRule type="expression" priority="45" aboveAverage="0" equalAverage="0" bottom="0" percent="0" rank="0" text="" dxfId="0">
      <formula>AND(ISBLANK(F53),TRUE())</formula>
    </cfRule>
  </conditionalFormatting>
  <conditionalFormatting sqref="G54">
    <cfRule type="expression" priority="46" aboveAverage="0" equalAverage="0" bottom="0" percent="0" rank="0" text="" dxfId="0">
      <formula>AND(ISBLANK(F54),TRUE())</formula>
    </cfRule>
  </conditionalFormatting>
  <conditionalFormatting sqref="G55">
    <cfRule type="expression" priority="47" aboveAverage="0" equalAverage="0" bottom="0" percent="0" rank="0" text="" dxfId="0">
      <formula>AND(ISBLANK(F55),TRUE())</formula>
    </cfRule>
  </conditionalFormatting>
  <conditionalFormatting sqref="G56">
    <cfRule type="expression" priority="48" aboveAverage="0" equalAverage="0" bottom="0" percent="0" rank="0" text="" dxfId="0">
      <formula>AND(ISBLANK(F56),TRUE())</formula>
    </cfRule>
  </conditionalFormatting>
  <conditionalFormatting sqref="G57">
    <cfRule type="expression" priority="49" aboveAverage="0" equalAverage="0" bottom="0" percent="0" rank="0" text="" dxfId="0">
      <formula>AND(ISBLANK(F57),TRUE())</formula>
    </cfRule>
  </conditionalFormatting>
  <conditionalFormatting sqref="G58">
    <cfRule type="expression" priority="50" aboveAverage="0" equalAverage="0" bottom="0" percent="0" rank="0" text="" dxfId="0">
      <formula>AND(ISBLANK(F58),TRUE())</formula>
    </cfRule>
  </conditionalFormatting>
  <conditionalFormatting sqref="G59">
    <cfRule type="expression" priority="51" aboveAverage="0" equalAverage="0" bottom="0" percent="0" rank="0" text="" dxfId="0">
      <formula>AND(ISBLANK(F59),TRUE())</formula>
    </cfRule>
  </conditionalFormatting>
  <conditionalFormatting sqref="G60">
    <cfRule type="expression" priority="52" aboveAverage="0" equalAverage="0" bottom="0" percent="0" rank="0" text="" dxfId="0">
      <formula>AND(ISBLANK(F60),TRUE())</formula>
    </cfRule>
  </conditionalFormatting>
  <conditionalFormatting sqref="G61">
    <cfRule type="expression" priority="53" aboveAverage="0" equalAverage="0" bottom="0" percent="0" rank="0" text="" dxfId="0">
      <formula>AND(ISBLANK(F61),TRUE())</formula>
    </cfRule>
  </conditionalFormatting>
  <conditionalFormatting sqref="G62">
    <cfRule type="expression" priority="54" aboveAverage="0" equalAverage="0" bottom="0" percent="0" rank="0" text="" dxfId="0">
      <formula>AND(ISBLANK(F62),TRUE())</formula>
    </cfRule>
  </conditionalFormatting>
  <conditionalFormatting sqref="G63">
    <cfRule type="expression" priority="55" aboveAverage="0" equalAverage="0" bottom="0" percent="0" rank="0" text="" dxfId="0">
      <formula>AND(ISBLANK(F63),TRUE())</formula>
    </cfRule>
  </conditionalFormatting>
  <conditionalFormatting sqref="G64">
    <cfRule type="expression" priority="56" aboveAverage="0" equalAverage="0" bottom="0" percent="0" rank="0" text="" dxfId="0">
      <formula>AND(ISBLANK(F64),TRUE())</formula>
    </cfRule>
  </conditionalFormatting>
  <conditionalFormatting sqref="G65">
    <cfRule type="expression" priority="57" aboveAverage="0" equalAverage="0" bottom="0" percent="0" rank="0" text="" dxfId="0">
      <formula>AND(ISBLANK(F65),TRUE())</formula>
    </cfRule>
  </conditionalFormatting>
  <conditionalFormatting sqref="G66">
    <cfRule type="expression" priority="58" aboveAverage="0" equalAverage="0" bottom="0" percent="0" rank="0" text="" dxfId="0">
      <formula>AND(ISBLANK(F66),TRUE())</formula>
    </cfRule>
  </conditionalFormatting>
  <conditionalFormatting sqref="G7">
    <cfRule type="expression" priority="59" aboveAverage="0" equalAverage="0" bottom="0" percent="0" rank="0" text="" dxfId="0">
      <formula>AND(ISBLANK(F7),TRUE())</formula>
    </cfRule>
  </conditionalFormatting>
  <conditionalFormatting sqref="G8">
    <cfRule type="expression" priority="60" aboveAverage="0" equalAverage="0" bottom="0" percent="0" rank="0" text="" dxfId="0">
      <formula>AND(ISBLANK(F8),TRUE())</formula>
    </cfRule>
  </conditionalFormatting>
  <conditionalFormatting sqref="G9">
    <cfRule type="expression" priority="61" aboveAverage="0" equalAverage="0" bottom="0" percent="0" rank="0" text="" dxfId="0">
      <formula>AND(ISBLANK(F9),TRUE())</formula>
    </cfRule>
  </conditionalFormatting>
  <hyperlinks>
    <hyperlink ref="F9" r:id="rId2" display="CC0402KRX5R6BB104"/>
    <hyperlink ref="F10" r:id="rId3" display="TMK212BBJ106KG-T"/>
    <hyperlink ref="F11" r:id="rId4" display="CC0402KRX7R9BB561"/>
    <hyperlink ref="F13" r:id="rId5" display="GRM1555C1H151JA01D"/>
    <hyperlink ref="F14" r:id="rId6" display="JMK105BJ105KV-F"/>
    <hyperlink ref="F15" r:id="rId7" display="JMK107BJ106MA-T"/>
    <hyperlink ref="F16" r:id="rId8" display="GRM1555C1H160JA01D"/>
    <hyperlink ref="F20" r:id="rId9" display="CC0603KRX7R8BB104"/>
    <hyperlink ref="F22" r:id="rId10" display="MBR0520LT1G"/>
    <hyperlink ref="F24" r:id="rId11" display="BAT54SLT1G"/>
    <hyperlink ref="F25" r:id="rId12" display="DB2J31000L"/>
    <hyperlink ref="F26" r:id="rId13" display="SML-D12U1WT86"/>
    <hyperlink ref="F27" r:id="rId14" display="0468002.NR"/>
    <hyperlink ref="F32" r:id="rId15" display="2N7002ET1G"/>
    <hyperlink ref="F34" r:id="rId16" display="MMBT3904LT3G"/>
    <hyperlink ref="F36" r:id="rId17" display="ERJ-P06J511V"/>
    <hyperlink ref="F37" r:id="rId18" display="RC0402FR-071K5L"/>
    <hyperlink ref="F38" r:id="rId19" display="RC0805FR-076K49L"/>
    <hyperlink ref="F39" r:id="rId20" display="RC0402JR-07100RL"/>
    <hyperlink ref="F41" r:id="rId21" display="3521130RFT"/>
    <hyperlink ref="F42" r:id="rId22" display="RC0402JR-07120RL"/>
    <hyperlink ref="F43" r:id="rId23" display="RC0402FR-07240RL"/>
    <hyperlink ref="F44" r:id="rId24" display="RC0402FR-07866RL"/>
    <hyperlink ref="F45" r:id="rId25" display="RC0402FR-07374RL"/>
    <hyperlink ref="F46" r:id="rId26" display="RC0402FR-07100KL"/>
    <hyperlink ref="F47" r:id="rId27" display="RC0402JR-072K7L"/>
    <hyperlink ref="F48" r:id="rId28" display="RC0402JR-071KL"/>
    <hyperlink ref="F49" r:id="rId29" display="RC0402JR-0710RL"/>
    <hyperlink ref="F50" r:id="rId30" display="RC0402FR-0762KL"/>
    <hyperlink ref="F51" r:id="rId31" display="MCS04020C1003FE000"/>
    <hyperlink ref="F52" r:id="rId32" display="RC0402FR-0710KL"/>
    <hyperlink ref="F53" r:id="rId33" display="RC0402JR-071KL"/>
    <hyperlink ref="F54" r:id="rId34" display="RC0402JR-0710KL"/>
    <hyperlink ref="F55" r:id="rId35" display="TL3305AF160QG"/>
    <hyperlink ref="F56" r:id="rId36" display="TL3305AF160QG"/>
    <hyperlink ref="F59" r:id="rId37" display="ESP32-WROOM-32D"/>
    <hyperlink ref="F62" r:id="rId38" display="MCP25612FD-H/SL"/>
    <hyperlink ref="F63" r:id="rId39" display="TH8056KDC-AAA-008-RE"/>
    <hyperlink ref="F65" r:id="rId40" display="PESD1CAN-UX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2019-08-13T00:58:06Z</dcterms:created>
  <dc:creator/>
  <dc:description/>
  <dc:language>es-AR</dc:language>
  <cp:lastModifiedBy/>
  <dcterms:modified xsi:type="dcterms:W3CDTF">2019-08-12T22:08:26Z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