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Readme" sheetId="1" state="visible" r:id="rId2"/>
    <sheet name="Enter data" sheetId="2" state="visible" r:id="rId3"/>
    <sheet name="One line chart" sheetId="3" state="visible" r:id="rId4"/>
    <sheet name="Two line chart" sheetId="4" state="visible" r:id="rId5"/>
    <sheet name="Three line chart" sheetId="5" state="visible" r:id="rId6"/>
    <sheet name="Four line chart"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<sst xmlns="http://schemas.openxmlformats.org/spreadsheetml/2006/main" count="128" uniqueCount="50">
  <si>
    <t xml:space="preserve">One line data</t>
  </si>
  <si>
    <t xml:space="preserve">Two line data</t>
  </si>
  <si>
    <t xml:space="preserve">Three line data</t>
  </si>
  <si>
    <t xml:space="preserve">Four line data</t>
  </si>
  <si>
    <t xml:space="preserve">Line1</t>
  </si>
  <si>
    <t xml:space="preserve">Line2</t>
  </si>
  <si>
    <t xml:space="preserve">Line3</t>
  </si>
  <si>
    <t xml:space="preserve">Line4</t>
  </si>
  <si>
    <t xml:space="preserve">Yellow boxes: Enter data</t>
  </si>
  <si>
    <t xml:space="preserve">mm</t>
  </si>
  <si>
    <t xml:space="preserve">Blue boxes: overwrite</t>
  </si>
  <si>
    <t xml:space="preserve">point</t>
  </si>
  <si>
    <t xml:space="preserve">Freq</t>
  </si>
  <si>
    <t xml:space="preserve">lambda</t>
  </si>
  <si>
    <t xml:space="preserve">Transition lines</t>
  </si>
  <si>
    <t xml:space="preserve">GHz</t>
  </si>
  <si>
    <t xml:space="preserve">Deg</t>
  </si>
  <si>
    <t xml:space="preserve">Phase</t>
  </si>
  <si>
    <t xml:space="preserve">Enter Keff</t>
  </si>
  <si>
    <t xml:space="preserve">Enter FL</t>
  </si>
  <si>
    <t xml:space="preserve">Enter FH</t>
  </si>
  <si>
    <t xml:space="preserve">Ratio FH/FL</t>
  </si>
  <si>
    <t xml:space="preserve">Result</t>
  </si>
  <si>
    <t xml:space="preserve">One line solution</t>
  </si>
  <si>
    <t xml:space="preserve">FL</t>
  </si>
  <si>
    <t xml:space="preserve">FC</t>
  </si>
  <si>
    <t xml:space="preserve">FH</t>
  </si>
  <si>
    <t xml:space="preserve">Frequencies</t>
  </si>
  <si>
    <t xml:space="preserve">Line length</t>
  </si>
  <si>
    <t xml:space="preserve">Time delay</t>
  </si>
  <si>
    <t xml:space="preserve">ps</t>
  </si>
  <si>
    <t xml:space="preserve">Phase at lower trans</t>
  </si>
  <si>
    <t xml:space="preserve">deg</t>
  </si>
  <si>
    <t xml:space="preserve">Phase at upper trans</t>
  </si>
  <si>
    <t xml:space="preserve">Band 1</t>
  </si>
  <si>
    <t xml:space="preserve">Band 2</t>
  </si>
  <si>
    <t xml:space="preserve">Two line solution</t>
  </si>
  <si>
    <t xml:space="preserve">FC1</t>
  </si>
  <si>
    <t xml:space="preserve">FT</t>
  </si>
  <si>
    <t xml:space="preserve">FC2</t>
  </si>
  <si>
    <t xml:space="preserve">Line lengths</t>
  </si>
  <si>
    <t xml:space="preserve">Band 3</t>
  </si>
  <si>
    <t xml:space="preserve">Three line solution</t>
  </si>
  <si>
    <t xml:space="preserve">FT1</t>
  </si>
  <si>
    <t xml:space="preserve">FT2</t>
  </si>
  <si>
    <t xml:space="preserve">FC3</t>
  </si>
  <si>
    <t xml:space="preserve">Band 4</t>
  </si>
  <si>
    <t xml:space="preserve">Four line solution</t>
  </si>
  <si>
    <t xml:space="preserve">FT3</t>
  </si>
  <si>
    <t xml:space="preserve">FC4</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</si>
</sst>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000000"/>
      <name val="Times New Roman"/>
      <family val="1"/>
    </font>
    <font>
      <b val="true"/>
      <sz val="11"/>
      <color rgb="FF000000"/>
      <name val="Calibri"/>
      <family val="2"/>
      <charset val="1"/>
    </font>
    <font>
      <b val="true"/>
      <sz val="11"/>
      <color rgb="FFFF0000"/>
      <name val="Calibri"/>
      <family val="2"/>
      <charset val="1"/>
    </font>
    <font>
      <sz val="19.2"/>
      <color rgb="FF595959"/>
      <name val="Calibri"/>
      <family val="2"/>
    </font>
    <font>
      <sz val="16"/>
      <color rgb="FF595959"/>
      <name val="Calibri"/>
      <family val="2"/>
    </font>
    <font>
      <sz val="10"/>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C5E0B4"/>
        <bgColor rgb="FFD9D9D9"/>
      </patternFill>
    </fill>
    <fill>
      <patternFill patternType="solid">
        <fgColor rgb="FFDAE3F3"/>
        <bgColor rgb="FFD9D9D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7030A0"/>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4472C4"/>
      <rgbColor rgb="FF33CCCC"/>
      <rgbColor rgb="FF99CC00"/>
      <rgbColor rgb="FFFFCC00"/>
      <rgbColor rgb="FFFFC000"/>
      <rgbColor rgb="FFED7D31"/>
      <rgbColor rgb="FF59595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920" spc="-1" strike="noStrike">
                <a:solidFill>
                  <a:srgbClr val="595959"/>
                </a:solidFill>
                <a:uFill>
                  <a:solidFill>
                    <a:srgbClr val="ffffff"/>
                  </a:solidFill>
                </a:uFill>
                <a:latin typeface="Calibri"/>
              </a:defRPr>
            </a:pPr>
            <a:r>
              <a:rPr b="0" lang="es-AR" sz="1920" spc="-1" strike="noStrike">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57440542167"/>
          <c:y val="0.112252925558069"/>
          <c:w val="0.815815308610698"/>
          <c:h val="0.633936473596224"/>
        </c:manualLayout>
      </c:layout>
      <c:scatterChart>
        <c:scatterStyle val="line"/>
        <c:varyColors val="0"/>
        <c:ser>
          <c:idx val="0"/>
          <c:order val="0"/>
          <c:tx>
            <c:strRef>
              <c:f>"Line 1"</c:f>
              <c:strCache>
                <c:ptCount val="1"/>
                <c:pt idx="0">
                  <c:v>Line 1</c:v>
                </c:pt>
              </c:strCache>
            </c:strRef>
          </c:tx>
          <c:spPr>
            <a:solidFill>
              <a:srgbClr val="4472c4"/>
            </a:solidFill>
            <a:ln w="19080">
              <a:solidFill>
                <a:srgbClr val="4472c4"/>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data'!$W$9:$W$109</c:f>
              <c:numCache>
                <c:formatCode>General</c:formatCode>
                <c:ptCount val="101"/>
                <c:pt idx="0">
                  <c:v>1.78217821782178</c:v>
                </c:pt>
                <c:pt idx="1">
                  <c:v>1.86616968959566</c:v>
                </c:pt>
                <c:pt idx="2">
                  <c:v>1.9541195574829</c:v>
                </c:pt>
                <c:pt idx="3">
                  <c:v>2.04621437494494</c:v>
                </c:pt>
                <c:pt idx="4">
                  <c:v>2.14264948743697</c:v>
                </c:pt>
                <c:pt idx="5">
                  <c:v>2.24362944676188</c:v>
                </c:pt>
                <c:pt idx="6">
                  <c:v>2.34936844495201</c:v>
                </c:pt>
                <c:pt idx="7">
                  <c:v>2.4600907685992</c:v>
                </c:pt>
                <c:pt idx="8">
                  <c:v>2.5760312745967</c:v>
                </c:pt>
                <c:pt idx="9">
                  <c:v>2.69743588830215</c:v>
                </c:pt>
                <c:pt idx="10">
                  <c:v>2.82456212517822</c:v>
                </c:pt>
                <c:pt idx="11">
                  <c:v>2.95767963701743</c:v>
                </c:pt>
                <c:pt idx="12">
                  <c:v>3.09707078390978</c:v>
                </c:pt>
                <c:pt idx="13">
                  <c:v>3.24303123316631</c:v>
                </c:pt>
                <c:pt idx="14">
                  <c:v>3.39587058646915</c:v>
                </c:pt>
                <c:pt idx="15">
                  <c:v>3.5559130365782</c:v>
                </c:pt>
                <c:pt idx="16">
                  <c:v>3.7234980549874</c:v>
                </c:pt>
                <c:pt idx="17">
                  <c:v>3.8989811119893</c:v>
                </c:pt>
                <c:pt idx="18">
                  <c:v>4.08273443067524</c:v>
                </c:pt>
                <c:pt idx="19">
                  <c:v>4.27514777647038</c:v>
                </c:pt>
                <c:pt idx="20">
                  <c:v>4.47662928387846</c:v>
                </c:pt>
                <c:pt idx="21">
                  <c:v>4.68760632218979</c:v>
                </c:pt>
                <c:pt idx="22">
                  <c:v>4.90852640198881</c:v>
                </c:pt>
                <c:pt idx="23">
                  <c:v>5.13985812438405</c:v>
                </c:pt>
                <c:pt idx="24">
                  <c:v>5.38209217497389</c:v>
                </c:pt>
                <c:pt idx="25">
                  <c:v>5.63574236465652</c:v>
                </c:pt>
                <c:pt idx="26">
                  <c:v>5.90134671949172</c:v>
                </c:pt>
                <c:pt idx="27">
                  <c:v>6.17946862192631</c:v>
                </c:pt>
                <c:pt idx="28">
                  <c:v>6.47069800580379</c:v>
                </c:pt>
                <c:pt idx="29">
                  <c:v>6.77565260769317</c:v>
                </c:pt>
                <c:pt idx="30">
                  <c:v>7.09497927719104</c:v>
                </c:pt>
                <c:pt idx="31">
                  <c:v>7.42935534897628</c:v>
                </c:pt>
                <c:pt idx="32">
                  <c:v>7.77949007952771</c:v>
                </c:pt>
                <c:pt idx="33">
                  <c:v>8.14612615155223</c:v>
                </c:pt>
                <c:pt idx="34">
                  <c:v>8.53004124931435</c:v>
                </c:pt>
                <c:pt idx="35">
                  <c:v>8.93204970820881</c:v>
                </c:pt>
                <c:pt idx="36">
                  <c:v>9.35300424207516</c:v>
                </c:pt>
                <c:pt idx="37">
                  <c:v>9.79379775191806</c:v>
                </c:pt>
                <c:pt idx="38">
                  <c:v>10.2553652198701</c:v>
                </c:pt>
                <c:pt idx="39">
                  <c:v>10.7386856924143</c:v>
                </c:pt>
                <c:pt idx="40">
                  <c:v>11.2447843570728</c:v>
                </c:pt>
                <c:pt idx="41">
                  <c:v>11.7747347169671</c:v>
                </c:pt>
                <c:pt idx="42">
                  <c:v>12.3296608678622</c:v>
                </c:pt>
                <c:pt idx="43">
                  <c:v>12.9107398825246</c:v>
                </c:pt>
                <c:pt idx="44">
                  <c:v>13.5192043074508</c:v>
                </c:pt>
                <c:pt idx="45">
                  <c:v>14.1563447772644</c:v>
                </c:pt>
                <c:pt idx="46">
                  <c:v>14.8235127523248</c:v>
                </c:pt>
                <c:pt idx="47">
                  <c:v>15.5221233853559</c:v>
                </c:pt>
                <c:pt idx="48">
                  <c:v>16.2536585231746</c:v>
                </c:pt>
                <c:pt idx="49">
                  <c:v>17.019669849887</c:v>
                </c:pt>
                <c:pt idx="50">
                  <c:v>17.8217821782178</c:v>
                </c:pt>
                <c:pt idx="51">
                  <c:v>18.6616968959566</c:v>
                </c:pt>
                <c:pt idx="52">
                  <c:v>19.541195574829</c:v>
                </c:pt>
                <c:pt idx="53">
                  <c:v>20.4621437494494</c:v>
                </c:pt>
                <c:pt idx="54">
                  <c:v>21.4264948743697</c:v>
                </c:pt>
                <c:pt idx="55">
                  <c:v>22.4362944676188</c:v>
                </c:pt>
                <c:pt idx="56">
                  <c:v>23.4936844495201</c:v>
                </c:pt>
                <c:pt idx="57">
                  <c:v>24.600907685992</c:v>
                </c:pt>
                <c:pt idx="58">
                  <c:v>25.760312745967</c:v>
                </c:pt>
                <c:pt idx="59">
                  <c:v>26.9743588830215</c:v>
                </c:pt>
                <c:pt idx="60">
                  <c:v>28.2456212517822</c:v>
                </c:pt>
                <c:pt idx="61">
                  <c:v>29.5767963701743</c:v>
                </c:pt>
                <c:pt idx="62">
                  <c:v>30.9707078390978</c:v>
                </c:pt>
                <c:pt idx="63">
                  <c:v>32.4303123316631</c:v>
                </c:pt>
                <c:pt idx="64">
                  <c:v>33.9587058646915</c:v>
                </c:pt>
                <c:pt idx="65">
                  <c:v>35.559130365782</c:v>
                </c:pt>
                <c:pt idx="66">
                  <c:v>37.234980549874</c:v>
                </c:pt>
                <c:pt idx="67">
                  <c:v>38.989811119893</c:v>
                </c:pt>
                <c:pt idx="68">
                  <c:v>40.8273443067524</c:v>
                </c:pt>
                <c:pt idx="69">
                  <c:v>42.7514777647038</c:v>
                </c:pt>
                <c:pt idx="70">
                  <c:v>44.7662928387846</c:v>
                </c:pt>
                <c:pt idx="71">
                  <c:v>46.8760632218979</c:v>
                </c:pt>
                <c:pt idx="72">
                  <c:v>49.0852640198881</c:v>
                </c:pt>
                <c:pt idx="73">
                  <c:v>51.3985812438405</c:v>
                </c:pt>
                <c:pt idx="74">
                  <c:v>53.8209217497389</c:v>
                </c:pt>
                <c:pt idx="75">
                  <c:v>56.3574236465652</c:v>
                </c:pt>
                <c:pt idx="76">
                  <c:v>59.0134671949172</c:v>
                </c:pt>
                <c:pt idx="77">
                  <c:v>61.7946862192631</c:v>
                </c:pt>
                <c:pt idx="78">
                  <c:v>64.7069800580379</c:v>
                </c:pt>
                <c:pt idx="79">
                  <c:v>67.7565260769317</c:v>
                </c:pt>
                <c:pt idx="80">
                  <c:v>70.9497927719104</c:v>
                </c:pt>
                <c:pt idx="81">
                  <c:v>74.2935534897628</c:v>
                </c:pt>
                <c:pt idx="82">
                  <c:v>77.7949007952771</c:v>
                </c:pt>
                <c:pt idx="83">
                  <c:v>81.4612615155223</c:v>
                </c:pt>
                <c:pt idx="84">
                  <c:v>85.3004124931434</c:v>
                </c:pt>
                <c:pt idx="85">
                  <c:v>89.3204970820881</c:v>
                </c:pt>
                <c:pt idx="86">
                  <c:v>93.5300424207516</c:v>
                </c:pt>
                <c:pt idx="87">
                  <c:v>97.9379775191806</c:v>
                </c:pt>
                <c:pt idx="88">
                  <c:v>102.553652198701</c:v>
                </c:pt>
                <c:pt idx="89">
                  <c:v>107.386856924143</c:v>
                </c:pt>
                <c:pt idx="90">
                  <c:v>112.447843570728</c:v>
                </c:pt>
                <c:pt idx="91">
                  <c:v>117.747347169671</c:v>
                </c:pt>
                <c:pt idx="92">
                  <c:v>123.296608678622</c:v>
                </c:pt>
                <c:pt idx="93">
                  <c:v>129.107398825246</c:v>
                </c:pt>
                <c:pt idx="94">
                  <c:v>135.192043074508</c:v>
                </c:pt>
                <c:pt idx="95">
                  <c:v>141.563447772644</c:v>
                </c:pt>
                <c:pt idx="96">
                  <c:v>148.235127523248</c:v>
                </c:pt>
                <c:pt idx="97">
                  <c:v>155.221233853559</c:v>
                </c:pt>
                <c:pt idx="98">
                  <c:v>162.536585231746</c:v>
                </c:pt>
                <c:pt idx="99">
                  <c:v>170.19669849887</c:v>
                </c:pt>
                <c:pt idx="100">
                  <c:v>178.217821782178</c:v>
                </c:pt>
              </c:numCache>
            </c:numRef>
          </c:yVal>
          <c:smooth val="0"/>
        </c:ser>
        <c:axId val="41583551"/>
        <c:axId val="98847289"/>
      </c:scatterChart>
      <c:scatterChart>
        <c:scatterStyle val="line"/>
        <c:varyColors val="0"/>
        <c:ser>
          <c:idx val="1"/>
          <c:order val="1"/>
          <c:tx>
            <c:strRef>
              <c:f>"Transition frequencies"</c:f>
              <c:strCache>
                <c:ptCount val="1"/>
                <c:pt idx="0">
                  <c:v>Transition frequencies</c:v>
                </c:pt>
              </c:strCache>
            </c:strRef>
          </c:tx>
          <c:spPr>
            <a:solidFill>
              <a:srgbClr val="ffc000"/>
            </a:solidFill>
            <a:ln w="19080">
              <a:solidFill>
                <a:srgbClr val="ffc000"/>
              </a:solidFill>
              <a:round/>
            </a:ln>
          </c:spPr>
          <c:marker>
            <c:symbol val="none"/>
          </c:marker>
          <c:dLbls>
            <c:dLblPos val="r"/>
            <c:showLegendKey val="0"/>
            <c:showVal val="0"/>
            <c:showCatName val="0"/>
            <c:showSerName val="0"/>
            <c:showPercent val="0"/>
            <c:showLeaderLines val="0"/>
          </c:dLbls>
          <c:xVal>
            <c:numRef>
              <c:f>'Enter data'!$X$9:$X$12</c:f>
              <c:numCache>
                <c:formatCode>General</c:formatCode>
                <c:ptCount val="4"/>
                <c:pt idx="0">
                  <c:v>0.24</c:v>
                </c:pt>
                <c:pt idx="1">
                  <c:v>0.24</c:v>
                </c:pt>
                <c:pt idx="2">
                  <c:v>24</c:v>
                </c:pt>
                <c:pt idx="3">
                  <c:v>24</c:v>
                </c:pt>
              </c:numCache>
            </c:numRef>
          </c:xVal>
          <c:yVal>
            <c:numRef>
              <c:f>'Enter data'!$Y$9:$Y$12</c:f>
              <c:numCache>
                <c:formatCode>General</c:formatCode>
                <c:ptCount val="4"/>
                <c:pt idx="0">
                  <c:v>-20</c:v>
                </c:pt>
                <c:pt idx="1">
                  <c:v>200</c:v>
                </c:pt>
                <c:pt idx="2">
                  <c:v>200</c:v>
                </c:pt>
                <c:pt idx="3">
                  <c:v>-20</c:v>
                </c:pt>
              </c:numCache>
            </c:numRef>
          </c:yVal>
          <c:smooth val="0"/>
        </c:ser>
        <c:axId val="66882001"/>
        <c:axId val="42232905"/>
      </c:scatterChart>
      <c:valAx>
        <c:axId val="41583551"/>
        <c:scaling>
          <c:logBase val="10"/>
          <c:orientation val="minMax"/>
        </c:scaling>
        <c:delete val="0"/>
        <c:axPos val="b"/>
        <c:majorGridlines>
          <c:spPr>
            <a:ln w="9360">
              <a:solidFill>
                <a:srgbClr val="d9d9d9"/>
              </a:solidFill>
              <a:round/>
            </a:ln>
          </c:spPr>
        </c:majorGridlines>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98847289"/>
        <c:crosses val="autoZero"/>
        <c:crossBetween val="midCat"/>
      </c:valAx>
      <c:valAx>
        <c:axId val="98847289"/>
        <c:scaling>
          <c:orientation val="minMax"/>
          <c:max val="180"/>
          <c:min val="0"/>
        </c:scaling>
        <c:delete val="0"/>
        <c:axPos val="l"/>
        <c:majorGridlines>
          <c:spPr>
            <a:ln w="9360">
              <a:solidFill>
                <a:srgbClr val="d9d9d9"/>
              </a:solidFill>
              <a:round/>
            </a:ln>
          </c:spPr>
        </c:majorGridlines>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41583551"/>
        <c:crosses val="autoZero"/>
        <c:crossBetween val="midCat"/>
      </c:valAx>
      <c:valAx>
        <c:axId val="66882001"/>
        <c:scaling>
          <c:logBase val="10"/>
          <c:orientation val="minMax"/>
        </c:scaling>
        <c:delete val="1"/>
        <c:axPos val="t"/>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42232905"/>
        <c:crosses val="autoZero"/>
        <c:crossBetween val="midCat"/>
      </c:valAx>
      <c:valAx>
        <c:axId val="42232905"/>
        <c:scaling>
          <c:orientation val="minMax"/>
          <c:max val="180"/>
          <c:min val="0"/>
        </c:scaling>
        <c:delete val="1"/>
        <c:axPos val="r"/>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66882001"/>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920" spc="-1" strike="noStrike">
                <a:solidFill>
                  <a:srgbClr val="595959"/>
                </a:solidFill>
                <a:uFill>
                  <a:solidFill>
                    <a:srgbClr val="ffffff"/>
                  </a:solidFill>
                </a:uFill>
                <a:latin typeface="Calibri"/>
              </a:defRPr>
            </a:pPr>
            <a:r>
              <a:rPr b="0" lang="es-AR" sz="1920" spc="-1" strike="noStrike">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05082439318"/>
          <c:y val="0.112282422162295"/>
          <c:w val="0.815816956232792"/>
          <c:h val="0.63392988477568"/>
        </c:manualLayout>
      </c:layout>
      <c:scatterChart>
        <c:scatterStyle val="line"/>
        <c:varyColors val="0"/>
        <c:ser>
          <c:idx val="0"/>
          <c:order val="0"/>
          <c:tx>
            <c:strRef>
              <c:f>"Line 1"</c:f>
              <c:strCache>
                <c:ptCount val="1"/>
                <c:pt idx="0">
                  <c:v>Line 1</c:v>
                </c:pt>
              </c:strCache>
            </c:strRef>
          </c:tx>
          <c:spPr>
            <a:solidFill>
              <a:srgbClr val="4472c4"/>
            </a:solidFill>
            <a:ln w="19080">
              <a:solidFill>
                <a:srgbClr val="4472c4"/>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data'!$AA$9:$AA$109</c:f>
              <c:numCache>
                <c:formatCode>General</c:formatCode>
                <c:ptCount val="101"/>
                <c:pt idx="0">
                  <c:v>16.3636363636364</c:v>
                </c:pt>
                <c:pt idx="1">
                  <c:v>17.1348307862874</c:v>
                </c:pt>
                <c:pt idx="2">
                  <c:v>17.942370482343</c:v>
                </c:pt>
                <c:pt idx="3">
                  <c:v>18.7879683517672</c:v>
                </c:pt>
                <c:pt idx="4">
                  <c:v>19.6734180210122</c:v>
                </c:pt>
                <c:pt idx="5">
                  <c:v>20.6005976475409</c:v>
                </c:pt>
                <c:pt idx="6">
                  <c:v>21.5714739036503</c:v>
                </c:pt>
                <c:pt idx="7">
                  <c:v>22.5881061480472</c:v>
                </c:pt>
                <c:pt idx="8">
                  <c:v>23.6526507940243</c:v>
                </c:pt>
                <c:pt idx="9">
                  <c:v>24.7673658835016</c:v>
                </c:pt>
                <c:pt idx="10">
                  <c:v>25.9346158766364</c:v>
                </c:pt>
                <c:pt idx="11">
                  <c:v>27.1568766671601</c:v>
                </c:pt>
                <c:pt idx="12">
                  <c:v>28.4367408340807</c:v>
                </c:pt>
                <c:pt idx="13">
                  <c:v>29.7769231408906</c:v>
                </c:pt>
                <c:pt idx="14">
                  <c:v>31.180266293944</c:v>
                </c:pt>
                <c:pt idx="15">
                  <c:v>32.649746972218</c:v>
                </c:pt>
                <c:pt idx="16">
                  <c:v>34.1884821412479</c:v>
                </c:pt>
                <c:pt idx="17">
                  <c:v>35.799735664629</c:v>
                </c:pt>
                <c:pt idx="18">
                  <c:v>37.486925227109</c:v>
                </c:pt>
                <c:pt idx="19">
                  <c:v>39.2536295839553</c:v>
                </c:pt>
                <c:pt idx="20">
                  <c:v>41.1035961519749</c:v>
                </c:pt>
                <c:pt idx="21">
                  <c:v>43.0407489582881</c:v>
                </c:pt>
                <c:pt idx="22">
                  <c:v>45.0691969637154</c:v>
                </c:pt>
                <c:pt idx="23">
                  <c:v>47.1932427784354</c:v>
                </c:pt>
                <c:pt idx="24">
                  <c:v>49.4173917883966</c:v>
                </c:pt>
                <c:pt idx="25">
                  <c:v>51.7463617118462</c:v>
                </c:pt>
                <c:pt idx="26">
                  <c:v>54.1850926062422</c:v>
                </c:pt>
                <c:pt idx="27">
                  <c:v>56.7387573467779</c:v>
                </c:pt>
                <c:pt idx="28">
                  <c:v>59.4127725987438</c:v>
                </c:pt>
                <c:pt idx="29">
                  <c:v>62.2128103070009</c:v>
                </c:pt>
                <c:pt idx="30">
                  <c:v>65.1448097269359</c:v>
                </c:pt>
                <c:pt idx="31">
                  <c:v>68.2149900224185</c:v>
                </c:pt>
                <c:pt idx="32">
                  <c:v>71.4298634574817</c:v>
                </c:pt>
                <c:pt idx="33">
                  <c:v>74.7962492097068</c:v>
                </c:pt>
                <c:pt idx="34">
                  <c:v>78.3212878346135</c:v>
                </c:pt>
                <c:pt idx="35">
                  <c:v>82.0124564117355</c:v>
                </c:pt>
                <c:pt idx="36">
                  <c:v>85.8775844045082</c:v>
                </c:pt>
                <c:pt idx="37">
                  <c:v>89.9248702676113</c:v>
                </c:pt>
                <c:pt idx="38">
                  <c:v>94.1628988369893</c:v>
                </c:pt>
                <c:pt idx="39">
                  <c:v>98.6006595394403</c:v>
                </c:pt>
                <c:pt idx="40">
                  <c:v>103.247565460395</c:v>
                </c:pt>
                <c:pt idx="41">
                  <c:v>108.113473310334</c:v>
                </c:pt>
                <c:pt idx="42">
                  <c:v>113.20870433219</c:v>
                </c:pt>
                <c:pt idx="43">
                  <c:v>118.544066194089</c:v>
                </c:pt>
                <c:pt idx="44">
                  <c:v>124.130875913866</c:v>
                </c:pt>
                <c:pt idx="45">
                  <c:v>129.980983863973</c:v>
                </c:pt>
                <c:pt idx="46">
                  <c:v>136.10679890771</c:v>
                </c:pt>
                <c:pt idx="47">
                  <c:v>142.521314720086</c:v>
                </c:pt>
                <c:pt idx="48">
                  <c:v>149.238137349149</c:v>
                </c:pt>
                <c:pt idx="49">
                  <c:v>156.271514076235</c:v>
                </c:pt>
                <c:pt idx="50">
                  <c:v>163.636363636364</c:v>
                </c:pt>
                <c:pt idx="51">
                  <c:v>171.348307862874</c:v>
                </c:pt>
                <c:pt idx="52">
                  <c:v>179.42370482343</c:v>
                </c:pt>
                <c:pt idx="53">
                  <c:v>187.879683517672</c:v>
                </c:pt>
                <c:pt idx="54">
                  <c:v>196.734180210122</c:v>
                </c:pt>
                <c:pt idx="55">
                  <c:v>206.005976475409</c:v>
                </c:pt>
                <c:pt idx="56">
                  <c:v>215.714739036503</c:v>
                </c:pt>
                <c:pt idx="57">
                  <c:v>225.881061480472</c:v>
                </c:pt>
                <c:pt idx="58">
                  <c:v>236.526507940243</c:v>
                </c:pt>
                <c:pt idx="59">
                  <c:v>247.673658835016</c:v>
                </c:pt>
                <c:pt idx="60">
                  <c:v>259.346158766364</c:v>
                </c:pt>
                <c:pt idx="61">
                  <c:v>271.568766671601</c:v>
                </c:pt>
                <c:pt idx="62">
                  <c:v>284.367408340807</c:v>
                </c:pt>
                <c:pt idx="63">
                  <c:v>297.769231408906</c:v>
                </c:pt>
                <c:pt idx="64">
                  <c:v>311.80266293944</c:v>
                </c:pt>
                <c:pt idx="65">
                  <c:v>326.49746972218</c:v>
                </c:pt>
                <c:pt idx="66">
                  <c:v>341.884821412479</c:v>
                </c:pt>
                <c:pt idx="67">
                  <c:v>357.99735664629</c:v>
                </c:pt>
                <c:pt idx="68">
                  <c:v>374.86925227109</c:v>
                </c:pt>
                <c:pt idx="69">
                  <c:v>392.536295839553</c:v>
                </c:pt>
                <c:pt idx="70">
                  <c:v>411.035961519749</c:v>
                </c:pt>
                <c:pt idx="71">
                  <c:v>430.407489582881</c:v>
                </c:pt>
                <c:pt idx="72">
                  <c:v>450.691969637154</c:v>
                </c:pt>
                <c:pt idx="73">
                  <c:v>471.932427784354</c:v>
                </c:pt>
                <c:pt idx="74">
                  <c:v>494.173917883966</c:v>
                </c:pt>
                <c:pt idx="75">
                  <c:v>517.463617118462</c:v>
                </c:pt>
                <c:pt idx="76">
                  <c:v>541.850926062422</c:v>
                </c:pt>
                <c:pt idx="77">
                  <c:v>567.387573467779</c:v>
                </c:pt>
                <c:pt idx="78">
                  <c:v>594.127725987439</c:v>
                </c:pt>
                <c:pt idx="79">
                  <c:v>622.128103070009</c:v>
                </c:pt>
                <c:pt idx="80">
                  <c:v>651.448097269359</c:v>
                </c:pt>
                <c:pt idx="81">
                  <c:v>682.149900224185</c:v>
                </c:pt>
                <c:pt idx="82">
                  <c:v>714.298634574817</c:v>
                </c:pt>
                <c:pt idx="83">
                  <c:v>747.962492097068</c:v>
                </c:pt>
                <c:pt idx="84">
                  <c:v>783.212878346135</c:v>
                </c:pt>
                <c:pt idx="85">
                  <c:v>820.124564117354</c:v>
                </c:pt>
                <c:pt idx="86">
                  <c:v>858.775844045082</c:v>
                </c:pt>
                <c:pt idx="87">
                  <c:v>899.248702676113</c:v>
                </c:pt>
                <c:pt idx="88">
                  <c:v>941.628988369893</c:v>
                </c:pt>
                <c:pt idx="89">
                  <c:v>986.006595394404</c:v>
                </c:pt>
                <c:pt idx="90">
                  <c:v>1032.47565460395</c:v>
                </c:pt>
                <c:pt idx="91">
                  <c:v>1081.13473310334</c:v>
                </c:pt>
                <c:pt idx="92">
                  <c:v>1132.0870433219</c:v>
                </c:pt>
                <c:pt idx="93">
                  <c:v>1185.44066194089</c:v>
                </c:pt>
                <c:pt idx="94">
                  <c:v>1241.30875913866</c:v>
                </c:pt>
                <c:pt idx="95">
                  <c:v>1299.80983863973</c:v>
                </c:pt>
                <c:pt idx="96">
                  <c:v>1361.0679890771</c:v>
                </c:pt>
                <c:pt idx="97">
                  <c:v>1425.21314720086</c:v>
                </c:pt>
                <c:pt idx="98">
                  <c:v>1492.38137349149</c:v>
                </c:pt>
                <c:pt idx="99">
                  <c:v>1562.71514076235</c:v>
                </c:pt>
                <c:pt idx="100">
                  <c:v>1636.36363636364</c:v>
                </c:pt>
              </c:numCache>
            </c:numRef>
          </c:yVal>
          <c:smooth val="0"/>
        </c:ser>
        <c:ser>
          <c:idx val="1"/>
          <c:order val="1"/>
          <c:tx>
            <c:strRef>
              <c:f>"Line 2"</c:f>
              <c:strCache>
                <c:ptCount val="1"/>
                <c:pt idx="0">
                  <c:v>Line 2</c:v>
                </c:pt>
              </c:strCache>
            </c:strRef>
          </c:tx>
          <c:spPr>
            <a:solidFill>
              <a:srgbClr val="ed7d31"/>
            </a:solidFill>
            <a:ln w="19080">
              <a:solidFill>
                <a:srgbClr val="ed7d31"/>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data'!$AB$9:$AB$109</c:f>
              <c:numCache>
                <c:formatCode>General</c:formatCode>
                <c:ptCount val="101"/>
                <c:pt idx="0">
                  <c:v>1.63636363636364</c:v>
                </c:pt>
                <c:pt idx="1">
                  <c:v>1.71348307862874</c:v>
                </c:pt>
                <c:pt idx="2">
                  <c:v>1.7942370482343</c:v>
                </c:pt>
                <c:pt idx="3">
                  <c:v>1.87879683517672</c:v>
                </c:pt>
                <c:pt idx="4">
                  <c:v>1.96734180210122</c:v>
                </c:pt>
                <c:pt idx="5">
                  <c:v>2.06005976475409</c:v>
                </c:pt>
                <c:pt idx="6">
                  <c:v>2.15714739036503</c:v>
                </c:pt>
                <c:pt idx="7">
                  <c:v>2.25881061480472</c:v>
                </c:pt>
                <c:pt idx="8">
                  <c:v>2.36526507940243</c:v>
                </c:pt>
                <c:pt idx="9">
                  <c:v>2.47673658835016</c:v>
                </c:pt>
                <c:pt idx="10">
                  <c:v>2.59346158766364</c:v>
                </c:pt>
                <c:pt idx="11">
                  <c:v>2.71568766671601</c:v>
                </c:pt>
                <c:pt idx="12">
                  <c:v>2.84367408340807</c:v>
                </c:pt>
                <c:pt idx="13">
                  <c:v>2.97769231408906</c:v>
                </c:pt>
                <c:pt idx="14">
                  <c:v>3.1180266293944</c:v>
                </c:pt>
                <c:pt idx="15">
                  <c:v>3.2649746972218</c:v>
                </c:pt>
                <c:pt idx="16">
                  <c:v>3.41884821412479</c:v>
                </c:pt>
                <c:pt idx="17">
                  <c:v>3.5799735664629</c:v>
                </c:pt>
                <c:pt idx="18">
                  <c:v>3.7486925227109</c:v>
                </c:pt>
                <c:pt idx="19">
                  <c:v>3.92536295839553</c:v>
                </c:pt>
                <c:pt idx="20">
                  <c:v>4.11035961519749</c:v>
                </c:pt>
                <c:pt idx="21">
                  <c:v>4.30407489582881</c:v>
                </c:pt>
                <c:pt idx="22">
                  <c:v>4.50691969637154</c:v>
                </c:pt>
                <c:pt idx="23">
                  <c:v>4.71932427784354</c:v>
                </c:pt>
                <c:pt idx="24">
                  <c:v>4.94173917883966</c:v>
                </c:pt>
                <c:pt idx="25">
                  <c:v>5.17463617118462</c:v>
                </c:pt>
                <c:pt idx="26">
                  <c:v>5.41850926062422</c:v>
                </c:pt>
                <c:pt idx="27">
                  <c:v>5.67387573467779</c:v>
                </c:pt>
                <c:pt idx="28">
                  <c:v>5.94127725987438</c:v>
                </c:pt>
                <c:pt idx="29">
                  <c:v>6.22128103070009</c:v>
                </c:pt>
                <c:pt idx="30">
                  <c:v>6.51448097269359</c:v>
                </c:pt>
                <c:pt idx="31">
                  <c:v>6.82149900224185</c:v>
                </c:pt>
                <c:pt idx="32">
                  <c:v>7.14298634574817</c:v>
                </c:pt>
                <c:pt idx="33">
                  <c:v>7.47962492097068</c:v>
                </c:pt>
                <c:pt idx="34">
                  <c:v>7.83212878346136</c:v>
                </c:pt>
                <c:pt idx="35">
                  <c:v>8.20124564117355</c:v>
                </c:pt>
                <c:pt idx="36">
                  <c:v>8.58775844045082</c:v>
                </c:pt>
                <c:pt idx="37">
                  <c:v>8.99248702676113</c:v>
                </c:pt>
                <c:pt idx="38">
                  <c:v>9.41628988369893</c:v>
                </c:pt>
                <c:pt idx="39">
                  <c:v>9.86006595394404</c:v>
                </c:pt>
                <c:pt idx="40">
                  <c:v>10.3247565460395</c:v>
                </c:pt>
                <c:pt idx="41">
                  <c:v>10.8113473310334</c:v>
                </c:pt>
                <c:pt idx="42">
                  <c:v>11.320870433219</c:v>
                </c:pt>
                <c:pt idx="43">
                  <c:v>11.8544066194089</c:v>
                </c:pt>
                <c:pt idx="44">
                  <c:v>12.4130875913866</c:v>
                </c:pt>
                <c:pt idx="45">
                  <c:v>12.9980983863973</c:v>
                </c:pt>
                <c:pt idx="46">
                  <c:v>13.610679890771</c:v>
                </c:pt>
                <c:pt idx="47">
                  <c:v>14.2521314720086</c:v>
                </c:pt>
                <c:pt idx="48">
                  <c:v>14.9238137349149</c:v>
                </c:pt>
                <c:pt idx="49">
                  <c:v>15.6271514076235</c:v>
                </c:pt>
                <c:pt idx="50">
                  <c:v>16.3636363636364</c:v>
                </c:pt>
                <c:pt idx="51">
                  <c:v>17.1348307862874</c:v>
                </c:pt>
                <c:pt idx="52">
                  <c:v>17.942370482343</c:v>
                </c:pt>
                <c:pt idx="53">
                  <c:v>18.7879683517672</c:v>
                </c:pt>
                <c:pt idx="54">
                  <c:v>19.6734180210122</c:v>
                </c:pt>
                <c:pt idx="55">
                  <c:v>20.6005976475409</c:v>
                </c:pt>
                <c:pt idx="56">
                  <c:v>21.5714739036503</c:v>
                </c:pt>
                <c:pt idx="57">
                  <c:v>22.5881061480472</c:v>
                </c:pt>
                <c:pt idx="58">
                  <c:v>23.6526507940243</c:v>
                </c:pt>
                <c:pt idx="59">
                  <c:v>24.7673658835016</c:v>
                </c:pt>
                <c:pt idx="60">
                  <c:v>25.9346158766364</c:v>
                </c:pt>
                <c:pt idx="61">
                  <c:v>27.1568766671601</c:v>
                </c:pt>
                <c:pt idx="62">
                  <c:v>28.4367408340807</c:v>
                </c:pt>
                <c:pt idx="63">
                  <c:v>29.7769231408906</c:v>
                </c:pt>
                <c:pt idx="64">
                  <c:v>31.180266293944</c:v>
                </c:pt>
                <c:pt idx="65">
                  <c:v>32.649746972218</c:v>
                </c:pt>
                <c:pt idx="66">
                  <c:v>34.1884821412479</c:v>
                </c:pt>
                <c:pt idx="67">
                  <c:v>35.799735664629</c:v>
                </c:pt>
                <c:pt idx="68">
                  <c:v>37.486925227109</c:v>
                </c:pt>
                <c:pt idx="69">
                  <c:v>39.2536295839553</c:v>
                </c:pt>
                <c:pt idx="70">
                  <c:v>41.1035961519749</c:v>
                </c:pt>
                <c:pt idx="71">
                  <c:v>43.0407489582881</c:v>
                </c:pt>
                <c:pt idx="72">
                  <c:v>45.0691969637154</c:v>
                </c:pt>
                <c:pt idx="73">
                  <c:v>47.1932427784354</c:v>
                </c:pt>
                <c:pt idx="74">
                  <c:v>49.4173917883966</c:v>
                </c:pt>
                <c:pt idx="75">
                  <c:v>51.7463617118462</c:v>
                </c:pt>
                <c:pt idx="76">
                  <c:v>54.1850926062422</c:v>
                </c:pt>
                <c:pt idx="77">
                  <c:v>56.7387573467779</c:v>
                </c:pt>
                <c:pt idx="78">
                  <c:v>59.4127725987439</c:v>
                </c:pt>
                <c:pt idx="79">
                  <c:v>62.2128103070009</c:v>
                </c:pt>
                <c:pt idx="80">
                  <c:v>65.1448097269359</c:v>
                </c:pt>
                <c:pt idx="81">
                  <c:v>68.2149900224185</c:v>
                </c:pt>
                <c:pt idx="82">
                  <c:v>71.4298634574817</c:v>
                </c:pt>
                <c:pt idx="83">
                  <c:v>74.7962492097068</c:v>
                </c:pt>
                <c:pt idx="84">
                  <c:v>78.3212878346135</c:v>
                </c:pt>
                <c:pt idx="85">
                  <c:v>82.0124564117355</c:v>
                </c:pt>
                <c:pt idx="86">
                  <c:v>85.8775844045082</c:v>
                </c:pt>
                <c:pt idx="87">
                  <c:v>89.9248702676113</c:v>
                </c:pt>
                <c:pt idx="88">
                  <c:v>94.1628988369893</c:v>
                </c:pt>
                <c:pt idx="89">
                  <c:v>98.6006595394404</c:v>
                </c:pt>
                <c:pt idx="90">
                  <c:v>103.247565460395</c:v>
                </c:pt>
                <c:pt idx="91">
                  <c:v>108.113473310334</c:v>
                </c:pt>
                <c:pt idx="92">
                  <c:v>113.20870433219</c:v>
                </c:pt>
                <c:pt idx="93">
                  <c:v>118.544066194089</c:v>
                </c:pt>
                <c:pt idx="94">
                  <c:v>124.130875913866</c:v>
                </c:pt>
                <c:pt idx="95">
                  <c:v>129.980983863973</c:v>
                </c:pt>
                <c:pt idx="96">
                  <c:v>136.10679890771</c:v>
                </c:pt>
                <c:pt idx="97">
                  <c:v>142.521314720086</c:v>
                </c:pt>
                <c:pt idx="98">
                  <c:v>149.238137349149</c:v>
                </c:pt>
                <c:pt idx="99">
                  <c:v>156.271514076235</c:v>
                </c:pt>
                <c:pt idx="100">
                  <c:v>163.636363636364</c:v>
                </c:pt>
              </c:numCache>
            </c:numRef>
          </c:yVal>
          <c:smooth val="0"/>
        </c:ser>
        <c:axId val="54051942"/>
        <c:axId val="68533527"/>
      </c:scatterChart>
      <c:scatterChart>
        <c:scatterStyle val="line"/>
        <c:varyColors val="0"/>
        <c:ser>
          <c:idx val="2"/>
          <c:order val="2"/>
          <c:tx>
            <c:strRef>
              <c:f>"Transition frequencies"</c:f>
              <c:strCache>
                <c:ptCount val="1"/>
                <c:pt idx="0">
                  <c:v>Transition frequencies</c:v>
                </c:pt>
              </c:strCache>
            </c:strRef>
          </c:tx>
          <c:spPr>
            <a:solidFill>
              <a:srgbClr val="ffc000"/>
            </a:solidFill>
            <a:ln w="19080">
              <a:solidFill>
                <a:srgbClr val="ffc000"/>
              </a:solidFill>
              <a:round/>
            </a:ln>
          </c:spPr>
          <c:marker>
            <c:symbol val="none"/>
          </c:marker>
          <c:dLbls>
            <c:dLblPos val="r"/>
            <c:showLegendKey val="0"/>
            <c:showVal val="0"/>
            <c:showCatName val="0"/>
            <c:showSerName val="0"/>
            <c:showPercent val="0"/>
            <c:showLeaderLines val="0"/>
          </c:dLbls>
          <c:xVal>
            <c:numRef>
              <c:f>'Enter data'!$AC$9:$AC$14</c:f>
              <c:numCache>
                <c:formatCode>General</c:formatCode>
                <c:ptCount val="6"/>
                <c:pt idx="0">
                  <c:v>0.24</c:v>
                </c:pt>
                <c:pt idx="1">
                  <c:v>0.24</c:v>
                </c:pt>
                <c:pt idx="2">
                  <c:v>2.4</c:v>
                </c:pt>
                <c:pt idx="3">
                  <c:v>2.4</c:v>
                </c:pt>
                <c:pt idx="4">
                  <c:v>24</c:v>
                </c:pt>
                <c:pt idx="5">
                  <c:v>24</c:v>
                </c:pt>
              </c:numCache>
            </c:numRef>
          </c:xVal>
          <c:yVal>
            <c:numRef>
              <c:f>'Enter data'!$AD$9:$AD$14</c:f>
              <c:numCache>
                <c:formatCode>General</c:formatCode>
                <c:ptCount val="6"/>
                <c:pt idx="0">
                  <c:v>-20</c:v>
                </c:pt>
                <c:pt idx="1">
                  <c:v>200</c:v>
                </c:pt>
                <c:pt idx="2">
                  <c:v>200</c:v>
                </c:pt>
                <c:pt idx="3">
                  <c:v>-20</c:v>
                </c:pt>
                <c:pt idx="4">
                  <c:v>-20</c:v>
                </c:pt>
                <c:pt idx="5">
                  <c:v>200</c:v>
                </c:pt>
              </c:numCache>
            </c:numRef>
          </c:yVal>
          <c:smooth val="0"/>
        </c:ser>
        <c:axId val="49941018"/>
        <c:axId val="74317616"/>
      </c:scatterChart>
      <c:valAx>
        <c:axId val="54051942"/>
        <c:scaling>
          <c:logBase val="10"/>
          <c:orientation val="minMax"/>
        </c:scaling>
        <c:delete val="0"/>
        <c:axPos val="b"/>
        <c:majorGridlines>
          <c:spPr>
            <a:ln w="9360">
              <a:solidFill>
                <a:srgbClr val="d9d9d9"/>
              </a:solidFill>
              <a:round/>
            </a:ln>
          </c:spPr>
        </c:majorGridlines>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68533527"/>
        <c:crosses val="autoZero"/>
        <c:crossBetween val="midCat"/>
      </c:valAx>
      <c:valAx>
        <c:axId val="68533527"/>
        <c:scaling>
          <c:orientation val="minMax"/>
          <c:max val="180"/>
          <c:min val="0"/>
        </c:scaling>
        <c:delete val="0"/>
        <c:axPos val="l"/>
        <c:majorGridlines>
          <c:spPr>
            <a:ln w="9360">
              <a:solidFill>
                <a:srgbClr val="d9d9d9"/>
              </a:solidFill>
              <a:round/>
            </a:ln>
          </c:spPr>
        </c:majorGridlines>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54051942"/>
        <c:crosses val="autoZero"/>
        <c:crossBetween val="midCat"/>
      </c:valAx>
      <c:valAx>
        <c:axId val="49941018"/>
        <c:scaling>
          <c:logBase val="10"/>
          <c:orientation val="minMax"/>
        </c:scaling>
        <c:delete val="1"/>
        <c:axPos val="t"/>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74317616"/>
        <c:crosses val="autoZero"/>
        <c:crossBetween val="midCat"/>
      </c:valAx>
      <c:valAx>
        <c:axId val="74317616"/>
        <c:scaling>
          <c:orientation val="minMax"/>
          <c:max val="180"/>
          <c:min val="0"/>
        </c:scaling>
        <c:delete val="1"/>
        <c:axPos val="r"/>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49941018"/>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920" spc="-1" strike="noStrike">
                <a:solidFill>
                  <a:srgbClr val="595959"/>
                </a:solidFill>
                <a:uFill>
                  <a:solidFill>
                    <a:srgbClr val="ffffff"/>
                  </a:solidFill>
                </a:uFill>
                <a:latin typeface="Calibri"/>
              </a:defRPr>
            </a:pPr>
            <a:r>
              <a:rPr b="0" lang="es-AR" sz="1920" spc="-1" strike="noStrike">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05082439318"/>
          <c:y val="0.112282422162295"/>
          <c:w val="0.815816956232792"/>
          <c:h val="0.63392988477568"/>
        </c:manualLayout>
      </c:layout>
      <c:scatterChart>
        <c:scatterStyle val="line"/>
        <c:varyColors val="0"/>
        <c:ser>
          <c:idx val="0"/>
          <c:order val="0"/>
          <c:tx>
            <c:strRef>
              <c:f>"Line 1"</c:f>
              <c:strCache>
                <c:ptCount val="1"/>
                <c:pt idx="0">
                  <c:v>Line 1</c:v>
                </c:pt>
              </c:strCache>
            </c:strRef>
          </c:tx>
          <c:spPr>
            <a:solidFill>
              <a:srgbClr val="4472c4"/>
            </a:solidFill>
            <a:ln w="19080">
              <a:solidFill>
                <a:srgbClr val="4472c4"/>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data'!$AF$9:$AF$118</c:f>
              <c:numCache>
                <c:formatCode>General</c:formatCode>
                <c:ptCount val="110"/>
                <c:pt idx="0">
                  <c:v>31.9059054654167</c:v>
                </c:pt>
                <c:pt idx="1">
                  <c:v>33.4095844642511</c:v>
                </c:pt>
                <c:pt idx="2">
                  <c:v>34.9841296710351</c:v>
                </c:pt>
                <c:pt idx="3">
                  <c:v>36.6328809072554</c:v>
                </c:pt>
                <c:pt idx="4">
                  <c:v>38.3593353953359</c:v>
                </c:pt>
                <c:pt idx="5">
                  <c:v>40.1671551767155</c:v>
                </c:pt>
                <c:pt idx="6">
                  <c:v>42.0601748795293</c:v>
                </c:pt>
                <c:pt idx="7">
                  <c:v>44.0424098523685</c:v>
                </c:pt>
                <c:pt idx="8">
                  <c:v>46.1180646813732</c:v>
                </c:pt>
                <c:pt idx="9">
                  <c:v>48.2915421087238</c:v>
                </c:pt>
                <c:pt idx="10">
                  <c:v>50.5674523714468</c:v>
                </c:pt>
                <c:pt idx="11">
                  <c:v>52.9506229803461</c:v>
                </c:pt>
                <c:pt idx="12">
                  <c:v>55.4461089598004</c:v>
                </c:pt>
                <c:pt idx="13">
                  <c:v>58.0592035701478</c:v>
                </c:pt>
                <c:pt idx="14">
                  <c:v>60.7954495354005</c:v>
                </c:pt>
                <c:pt idx="15">
                  <c:v>63.6606508001056</c:v>
                </c:pt>
                <c:pt idx="16">
                  <c:v>66.6608848402899</c:v>
                </c:pt>
                <c:pt idx="17">
                  <c:v>69.802515554601</c:v>
                </c:pt>
                <c:pt idx="18">
                  <c:v>73.0922067629897</c:v>
                </c:pt>
                <c:pt idx="19">
                  <c:v>76.5369363415656</c:v>
                </c:pt>
                <c:pt idx="20">
                  <c:v>80.1440110236077</c:v>
                </c:pt>
                <c:pt idx="21">
                  <c:v>83.9210818981256</c:v>
                </c:pt>
                <c:pt idx="22">
                  <c:v>87.8761606388449</c:v>
                </c:pt>
                <c:pt idx="23">
                  <c:v>92.0176364980413</c:v>
                </c:pt>
                <c:pt idx="24">
                  <c:v>96.3542941012694</c:v>
                </c:pt>
                <c:pt idx="25">
                  <c:v>100.895332080732</c:v>
                </c:pt>
                <c:pt idx="26">
                  <c:v>105.65038258681</c:v>
                </c:pt>
                <c:pt idx="27">
                  <c:v>110.629531719148</c:v>
                </c:pt>
                <c:pt idx="28">
                  <c:v>115.843340920623</c:v>
                </c:pt>
                <c:pt idx="29">
                  <c:v>121.302869379577</c:v>
                </c:pt>
                <c:pt idx="30">
                  <c:v>127.019697487844</c:v>
                </c:pt>
                <c:pt idx="31">
                  <c:v>133.005951404311</c:v>
                </c:pt>
                <c:pt idx="32">
                  <c:v>139.274328776124</c:v>
                </c:pt>
                <c:pt idx="33">
                  <c:v>145.838125672107</c:v>
                </c:pt>
                <c:pt idx="34">
                  <c:v>152.711264785498</c:v>
                </c:pt>
                <c:pt idx="35">
                  <c:v>159.908324965855</c:v>
                </c:pt>
                <c:pt idx="36">
                  <c:v>167.444572142747</c:v>
                </c:pt>
                <c:pt idx="37">
                  <c:v>175.335991706839</c:v>
                </c:pt>
                <c:pt idx="38">
                  <c:v>183.599322417047</c:v>
                </c:pt>
                <c:pt idx="39">
                  <c:v>192.252091905691</c:v>
                </c:pt>
                <c:pt idx="40">
                  <c:v>201.312653856954</c:v>
                </c:pt>
                <c:pt idx="41">
                  <c:v>210.800226937506</c:v>
                </c:pt>
                <c:pt idx="42">
                  <c:v>220.734935561871</c:v>
                </c:pt>
                <c:pt idx="43">
                  <c:v>231.13785257901</c:v>
                </c:pt>
                <c:pt idx="44">
                  <c:v>242.031043970662</c:v>
                </c:pt>
                <c:pt idx="45">
                  <c:v>253.437615656243</c:v>
                </c:pt>
                <c:pt idx="46">
                  <c:v>265.381762503603</c:v>
                </c:pt>
                <c:pt idx="47">
                  <c:v>277.888819649587</c:v>
                </c:pt>
                <c:pt idx="48">
                  <c:v>290.98531623925</c:v>
                </c:pt>
                <c:pt idx="49">
                  <c:v>304.699031697738</c:v>
                </c:pt>
                <c:pt idx="50">
                  <c:v>319.059054654167</c:v>
                </c:pt>
                <c:pt idx="51">
                  <c:v>334.095844642511</c:v>
                </c:pt>
                <c:pt idx="52">
                  <c:v>349.841296710351</c:v>
                </c:pt>
                <c:pt idx="53">
                  <c:v>366.328809072554</c:v>
                </c:pt>
                <c:pt idx="54">
                  <c:v>383.593353953359</c:v>
                </c:pt>
                <c:pt idx="55">
                  <c:v>401.671551767155</c:v>
                </c:pt>
                <c:pt idx="56">
                  <c:v>420.601748795293</c:v>
                </c:pt>
                <c:pt idx="57">
                  <c:v>440.424098523684</c:v>
                </c:pt>
                <c:pt idx="58">
                  <c:v>461.180646813732</c:v>
                </c:pt>
                <c:pt idx="59">
                  <c:v>482.915421087238</c:v>
                </c:pt>
                <c:pt idx="60">
                  <c:v>505.674523714468</c:v>
                </c:pt>
                <c:pt idx="61">
                  <c:v>529.506229803461</c:v>
                </c:pt>
                <c:pt idx="62">
                  <c:v>554.461089598004</c:v>
                </c:pt>
                <c:pt idx="63">
                  <c:v>580.592035701478</c:v>
                </c:pt>
                <c:pt idx="64">
                  <c:v>607.954495354005</c:v>
                </c:pt>
                <c:pt idx="65">
                  <c:v>636.606508001056</c:v>
                </c:pt>
                <c:pt idx="66">
                  <c:v>666.6088484029</c:v>
                </c:pt>
                <c:pt idx="67">
                  <c:v>698.02515554601</c:v>
                </c:pt>
                <c:pt idx="68">
                  <c:v>730.922067629897</c:v>
                </c:pt>
                <c:pt idx="69">
                  <c:v>765.369363415655</c:v>
                </c:pt>
                <c:pt idx="70">
                  <c:v>801.440110236076</c:v>
                </c:pt>
                <c:pt idx="71">
                  <c:v>839.210818981256</c:v>
                </c:pt>
                <c:pt idx="72">
                  <c:v>878.761606388448</c:v>
                </c:pt>
                <c:pt idx="73">
                  <c:v>920.176364980412</c:v>
                </c:pt>
                <c:pt idx="74">
                  <c:v>963.542941012694</c:v>
                </c:pt>
                <c:pt idx="75">
                  <c:v>1008.95332080732</c:v>
                </c:pt>
                <c:pt idx="76">
                  <c:v>1056.5038258681</c:v>
                </c:pt>
                <c:pt idx="77">
                  <c:v>1106.29531719148</c:v>
                </c:pt>
                <c:pt idx="78">
                  <c:v>1158.43340920623</c:v>
                </c:pt>
                <c:pt idx="79">
                  <c:v>1213.02869379577</c:v>
                </c:pt>
                <c:pt idx="80">
                  <c:v>1270.19697487844</c:v>
                </c:pt>
                <c:pt idx="81">
                  <c:v>1330.05951404311</c:v>
                </c:pt>
                <c:pt idx="82">
                  <c:v>1392.74328776124</c:v>
                </c:pt>
                <c:pt idx="83">
                  <c:v>1458.38125672107</c:v>
                </c:pt>
                <c:pt idx="84">
                  <c:v>1527.11264785498</c:v>
                </c:pt>
                <c:pt idx="85">
                  <c:v>1599.08324965855</c:v>
                </c:pt>
                <c:pt idx="86">
                  <c:v>1674.44572142747</c:v>
                </c:pt>
                <c:pt idx="87">
                  <c:v>1753.35991706839</c:v>
                </c:pt>
                <c:pt idx="88">
                  <c:v>1835.99322417047</c:v>
                </c:pt>
                <c:pt idx="89">
                  <c:v>1922.52091905691</c:v>
                </c:pt>
                <c:pt idx="90">
                  <c:v>2013.12653856954</c:v>
                </c:pt>
                <c:pt idx="91">
                  <c:v>2108.00226937506</c:v>
                </c:pt>
                <c:pt idx="92">
                  <c:v>2207.34935561871</c:v>
                </c:pt>
                <c:pt idx="93">
                  <c:v>2311.37852579011</c:v>
                </c:pt>
                <c:pt idx="94">
                  <c:v>2420.31043970662</c:v>
                </c:pt>
                <c:pt idx="95">
                  <c:v>2534.37615656243</c:v>
                </c:pt>
                <c:pt idx="96">
                  <c:v>2653.81762503603</c:v>
                </c:pt>
                <c:pt idx="97">
                  <c:v>2778.88819649587</c:v>
                </c:pt>
                <c:pt idx="98">
                  <c:v>2909.8531623925</c:v>
                </c:pt>
                <c:pt idx="99">
                  <c:v>3046.99031697738</c:v>
                </c:pt>
                <c:pt idx="100">
                  <c:v>3190.59054654167</c:v>
                </c:pt>
                <c:pt idx="101">
                  <c:v/>
                </c:pt>
                <c:pt idx="102">
                  <c:v/>
                </c:pt>
                <c:pt idx="103">
                  <c:v/>
                </c:pt>
                <c:pt idx="104">
                  <c:v/>
                </c:pt>
                <c:pt idx="105">
                  <c:v/>
                </c:pt>
                <c:pt idx="106">
                  <c:v/>
                </c:pt>
                <c:pt idx="107">
                  <c:v/>
                </c:pt>
                <c:pt idx="108">
                  <c:v/>
                </c:pt>
                <c:pt idx="109">
                  <c:v/>
                </c:pt>
              </c:numCache>
            </c:numRef>
          </c:yVal>
          <c:smooth val="0"/>
        </c:ser>
        <c:ser>
          <c:idx val="1"/>
          <c:order val="1"/>
          <c:tx>
            <c:strRef>
              <c:f>"Line 2"</c:f>
              <c:strCache>
                <c:ptCount val="1"/>
                <c:pt idx="0">
                  <c:v>Line 2</c:v>
                </c:pt>
              </c:strCache>
            </c:strRef>
          </c:tx>
          <c:spPr>
            <a:solidFill>
              <a:srgbClr val="ed7d31"/>
            </a:solidFill>
            <a:ln w="19080">
              <a:solidFill>
                <a:srgbClr val="ed7d31"/>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data'!$AG$9:$AG$118</c:f>
              <c:numCache>
                <c:formatCode>General</c:formatCode>
                <c:ptCount val="110"/>
                <c:pt idx="0">
                  <c:v>6.87391895515717</c:v>
                </c:pt>
                <c:pt idx="1">
                  <c:v>7.19787677493329</c:v>
                </c:pt>
                <c:pt idx="2">
                  <c:v>7.53710225638518</c:v>
                </c:pt>
                <c:pt idx="3">
                  <c:v>7.89231494223978</c:v>
                </c:pt>
                <c:pt idx="4">
                  <c:v>8.26426828622795</c:v>
                </c:pt>
                <c:pt idx="5">
                  <c:v>8.65375125126097</c:v>
                </c:pt>
                <c:pt idx="6">
                  <c:v>9.06158998292656</c:v>
                </c:pt>
                <c:pt idx="7">
                  <c:v>9.48864956185446</c:v>
                </c:pt>
                <c:pt idx="8">
                  <c:v>9.93583583866847</c:v>
                </c:pt>
                <c:pt idx="9">
                  <c:v>10.404097355417</c:v>
                </c:pt>
                <c:pt idx="10">
                  <c:v>10.894427357558</c:v>
                </c:pt>
                <c:pt idx="11">
                  <c:v>11.4078659007657</c:v>
                </c:pt>
                <c:pt idx="12">
                  <c:v>11.9455020570282</c:v>
                </c:pt>
                <c:pt idx="13">
                  <c:v>12.5084762247149</c:v>
                </c:pt>
                <c:pt idx="14">
                  <c:v>13.097982547515</c:v>
                </c:pt>
                <c:pt idx="15">
                  <c:v>13.7152714473754</c:v>
                </c:pt>
                <c:pt idx="16">
                  <c:v>14.3616522768141</c:v>
                </c:pt>
                <c:pt idx="17">
                  <c:v>15.0384960962323</c:v>
                </c:pt>
                <c:pt idx="18">
                  <c:v>15.7472385821168</c:v>
                </c:pt>
                <c:pt idx="19">
                  <c:v>16.4893830723031</c:v>
                </c:pt>
                <c:pt idx="20">
                  <c:v>17.2665037547558</c:v>
                </c:pt>
                <c:pt idx="21">
                  <c:v>18.0802490066329</c:v>
                </c:pt>
                <c:pt idx="22">
                  <c:v>18.9323448907142</c:v>
                </c:pt>
                <c:pt idx="23">
                  <c:v>19.8245988166124</c:v>
                </c:pt>
                <c:pt idx="24">
                  <c:v>20.7589033745309</c:v>
                </c:pt>
                <c:pt idx="25">
                  <c:v>21.7372403497015</c:v>
                </c:pt>
                <c:pt idx="26">
                  <c:v>22.7616849260164</c:v>
                </c:pt>
                <c:pt idx="27">
                  <c:v>23.8344100877715</c:v>
                </c:pt>
                <c:pt idx="28">
                  <c:v>24.9576912288579</c:v>
                </c:pt>
                <c:pt idx="29">
                  <c:v>26.1339109791767</c:v>
                </c:pt>
                <c:pt idx="30">
                  <c:v>27.3655642585167</c:v>
                </c:pt>
                <c:pt idx="31">
                  <c:v>28.6552635686142</c:v>
                </c:pt>
                <c:pt idx="32">
                  <c:v>30.0057445346188</c:v>
                </c:pt>
                <c:pt idx="33">
                  <c:v>31.4198717077216</c:v>
                </c:pt>
                <c:pt idx="34">
                  <c:v>32.9006446412521</c:v>
                </c:pt>
                <c:pt idx="35">
                  <c:v>34.4512042531329</c:v>
                </c:pt>
                <c:pt idx="36">
                  <c:v>36.0748394881881</c:v>
                </c:pt>
                <c:pt idx="37">
                  <c:v>37.7749942944356</c:v>
                </c:pt>
                <c:pt idx="38">
                  <c:v>39.5552749281634</c:v>
                </c:pt>
                <c:pt idx="39">
                  <c:v>41.4194576032819</c:v>
                </c:pt>
                <c:pt idx="40">
                  <c:v>43.3714965011803</c:v>
                </c:pt>
                <c:pt idx="41">
                  <c:v>45.4155321580756</c:v>
                </c:pt>
                <c:pt idx="42">
                  <c:v>47.5559002476447</c:v>
                </c:pt>
                <c:pt idx="43">
                  <c:v>49.7971407775696</c:v>
                </c:pt>
                <c:pt idx="44">
                  <c:v>52.1440077195027</c:v>
                </c:pt>
                <c:pt idx="45">
                  <c:v>54.6014790928777</c:v>
                </c:pt>
                <c:pt idx="46">
                  <c:v>57.1747675239566</c:v>
                </c:pt>
                <c:pt idx="47">
                  <c:v>59.8693313025084</c:v>
                </c:pt>
                <c:pt idx="48">
                  <c:v>62.6908859595739</c:v>
                </c:pt>
                <c:pt idx="49">
                  <c:v>65.6454163908731</c:v>
                </c:pt>
                <c:pt idx="50">
                  <c:v>68.7391895515717</c:v>
                </c:pt>
                <c:pt idx="51">
                  <c:v>71.9787677493329</c:v>
                </c:pt>
                <c:pt idx="52">
                  <c:v>75.3710225638518</c:v>
                </c:pt>
                <c:pt idx="53">
                  <c:v>78.9231494223978</c:v>
                </c:pt>
                <c:pt idx="54">
                  <c:v>82.6426828622795</c:v>
                </c:pt>
                <c:pt idx="55">
                  <c:v>86.5375125126097</c:v>
                </c:pt>
                <c:pt idx="56">
                  <c:v>90.6158998292656</c:v>
                </c:pt>
                <c:pt idx="57">
                  <c:v>94.8864956185446</c:v>
                </c:pt>
                <c:pt idx="58">
                  <c:v>99.3583583866846</c:v>
                </c:pt>
                <c:pt idx="59">
                  <c:v>104.04097355417</c:v>
                </c:pt>
                <c:pt idx="60">
                  <c:v>108.94427357558</c:v>
                </c:pt>
                <c:pt idx="61">
                  <c:v>114.078659007657</c:v>
                </c:pt>
                <c:pt idx="62">
                  <c:v>119.455020570282</c:v>
                </c:pt>
                <c:pt idx="63">
                  <c:v>125.084762247149</c:v>
                </c:pt>
                <c:pt idx="64">
                  <c:v>130.97982547515</c:v>
                </c:pt>
                <c:pt idx="65">
                  <c:v>137.152714473754</c:v>
                </c:pt>
                <c:pt idx="66">
                  <c:v>143.616522768141</c:v>
                </c:pt>
                <c:pt idx="67">
                  <c:v>150.384960962323</c:v>
                </c:pt>
                <c:pt idx="68">
                  <c:v>157.472385821168</c:v>
                </c:pt>
                <c:pt idx="69">
                  <c:v>164.893830723031</c:v>
                </c:pt>
                <c:pt idx="70">
                  <c:v>172.665037547558</c:v>
                </c:pt>
                <c:pt idx="71">
                  <c:v>180.802490066329</c:v>
                </c:pt>
                <c:pt idx="72">
                  <c:v>189.323448907142</c:v>
                </c:pt>
                <c:pt idx="73">
                  <c:v>198.245988166124</c:v>
                </c:pt>
                <c:pt idx="74">
                  <c:v>207.589033745309</c:v>
                </c:pt>
                <c:pt idx="75">
                  <c:v>217.372403497015</c:v>
                </c:pt>
                <c:pt idx="76">
                  <c:v>227.616849260164</c:v>
                </c:pt>
                <c:pt idx="77">
                  <c:v>238.344100877715</c:v>
                </c:pt>
                <c:pt idx="78">
                  <c:v>249.576912288579</c:v>
                </c:pt>
                <c:pt idx="79">
                  <c:v>261.339109791767</c:v>
                </c:pt>
                <c:pt idx="80">
                  <c:v>273.655642585167</c:v>
                </c:pt>
                <c:pt idx="81">
                  <c:v>286.552635686142</c:v>
                </c:pt>
                <c:pt idx="82">
                  <c:v>300.057445346188</c:v>
                </c:pt>
                <c:pt idx="83">
                  <c:v>314.198717077216</c:v>
                </c:pt>
                <c:pt idx="84">
                  <c:v>329.006446412521</c:v>
                </c:pt>
                <c:pt idx="85">
                  <c:v>344.512042531329</c:v>
                </c:pt>
                <c:pt idx="86">
                  <c:v>360.748394881881</c:v>
                </c:pt>
                <c:pt idx="87">
                  <c:v>377.749942944356</c:v>
                </c:pt>
                <c:pt idx="88">
                  <c:v>395.552749281634</c:v>
                </c:pt>
                <c:pt idx="89">
                  <c:v>414.194576032819</c:v>
                </c:pt>
                <c:pt idx="90">
                  <c:v>433.714965011803</c:v>
                </c:pt>
                <c:pt idx="91">
                  <c:v>454.155321580756</c:v>
                </c:pt>
                <c:pt idx="92">
                  <c:v>475.559002476447</c:v>
                </c:pt>
                <c:pt idx="93">
                  <c:v>497.971407775696</c:v>
                </c:pt>
                <c:pt idx="94">
                  <c:v>521.440077195027</c:v>
                </c:pt>
                <c:pt idx="95">
                  <c:v>546.014790928777</c:v>
                </c:pt>
                <c:pt idx="96">
                  <c:v>571.747675239566</c:v>
                </c:pt>
                <c:pt idx="97">
                  <c:v>598.693313025084</c:v>
                </c:pt>
                <c:pt idx="98">
                  <c:v>626.908859595739</c:v>
                </c:pt>
                <c:pt idx="99">
                  <c:v>656.454163908731</c:v>
                </c:pt>
                <c:pt idx="100">
                  <c:v>687.391895515717</c:v>
                </c:pt>
                <c:pt idx="101">
                  <c:v/>
                </c:pt>
                <c:pt idx="102">
                  <c:v/>
                </c:pt>
                <c:pt idx="103">
                  <c:v/>
                </c:pt>
                <c:pt idx="104">
                  <c:v/>
                </c:pt>
                <c:pt idx="105">
                  <c:v/>
                </c:pt>
                <c:pt idx="106">
                  <c:v/>
                </c:pt>
                <c:pt idx="107">
                  <c:v/>
                </c:pt>
                <c:pt idx="108">
                  <c:v/>
                </c:pt>
                <c:pt idx="109">
                  <c:v/>
                </c:pt>
              </c:numCache>
            </c:numRef>
          </c:yVal>
          <c:smooth val="0"/>
        </c:ser>
        <c:ser>
          <c:idx val="2"/>
          <c:order val="2"/>
          <c:tx>
            <c:strRef>
              <c:f>"Line 3"</c:f>
              <c:strCache>
                <c:ptCount val="1"/>
                <c:pt idx="0">
                  <c:v>Line 3</c:v>
                </c:pt>
              </c:strCache>
            </c:strRef>
          </c:tx>
          <c:spPr>
            <a:solidFill>
              <a:srgbClr val="a5a5a5"/>
            </a:solidFill>
            <a:ln w="19080">
              <a:solidFill>
                <a:srgbClr val="a5a5a5"/>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data'!$AH$9:$AH$109</c:f>
              <c:numCache>
                <c:formatCode>General</c:formatCode>
                <c:ptCount val="101"/>
                <c:pt idx="0">
                  <c:v>1.48094094534583</c:v>
                </c:pt>
                <c:pt idx="1">
                  <c:v>1.55073554184911</c:v>
                </c:pt>
                <c:pt idx="2">
                  <c:v>1.62381945634738</c:v>
                </c:pt>
                <c:pt idx="3">
                  <c:v>1.70034770962184</c:v>
                </c:pt>
                <c:pt idx="4">
                  <c:v>1.78048262835798</c:v>
                </c:pt>
                <c:pt idx="5">
                  <c:v>1.86439418946235</c:v>
                </c:pt>
                <c:pt idx="6">
                  <c:v>1.95226038060624</c:v>
                </c:pt>
                <c:pt idx="7">
                  <c:v>2.04426757776151</c:v>
                </c:pt>
                <c:pt idx="8">
                  <c:v>2.14061094052894</c:v>
                </c:pt>
                <c:pt idx="9">
                  <c:v>2.24149482609794</c:v>
                </c:pt>
                <c:pt idx="10">
                  <c:v>2.34713322271554</c:v>
                </c:pt>
                <c:pt idx="11">
                  <c:v>2.45775020358415</c:v>
                </c:pt>
                <c:pt idx="12">
                  <c:v>2.57358040215087</c:v>
                </c:pt>
                <c:pt idx="13">
                  <c:v>2.69486950979649</c:v>
                </c:pt>
                <c:pt idx="14">
                  <c:v>2.82187479697984</c:v>
                </c:pt>
                <c:pt idx="15">
                  <c:v>2.95486565894293</c:v>
                </c:pt>
                <c:pt idx="16">
                  <c:v>3.09412418713437</c:v>
                </c:pt>
                <c:pt idx="17">
                  <c:v>3.23994576756318</c:v>
                </c:pt>
                <c:pt idx="18">
                  <c:v>3.39263970735209</c:v>
                </c:pt>
                <c:pt idx="19">
                  <c:v>3.55252989081943</c:v>
                </c:pt>
                <c:pt idx="20">
                  <c:v>3.71995546648117</c:v>
                </c:pt>
                <c:pt idx="21">
                  <c:v>3.89527156643043</c:v>
                </c:pt>
                <c:pt idx="22">
                  <c:v>4.07885005962025</c:v>
                </c:pt>
                <c:pt idx="23">
                  <c:v>4.27108034064748</c:v>
                </c:pt>
                <c:pt idx="24">
                  <c:v>4.47237015571094</c:v>
                </c:pt>
                <c:pt idx="25">
                  <c:v>4.68314646749577</c:v>
                </c:pt>
                <c:pt idx="26">
                  <c:v>4.90385636081854</c:v>
                </c:pt>
                <c:pt idx="27">
                  <c:v>5.13496799095409</c:v>
                </c:pt>
                <c:pt idx="28">
                  <c:v>5.3769715766556</c:v>
                </c:pt>
                <c:pt idx="29">
                  <c:v>5.63038043997433</c:v>
                </c:pt>
                <c:pt idx="30">
                  <c:v>5.89573209508451</c:v>
                </c:pt>
                <c:pt idx="31">
                  <c:v>6.17358938842293</c:v>
                </c:pt>
                <c:pt idx="32">
                  <c:v>6.46454169256174</c:v>
                </c:pt>
                <c:pt idx="33">
                  <c:v>6.76920615634668</c:v>
                </c:pt>
                <c:pt idx="34">
                  <c:v>7.08822901395251</c:v>
                </c:pt>
                <c:pt idx="35">
                  <c:v>7.42228695563235</c:v>
                </c:pt>
                <c:pt idx="36">
                  <c:v>7.77208856306844</c:v>
                </c:pt>
                <c:pt idx="37">
                  <c:v>8.13837581236886</c:v>
                </c:pt>
                <c:pt idx="38">
                  <c:v>8.52192564789836</c:v>
                </c:pt>
                <c:pt idx="39">
                  <c:v>8.92355163028153</c:v>
                </c:pt>
                <c:pt idx="40">
                  <c:v>9.34410566207394</c:v>
                </c:pt>
                <c:pt idx="41">
                  <c:v>9.78447979476167</c:v>
                </c:pt>
                <c:pt idx="42">
                  <c:v>10.2456081209222</c:v>
                </c:pt>
                <c:pt idx="43">
                  <c:v>10.7284687555597</c:v>
                </c:pt>
                <c:pt idx="44">
                  <c:v>11.2340859108187</c:v>
                </c:pt>
                <c:pt idx="45">
                  <c:v>11.7635320684746</c:v>
                </c:pt>
                <c:pt idx="46">
                  <c:v>12.317930254812</c:v>
                </c:pt>
                <c:pt idx="47">
                  <c:v>12.8984564227136</c:v>
                </c:pt>
                <c:pt idx="48">
                  <c:v>13.5063419460139</c:v>
                </c:pt>
                <c:pt idx="49">
                  <c:v>14.1428762314085</c:v>
                </c:pt>
                <c:pt idx="50">
                  <c:v>14.8094094534583</c:v>
                </c:pt>
                <c:pt idx="51">
                  <c:v>15.5073554184911</c:v>
                </c:pt>
                <c:pt idx="52">
                  <c:v>16.2381945634738</c:v>
                </c:pt>
                <c:pt idx="53">
                  <c:v>17.0034770962184</c:v>
                </c:pt>
                <c:pt idx="54">
                  <c:v>17.8048262835798</c:v>
                </c:pt>
                <c:pt idx="55">
                  <c:v>18.6439418946235</c:v>
                </c:pt>
                <c:pt idx="56">
                  <c:v>19.5226038060624</c:v>
                </c:pt>
                <c:pt idx="57">
                  <c:v>20.4426757776151</c:v>
                </c:pt>
                <c:pt idx="58">
                  <c:v>21.4061094052894</c:v>
                </c:pt>
                <c:pt idx="59">
                  <c:v>22.4149482609794</c:v>
                </c:pt>
                <c:pt idx="60">
                  <c:v>23.4713322271554</c:v>
                </c:pt>
                <c:pt idx="61">
                  <c:v>24.5775020358415</c:v>
                </c:pt>
                <c:pt idx="62">
                  <c:v>25.7358040215087</c:v>
                </c:pt>
                <c:pt idx="63">
                  <c:v>26.9486950979649</c:v>
                </c:pt>
                <c:pt idx="64">
                  <c:v>28.2187479697984</c:v>
                </c:pt>
                <c:pt idx="65">
                  <c:v>29.5486565894293</c:v>
                </c:pt>
                <c:pt idx="66">
                  <c:v>30.9412418713437</c:v>
                </c:pt>
                <c:pt idx="67">
                  <c:v>32.3994576756318</c:v>
                </c:pt>
                <c:pt idx="68">
                  <c:v>33.926397073521</c:v>
                </c:pt>
                <c:pt idx="69">
                  <c:v>35.5252989081943</c:v>
                </c:pt>
                <c:pt idx="70">
                  <c:v>37.1995546648117</c:v>
                </c:pt>
                <c:pt idx="71">
                  <c:v>38.9527156643043</c:v>
                </c:pt>
                <c:pt idx="72">
                  <c:v>40.7885005962025</c:v>
                </c:pt>
                <c:pt idx="73">
                  <c:v>42.7108034064748</c:v>
                </c:pt>
                <c:pt idx="74">
                  <c:v>44.7237015571094</c:v>
                </c:pt>
                <c:pt idx="75">
                  <c:v>46.8314646749577</c:v>
                </c:pt>
                <c:pt idx="76">
                  <c:v>49.0385636081854</c:v>
                </c:pt>
                <c:pt idx="77">
                  <c:v>51.3496799095409</c:v>
                </c:pt>
                <c:pt idx="78">
                  <c:v>53.769715766556</c:v>
                </c:pt>
                <c:pt idx="79">
                  <c:v>56.3038043997433</c:v>
                </c:pt>
                <c:pt idx="80">
                  <c:v>58.9573209508451</c:v>
                </c:pt>
                <c:pt idx="81">
                  <c:v>61.7358938842293</c:v>
                </c:pt>
                <c:pt idx="82">
                  <c:v>64.6454169256174</c:v>
                </c:pt>
                <c:pt idx="83">
                  <c:v>67.6920615634668</c:v>
                </c:pt>
                <c:pt idx="84">
                  <c:v>70.8822901395251</c:v>
                </c:pt>
                <c:pt idx="85">
                  <c:v>74.2228695563235</c:v>
                </c:pt>
                <c:pt idx="86">
                  <c:v>77.7208856306844</c:v>
                </c:pt>
                <c:pt idx="87">
                  <c:v>81.3837581236886</c:v>
                </c:pt>
                <c:pt idx="88">
                  <c:v>85.2192564789836</c:v>
                </c:pt>
                <c:pt idx="89">
                  <c:v>89.2355163028153</c:v>
                </c:pt>
                <c:pt idx="90">
                  <c:v>93.4410566207394</c:v>
                </c:pt>
                <c:pt idx="91">
                  <c:v>97.8447979476167</c:v>
                </c:pt>
                <c:pt idx="92">
                  <c:v>102.456081209222</c:v>
                </c:pt>
                <c:pt idx="93">
                  <c:v>107.284687555597</c:v>
                </c:pt>
                <c:pt idx="94">
                  <c:v>112.340859108187</c:v>
                </c:pt>
                <c:pt idx="95">
                  <c:v>117.635320684746</c:v>
                </c:pt>
                <c:pt idx="96">
                  <c:v>123.17930254812</c:v>
                </c:pt>
                <c:pt idx="97">
                  <c:v>128.984564227136</c:v>
                </c:pt>
                <c:pt idx="98">
                  <c:v>135.063419460139</c:v>
                </c:pt>
                <c:pt idx="99">
                  <c:v>141.428762314085</c:v>
                </c:pt>
                <c:pt idx="100">
                  <c:v>148.094094534583</c:v>
                </c:pt>
              </c:numCache>
            </c:numRef>
          </c:yVal>
          <c:smooth val="0"/>
        </c:ser>
        <c:axId val="33527116"/>
        <c:axId val="91765043"/>
      </c:scatterChart>
      <c:scatterChart>
        <c:scatterStyle val="line"/>
        <c:varyColors val="0"/>
        <c:ser>
          <c:idx val="3"/>
          <c:order val="3"/>
          <c:tx>
            <c:strRef>
              <c:f>"Transition frequencies"</c:f>
              <c:strCache>
                <c:ptCount val="1"/>
                <c:pt idx="0">
                  <c:v>Transition frequencies</c:v>
                </c:pt>
              </c:strCache>
            </c:strRef>
          </c:tx>
          <c:spPr>
            <a:solidFill>
              <a:srgbClr val="ffc000"/>
            </a:solidFill>
            <a:ln w="19080">
              <a:solidFill>
                <a:srgbClr val="ffc000"/>
              </a:solidFill>
              <a:round/>
            </a:ln>
          </c:spPr>
          <c:marker>
            <c:symbol val="none"/>
          </c:marker>
          <c:dLbls>
            <c:dLblPos val="r"/>
            <c:showLegendKey val="0"/>
            <c:showVal val="0"/>
            <c:showCatName val="0"/>
            <c:showSerName val="0"/>
            <c:showPercent val="0"/>
            <c:showLeaderLines val="0"/>
          </c:dLbls>
          <c:xVal>
            <c:numRef>
              <c:f>'Enter data'!$AI$9:$AI$16</c:f>
              <c:numCache>
                <c:formatCode>General</c:formatCode>
                <c:ptCount val="8"/>
                <c:pt idx="0">
                  <c:v>0.24</c:v>
                </c:pt>
                <c:pt idx="1">
                  <c:v>0.24</c:v>
                </c:pt>
                <c:pt idx="2">
                  <c:v>1.11398132006707</c:v>
                </c:pt>
                <c:pt idx="3">
                  <c:v>1.11398132006707</c:v>
                </c:pt>
                <c:pt idx="4">
                  <c:v>5.17064325607652</c:v>
                </c:pt>
                <c:pt idx="5">
                  <c:v>5.17064325607652</c:v>
                </c:pt>
                <c:pt idx="6">
                  <c:v>24</c:v>
                </c:pt>
                <c:pt idx="7">
                  <c:v>24</c:v>
                </c:pt>
              </c:numCache>
            </c:numRef>
          </c:xVal>
          <c:yVal>
            <c:numRef>
              <c:f>'Enter data'!$AJ$9:$AJ$16</c:f>
              <c:numCache>
                <c:formatCode>General</c:formatCode>
                <c:ptCount val="8"/>
                <c:pt idx="0">
                  <c:v>-20</c:v>
                </c:pt>
                <c:pt idx="1">
                  <c:v>200</c:v>
                </c:pt>
                <c:pt idx="2">
                  <c:v>200</c:v>
                </c:pt>
                <c:pt idx="3">
                  <c:v>-20</c:v>
                </c:pt>
                <c:pt idx="4">
                  <c:v>-20</c:v>
                </c:pt>
                <c:pt idx="5">
                  <c:v>200</c:v>
                </c:pt>
                <c:pt idx="6">
                  <c:v>200</c:v>
                </c:pt>
                <c:pt idx="7">
                  <c:v>-20</c:v>
                </c:pt>
              </c:numCache>
            </c:numRef>
          </c:yVal>
          <c:smooth val="0"/>
        </c:ser>
        <c:axId val="35261895"/>
        <c:axId val="88935825"/>
      </c:scatterChart>
      <c:valAx>
        <c:axId val="33527116"/>
        <c:scaling>
          <c:logBase val="10"/>
          <c:orientation val="minMax"/>
        </c:scaling>
        <c:delete val="0"/>
        <c:axPos val="b"/>
        <c:majorGridlines>
          <c:spPr>
            <a:ln w="9360">
              <a:solidFill>
                <a:srgbClr val="d9d9d9"/>
              </a:solidFill>
              <a:round/>
            </a:ln>
          </c:spPr>
        </c:majorGridlines>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91765043"/>
        <c:crosses val="autoZero"/>
        <c:crossBetween val="midCat"/>
      </c:valAx>
      <c:valAx>
        <c:axId val="91765043"/>
        <c:scaling>
          <c:orientation val="minMax"/>
          <c:max val="180"/>
          <c:min val="0"/>
        </c:scaling>
        <c:delete val="0"/>
        <c:axPos val="l"/>
        <c:majorGridlines>
          <c:spPr>
            <a:ln w="9360">
              <a:solidFill>
                <a:srgbClr val="d9d9d9"/>
              </a:solidFill>
              <a:round/>
            </a:ln>
          </c:spPr>
        </c:majorGridlines>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33527116"/>
        <c:crosses val="autoZero"/>
        <c:crossBetween val="midCat"/>
      </c:valAx>
      <c:valAx>
        <c:axId val="35261895"/>
        <c:scaling>
          <c:logBase val="10"/>
          <c:orientation val="minMax"/>
        </c:scaling>
        <c:delete val="1"/>
        <c:axPos val="t"/>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88935825"/>
        <c:crosses val="autoZero"/>
        <c:crossBetween val="midCat"/>
      </c:valAx>
      <c:valAx>
        <c:axId val="88935825"/>
        <c:scaling>
          <c:orientation val="minMax"/>
          <c:max val="180"/>
          <c:min val="0"/>
        </c:scaling>
        <c:delete val="1"/>
        <c:axPos val="r"/>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35261895"/>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920" spc="-1" strike="noStrike">
                <a:solidFill>
                  <a:srgbClr val="595959"/>
                </a:solidFill>
                <a:uFill>
                  <a:solidFill>
                    <a:srgbClr val="ffffff"/>
                  </a:solidFill>
                </a:uFill>
                <a:latin typeface="Calibri"/>
              </a:defRPr>
            </a:pPr>
            <a:r>
              <a:rPr b="0" lang="es-AR" sz="1920" spc="-1" strike="noStrike">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596806893056"/>
          <c:y val="0.112267439006431"/>
          <c:w val="0.815794475418145"/>
          <c:h val="0.633940405478376"/>
        </c:manualLayout>
      </c:layout>
      <c:scatterChart>
        <c:scatterStyle val="line"/>
        <c:varyColors val="0"/>
        <c:ser>
          <c:idx val="0"/>
          <c:order val="0"/>
          <c:tx>
            <c:strRef>
              <c:f>"Line 1"</c:f>
              <c:strCache>
                <c:ptCount val="1"/>
                <c:pt idx="0">
                  <c:v>Line 1</c:v>
                </c:pt>
              </c:strCache>
            </c:strRef>
          </c:tx>
          <c:spPr>
            <a:solidFill>
              <a:srgbClr val="4472c4"/>
            </a:solidFill>
            <a:ln w="19080">
              <a:solidFill>
                <a:srgbClr val="4472c4"/>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data'!$AL$9:$AL$109</c:f>
              <c:numCache>
                <c:formatCode>General</c:formatCode>
                <c:ptCount val="101"/>
                <c:pt idx="0">
                  <c:v>43.2455532033676</c:v>
                </c:pt>
                <c:pt idx="1">
                  <c:v>45.2836533355002</c:v>
                </c:pt>
                <c:pt idx="2">
                  <c:v>47.4178061676426</c:v>
                </c:pt>
                <c:pt idx="3">
                  <c:v>49.6525385240826</c:v>
                </c:pt>
                <c:pt idx="4">
                  <c:v>51.992590571764</c:v>
                </c:pt>
                <c:pt idx="5">
                  <c:v>54.4429258748161</c:v>
                </c:pt>
                <c:pt idx="6">
                  <c:v>57.0087419229389</c:v>
                </c:pt>
                <c:pt idx="7">
                  <c:v>59.6954811559755</c:v>
                </c:pt>
                <c:pt idx="8">
                  <c:v>62.5088425080565</c:v>
                </c:pt>
                <c:pt idx="9">
                  <c:v>65.4547934958035</c:v>
                </c:pt>
                <c:pt idx="10">
                  <c:v>68.5395828762322</c:v>
                </c:pt>
                <c:pt idx="11">
                  <c:v>71.7697539012033</c:v>
                </c:pt>
                <c:pt idx="12">
                  <c:v>75.1521581965374</c:v>
                </c:pt>
                <c:pt idx="13">
                  <c:v>78.6939702952317</c:v>
                </c:pt>
                <c:pt idx="14">
                  <c:v>82.4027028556066</c:v>
                </c:pt>
                <c:pt idx="15">
                  <c:v>86.2862225966611</c:v>
                </c:pt>
                <c:pt idx="16">
                  <c:v>90.3527669844384</c:v>
                </c:pt>
                <c:pt idx="17">
                  <c:v>94.6109617047962</c:v>
                </c:pt>
                <c:pt idx="18">
                  <c:v>99.0698389596426</c:v>
                </c:pt>
                <c:pt idx="19">
                  <c:v>103.738856625447</c:v>
                </c:pt>
                <c:pt idx="20">
                  <c:v>108.627918314665</c:v>
                </c:pt>
                <c:pt idx="21">
                  <c:v>113.747394382627</c:v>
                </c:pt>
                <c:pt idx="22">
                  <c:v>119.108143924453</c:v>
                </c:pt>
                <c:pt idx="23">
                  <c:v>124.72153780865</c:v>
                </c:pt>
                <c:pt idx="24">
                  <c:v>130.599482796247</c:v>
                </c:pt>
                <c:pt idx="25">
                  <c:v>136.754446796632</c:v>
                </c:pt>
                <c:pt idx="26">
                  <c:v>143.199485313662</c:v>
                </c:pt>
                <c:pt idx="27">
                  <c:v>149.948269138131</c:v>
                </c:pt>
                <c:pt idx="28">
                  <c:v>157.015113345356</c:v>
                </c:pt>
                <c:pt idx="29">
                  <c:v>164.41500765937</c:v>
                </c:pt>
                <c:pt idx="30">
                  <c:v>172.163648248134</c:v>
                </c:pt>
                <c:pt idx="31">
                  <c:v>180.277471017214</c:v>
                </c:pt>
                <c:pt idx="32">
                  <c:v>188.773686472544</c:v>
                </c:pt>
                <c:pt idx="33">
                  <c:v>197.670316226211</c:v>
                </c:pt>
                <c:pt idx="34">
                  <c:v>206.986231222714</c:v>
                </c:pt>
                <c:pt idx="35">
                  <c:v>216.741191766768</c:v>
                </c:pt>
                <c:pt idx="36">
                  <c:v>226.955889437558</c:v>
                </c:pt>
                <c:pt idx="37">
                  <c:v>237.65199097835</c:v>
                </c:pt>
                <c:pt idx="38">
                  <c:v>248.852184254565</c:v>
                </c:pt>
                <c:pt idx="39">
                  <c:v>260.580226377778</c:v>
                </c:pt>
                <c:pt idx="40">
                  <c:v>272.860994097737</c:v>
                </c:pt>
                <c:pt idx="41">
                  <c:v>285.720536569289</c:v>
                </c:pt>
                <c:pt idx="42">
                  <c:v>299.186130606123</c:v>
                </c:pt>
                <c:pt idx="43">
                  <c:v>313.286338538557</c:v>
                </c:pt>
                <c:pt idx="44">
                  <c:v>328.051068798061</c:v>
                </c:pt>
                <c:pt idx="45">
                  <c:v>343.51163935706</c:v>
                </c:pt>
                <c:pt idx="46">
                  <c:v>359.700844158542</c:v>
                </c:pt>
                <c:pt idx="47">
                  <c:v>376.653022676417</c:v>
                </c:pt>
                <c:pt idx="48">
                  <c:v>394.404132754139</c:v>
                </c:pt>
                <c:pt idx="49">
                  <c:v>412.991826876116</c:v>
                </c:pt>
                <c:pt idx="50">
                  <c:v>432.455532033676</c:v>
                </c:pt>
                <c:pt idx="51">
                  <c:v>452.836533355002</c:v>
                </c:pt>
                <c:pt idx="52">
                  <c:v>474.178061676426</c:v>
                </c:pt>
                <c:pt idx="53">
                  <c:v>496.525385240826</c:v>
                </c:pt>
                <c:pt idx="54">
                  <c:v>519.92590571764</c:v>
                </c:pt>
                <c:pt idx="55">
                  <c:v>544.429258748161</c:v>
                </c:pt>
                <c:pt idx="56">
                  <c:v>570.08741922939</c:v>
                </c:pt>
                <c:pt idx="57">
                  <c:v>596.954811559755</c:v>
                </c:pt>
                <c:pt idx="58">
                  <c:v>625.088425080564</c:v>
                </c:pt>
                <c:pt idx="59">
                  <c:v>654.547934958035</c:v>
                </c:pt>
                <c:pt idx="60">
                  <c:v>685.395828762322</c:v>
                </c:pt>
                <c:pt idx="61">
                  <c:v>717.697539012033</c:v>
                </c:pt>
                <c:pt idx="62">
                  <c:v>751.521581965374</c:v>
                </c:pt>
                <c:pt idx="63">
                  <c:v>786.939702952317</c:v>
                </c:pt>
                <c:pt idx="64">
                  <c:v>824.027028556066</c:v>
                </c:pt>
                <c:pt idx="65">
                  <c:v>862.862225966611</c:v>
                </c:pt>
                <c:pt idx="66">
                  <c:v>903.527669844384</c:v>
                </c:pt>
                <c:pt idx="67">
                  <c:v>946.109617047963</c:v>
                </c:pt>
                <c:pt idx="68">
                  <c:v>990.698389596426</c:v>
                </c:pt>
                <c:pt idx="69">
                  <c:v>1037.38856625447</c:v>
                </c:pt>
                <c:pt idx="70">
                  <c:v>1086.27918314665</c:v>
                </c:pt>
                <c:pt idx="71">
                  <c:v>1137.47394382627</c:v>
                </c:pt>
                <c:pt idx="72">
                  <c:v>1191.08143924453</c:v>
                </c:pt>
                <c:pt idx="73">
                  <c:v>1247.2153780865</c:v>
                </c:pt>
                <c:pt idx="74">
                  <c:v>1305.99482796247</c:v>
                </c:pt>
                <c:pt idx="75">
                  <c:v>1367.54446796632</c:v>
                </c:pt>
                <c:pt idx="76">
                  <c:v>1431.99485313662</c:v>
                </c:pt>
                <c:pt idx="77">
                  <c:v>1499.48269138131</c:v>
                </c:pt>
                <c:pt idx="78">
                  <c:v>1570.15113345356</c:v>
                </c:pt>
                <c:pt idx="79">
                  <c:v>1644.1500765937</c:v>
                </c:pt>
                <c:pt idx="80">
                  <c:v>1721.63648248134</c:v>
                </c:pt>
                <c:pt idx="81">
                  <c:v>1802.77471017214</c:v>
                </c:pt>
                <c:pt idx="82">
                  <c:v>1887.73686472544</c:v>
                </c:pt>
                <c:pt idx="83">
                  <c:v>1976.7031622621</c:v>
                </c:pt>
                <c:pt idx="84">
                  <c:v>2069.86231222714</c:v>
                </c:pt>
                <c:pt idx="85">
                  <c:v>2167.41191766768</c:v>
                </c:pt>
                <c:pt idx="86">
                  <c:v>2269.55889437558</c:v>
                </c:pt>
                <c:pt idx="87">
                  <c:v>2376.5199097835</c:v>
                </c:pt>
                <c:pt idx="88">
                  <c:v>2488.52184254565</c:v>
                </c:pt>
                <c:pt idx="89">
                  <c:v>2605.80226377778</c:v>
                </c:pt>
                <c:pt idx="90">
                  <c:v>2728.60994097737</c:v>
                </c:pt>
                <c:pt idx="91">
                  <c:v>2857.20536569289</c:v>
                </c:pt>
                <c:pt idx="92">
                  <c:v>2991.86130606123</c:v>
                </c:pt>
                <c:pt idx="93">
                  <c:v>3132.86338538557</c:v>
                </c:pt>
                <c:pt idx="94">
                  <c:v>3280.51068798061</c:v>
                </c:pt>
                <c:pt idx="95">
                  <c:v>3435.1163935706</c:v>
                </c:pt>
                <c:pt idx="96">
                  <c:v>3597.00844158542</c:v>
                </c:pt>
                <c:pt idx="97">
                  <c:v>3766.53022676417</c:v>
                </c:pt>
                <c:pt idx="98">
                  <c:v>3944.04132754139</c:v>
                </c:pt>
                <c:pt idx="99">
                  <c:v>4129.91826876116</c:v>
                </c:pt>
                <c:pt idx="100">
                  <c:v>4324.55532033676</c:v>
                </c:pt>
              </c:numCache>
            </c:numRef>
          </c:yVal>
          <c:smooth val="0"/>
        </c:ser>
        <c:ser>
          <c:idx val="1"/>
          <c:order val="1"/>
          <c:tx>
            <c:strRef>
              <c:f>"Line 2"</c:f>
              <c:strCache>
                <c:ptCount val="1"/>
                <c:pt idx="0">
                  <c:v>Line 2</c:v>
                </c:pt>
              </c:strCache>
            </c:strRef>
          </c:tx>
          <c:spPr>
            <a:solidFill>
              <a:srgbClr val="ed7d31"/>
            </a:solidFill>
            <a:ln w="19080">
              <a:solidFill>
                <a:srgbClr val="ed7d31"/>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data'!$AM$9:$AM$109</c:f>
              <c:numCache>
                <c:formatCode>General</c:formatCode>
                <c:ptCount val="101"/>
                <c:pt idx="0">
                  <c:v>13.6754446796632</c:v>
                </c:pt>
                <c:pt idx="1">
                  <c:v>14.3199485313662</c:v>
                </c:pt>
                <c:pt idx="2">
                  <c:v>14.9948269138131</c:v>
                </c:pt>
                <c:pt idx="3">
                  <c:v>15.7015113345356</c:v>
                </c:pt>
                <c:pt idx="4">
                  <c:v>16.441500765937</c:v>
                </c:pt>
                <c:pt idx="5">
                  <c:v>17.2163648248134</c:v>
                </c:pt>
                <c:pt idx="6">
                  <c:v>18.0277471017214</c:v>
                </c:pt>
                <c:pt idx="7">
                  <c:v>18.8773686472544</c:v>
                </c:pt>
                <c:pt idx="8">
                  <c:v>19.767031622621</c:v>
                </c:pt>
                <c:pt idx="9">
                  <c:v>20.6986231222714</c:v>
                </c:pt>
                <c:pt idx="10">
                  <c:v>21.6741191766768</c:v>
                </c:pt>
                <c:pt idx="11">
                  <c:v>22.6955889437558</c:v>
                </c:pt>
                <c:pt idx="12">
                  <c:v>23.765199097835</c:v>
                </c:pt>
                <c:pt idx="13">
                  <c:v>24.8852184254565</c:v>
                </c:pt>
                <c:pt idx="14">
                  <c:v>26.0580226377778</c:v>
                </c:pt>
                <c:pt idx="15">
                  <c:v>27.2860994097737</c:v>
                </c:pt>
                <c:pt idx="16">
                  <c:v>28.5720536569289</c:v>
                </c:pt>
                <c:pt idx="17">
                  <c:v>29.9186130606123</c:v>
                </c:pt>
                <c:pt idx="18">
                  <c:v>31.3286338538557</c:v>
                </c:pt>
                <c:pt idx="19">
                  <c:v>32.8051068798061</c:v>
                </c:pt>
                <c:pt idx="20">
                  <c:v>34.351163935706</c:v>
                </c:pt>
                <c:pt idx="21">
                  <c:v>35.9700844158542</c:v>
                </c:pt>
                <c:pt idx="22">
                  <c:v>37.6653022676417</c:v>
                </c:pt>
                <c:pt idx="23">
                  <c:v>39.4404132754139</c:v>
                </c:pt>
                <c:pt idx="24">
                  <c:v>41.2991826876116</c:v>
                </c:pt>
                <c:pt idx="25">
                  <c:v>43.2455532033676</c:v>
                </c:pt>
                <c:pt idx="26">
                  <c:v>45.2836533355002</c:v>
                </c:pt>
                <c:pt idx="27">
                  <c:v>47.4178061676426</c:v>
                </c:pt>
                <c:pt idx="28">
                  <c:v>49.6525385240826</c:v>
                </c:pt>
                <c:pt idx="29">
                  <c:v>51.992590571764</c:v>
                </c:pt>
                <c:pt idx="30">
                  <c:v>54.4429258748161</c:v>
                </c:pt>
                <c:pt idx="31">
                  <c:v>57.0087419229389</c:v>
                </c:pt>
                <c:pt idx="32">
                  <c:v>59.6954811559755</c:v>
                </c:pt>
                <c:pt idx="33">
                  <c:v>62.5088425080565</c:v>
                </c:pt>
                <c:pt idx="34">
                  <c:v>65.4547934958035</c:v>
                </c:pt>
                <c:pt idx="35">
                  <c:v>68.5395828762322</c:v>
                </c:pt>
                <c:pt idx="36">
                  <c:v>71.7697539012033</c:v>
                </c:pt>
                <c:pt idx="37">
                  <c:v>75.1521581965374</c:v>
                </c:pt>
                <c:pt idx="38">
                  <c:v>78.6939702952317</c:v>
                </c:pt>
                <c:pt idx="39">
                  <c:v>82.4027028556066</c:v>
                </c:pt>
                <c:pt idx="40">
                  <c:v>86.2862225966611</c:v>
                </c:pt>
                <c:pt idx="41">
                  <c:v>90.3527669844384</c:v>
                </c:pt>
                <c:pt idx="42">
                  <c:v>94.6109617047962</c:v>
                </c:pt>
                <c:pt idx="43">
                  <c:v>99.0698389596425</c:v>
                </c:pt>
                <c:pt idx="44">
                  <c:v>103.738856625447</c:v>
                </c:pt>
                <c:pt idx="45">
                  <c:v>108.627918314665</c:v>
                </c:pt>
                <c:pt idx="46">
                  <c:v>113.747394382627</c:v>
                </c:pt>
                <c:pt idx="47">
                  <c:v>119.108143924453</c:v>
                </c:pt>
                <c:pt idx="48">
                  <c:v>124.72153780865</c:v>
                </c:pt>
                <c:pt idx="49">
                  <c:v>130.599482796247</c:v>
                </c:pt>
                <c:pt idx="50">
                  <c:v>136.754446796632</c:v>
                </c:pt>
                <c:pt idx="51">
                  <c:v>143.199485313662</c:v>
                </c:pt>
                <c:pt idx="52">
                  <c:v>149.948269138131</c:v>
                </c:pt>
                <c:pt idx="53">
                  <c:v>157.015113345356</c:v>
                </c:pt>
                <c:pt idx="54">
                  <c:v>164.41500765937</c:v>
                </c:pt>
                <c:pt idx="55">
                  <c:v>172.163648248134</c:v>
                </c:pt>
                <c:pt idx="56">
                  <c:v>180.277471017214</c:v>
                </c:pt>
                <c:pt idx="57">
                  <c:v>188.773686472544</c:v>
                </c:pt>
                <c:pt idx="58">
                  <c:v>197.67031622621</c:v>
                </c:pt>
                <c:pt idx="59">
                  <c:v>206.986231222714</c:v>
                </c:pt>
                <c:pt idx="60">
                  <c:v>216.741191766768</c:v>
                </c:pt>
                <c:pt idx="61">
                  <c:v>226.955889437558</c:v>
                </c:pt>
                <c:pt idx="62">
                  <c:v>237.65199097835</c:v>
                </c:pt>
                <c:pt idx="63">
                  <c:v>248.852184254565</c:v>
                </c:pt>
                <c:pt idx="64">
                  <c:v>260.580226377778</c:v>
                </c:pt>
                <c:pt idx="65">
                  <c:v>272.860994097737</c:v>
                </c:pt>
                <c:pt idx="66">
                  <c:v>285.720536569289</c:v>
                </c:pt>
                <c:pt idx="67">
                  <c:v>299.186130606123</c:v>
                </c:pt>
                <c:pt idx="68">
                  <c:v>313.286338538557</c:v>
                </c:pt>
                <c:pt idx="69">
                  <c:v>328.051068798061</c:v>
                </c:pt>
                <c:pt idx="70">
                  <c:v>343.51163935706</c:v>
                </c:pt>
                <c:pt idx="71">
                  <c:v>359.700844158542</c:v>
                </c:pt>
                <c:pt idx="72">
                  <c:v>376.653022676417</c:v>
                </c:pt>
                <c:pt idx="73">
                  <c:v>394.404132754139</c:v>
                </c:pt>
                <c:pt idx="74">
                  <c:v>412.991826876116</c:v>
                </c:pt>
                <c:pt idx="75">
                  <c:v>432.455532033676</c:v>
                </c:pt>
                <c:pt idx="76">
                  <c:v>452.836533355002</c:v>
                </c:pt>
                <c:pt idx="77">
                  <c:v>474.178061676426</c:v>
                </c:pt>
                <c:pt idx="78">
                  <c:v>496.525385240826</c:v>
                </c:pt>
                <c:pt idx="79">
                  <c:v>519.92590571764</c:v>
                </c:pt>
                <c:pt idx="80">
                  <c:v>544.429258748161</c:v>
                </c:pt>
                <c:pt idx="81">
                  <c:v>570.08741922939</c:v>
                </c:pt>
                <c:pt idx="82">
                  <c:v>596.954811559755</c:v>
                </c:pt>
                <c:pt idx="83">
                  <c:v>625.088425080564</c:v>
                </c:pt>
                <c:pt idx="84">
                  <c:v>654.547934958035</c:v>
                </c:pt>
                <c:pt idx="85">
                  <c:v>685.395828762322</c:v>
                </c:pt>
                <c:pt idx="86">
                  <c:v>717.697539012033</c:v>
                </c:pt>
                <c:pt idx="87">
                  <c:v>751.521581965374</c:v>
                </c:pt>
                <c:pt idx="88">
                  <c:v>786.939702952317</c:v>
                </c:pt>
                <c:pt idx="89">
                  <c:v>824.027028556066</c:v>
                </c:pt>
                <c:pt idx="90">
                  <c:v>862.862225966611</c:v>
                </c:pt>
                <c:pt idx="91">
                  <c:v>903.527669844384</c:v>
                </c:pt>
                <c:pt idx="92">
                  <c:v>946.109617047962</c:v>
                </c:pt>
                <c:pt idx="93">
                  <c:v>990.698389596426</c:v>
                </c:pt>
                <c:pt idx="94">
                  <c:v>1037.38856625447</c:v>
                </c:pt>
                <c:pt idx="95">
                  <c:v>1086.27918314665</c:v>
                </c:pt>
                <c:pt idx="96">
                  <c:v>1137.47394382627</c:v>
                </c:pt>
                <c:pt idx="97">
                  <c:v>1191.08143924453</c:v>
                </c:pt>
                <c:pt idx="98">
                  <c:v>1247.2153780865</c:v>
                </c:pt>
                <c:pt idx="99">
                  <c:v>1305.99482796247</c:v>
                </c:pt>
                <c:pt idx="100">
                  <c:v>1367.54446796632</c:v>
                </c:pt>
              </c:numCache>
            </c:numRef>
          </c:yVal>
          <c:smooth val="0"/>
        </c:ser>
        <c:ser>
          <c:idx val="2"/>
          <c:order val="2"/>
          <c:tx>
            <c:strRef>
              <c:f>"Line 3"</c:f>
              <c:strCache>
                <c:ptCount val="1"/>
                <c:pt idx="0">
                  <c:v>Line 3</c:v>
                </c:pt>
              </c:strCache>
            </c:strRef>
          </c:tx>
          <c:spPr>
            <a:solidFill>
              <a:srgbClr val="a5a5a5"/>
            </a:solidFill>
            <a:ln w="19080">
              <a:solidFill>
                <a:srgbClr val="a5a5a5"/>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data'!$AN$9:$AN$109</c:f>
              <c:numCache>
                <c:formatCode>General</c:formatCode>
                <c:ptCount val="101"/>
                <c:pt idx="0">
                  <c:v>4.32455532033676</c:v>
                </c:pt>
                <c:pt idx="1">
                  <c:v>4.52836533355002</c:v>
                </c:pt>
                <c:pt idx="2">
                  <c:v>4.74178061676426</c:v>
                </c:pt>
                <c:pt idx="3">
                  <c:v>4.96525385240826</c:v>
                </c:pt>
                <c:pt idx="4">
                  <c:v>5.1992590571764</c:v>
                </c:pt>
                <c:pt idx="5">
                  <c:v>5.44429258748161</c:v>
                </c:pt>
                <c:pt idx="6">
                  <c:v>5.70087419229389</c:v>
                </c:pt>
                <c:pt idx="7">
                  <c:v>5.96954811559755</c:v>
                </c:pt>
                <c:pt idx="8">
                  <c:v>6.25088425080565</c:v>
                </c:pt>
                <c:pt idx="9">
                  <c:v>6.54547934958035</c:v>
                </c:pt>
                <c:pt idx="10">
                  <c:v>6.85395828762322</c:v>
                </c:pt>
                <c:pt idx="11">
                  <c:v>7.17697539012033</c:v>
                </c:pt>
                <c:pt idx="12">
                  <c:v>7.51521581965374</c:v>
                </c:pt>
                <c:pt idx="13">
                  <c:v>7.86939702952317</c:v>
                </c:pt>
                <c:pt idx="14">
                  <c:v>8.24027028556066</c:v>
                </c:pt>
                <c:pt idx="15">
                  <c:v>8.6286222596661</c:v>
                </c:pt>
                <c:pt idx="16">
                  <c:v>9.03527669844384</c:v>
                </c:pt>
                <c:pt idx="17">
                  <c:v>9.46109617047962</c:v>
                </c:pt>
                <c:pt idx="18">
                  <c:v>9.90698389596425</c:v>
                </c:pt>
                <c:pt idx="19">
                  <c:v>10.3738856625447</c:v>
                </c:pt>
                <c:pt idx="20">
                  <c:v>10.8627918314665</c:v>
                </c:pt>
                <c:pt idx="21">
                  <c:v>11.3747394382627</c:v>
                </c:pt>
                <c:pt idx="22">
                  <c:v>11.9108143924453</c:v>
                </c:pt>
                <c:pt idx="23">
                  <c:v>12.472153780865</c:v>
                </c:pt>
                <c:pt idx="24">
                  <c:v>13.0599482796247</c:v>
                </c:pt>
                <c:pt idx="25">
                  <c:v>13.6754446796632</c:v>
                </c:pt>
                <c:pt idx="26">
                  <c:v>14.3199485313662</c:v>
                </c:pt>
                <c:pt idx="27">
                  <c:v>14.9948269138131</c:v>
                </c:pt>
                <c:pt idx="28">
                  <c:v>15.7015113345356</c:v>
                </c:pt>
                <c:pt idx="29">
                  <c:v>16.441500765937</c:v>
                </c:pt>
                <c:pt idx="30">
                  <c:v>17.2163648248134</c:v>
                </c:pt>
                <c:pt idx="31">
                  <c:v>18.0277471017214</c:v>
                </c:pt>
                <c:pt idx="32">
                  <c:v>18.8773686472544</c:v>
                </c:pt>
                <c:pt idx="33">
                  <c:v>19.767031622621</c:v>
                </c:pt>
                <c:pt idx="34">
                  <c:v>20.6986231222714</c:v>
                </c:pt>
                <c:pt idx="35">
                  <c:v>21.6741191766768</c:v>
                </c:pt>
                <c:pt idx="36">
                  <c:v>22.6955889437558</c:v>
                </c:pt>
                <c:pt idx="37">
                  <c:v>23.765199097835</c:v>
                </c:pt>
                <c:pt idx="38">
                  <c:v>24.8852184254565</c:v>
                </c:pt>
                <c:pt idx="39">
                  <c:v>26.0580226377778</c:v>
                </c:pt>
                <c:pt idx="40">
                  <c:v>27.2860994097737</c:v>
                </c:pt>
                <c:pt idx="41">
                  <c:v>28.5720536569289</c:v>
                </c:pt>
                <c:pt idx="42">
                  <c:v>29.9186130606123</c:v>
                </c:pt>
                <c:pt idx="43">
                  <c:v>31.3286338538557</c:v>
                </c:pt>
                <c:pt idx="44">
                  <c:v>32.8051068798061</c:v>
                </c:pt>
                <c:pt idx="45">
                  <c:v>34.351163935706</c:v>
                </c:pt>
                <c:pt idx="46">
                  <c:v>35.9700844158542</c:v>
                </c:pt>
                <c:pt idx="47">
                  <c:v>37.6653022676417</c:v>
                </c:pt>
                <c:pt idx="48">
                  <c:v>39.4404132754139</c:v>
                </c:pt>
                <c:pt idx="49">
                  <c:v>41.2991826876116</c:v>
                </c:pt>
                <c:pt idx="50">
                  <c:v>43.2455532033676</c:v>
                </c:pt>
                <c:pt idx="51">
                  <c:v>45.2836533355002</c:v>
                </c:pt>
                <c:pt idx="52">
                  <c:v>47.4178061676426</c:v>
                </c:pt>
                <c:pt idx="53">
                  <c:v>49.6525385240826</c:v>
                </c:pt>
                <c:pt idx="54">
                  <c:v>51.992590571764</c:v>
                </c:pt>
                <c:pt idx="55">
                  <c:v>54.4429258748161</c:v>
                </c:pt>
                <c:pt idx="56">
                  <c:v>57.008741922939</c:v>
                </c:pt>
                <c:pt idx="57">
                  <c:v>59.6954811559755</c:v>
                </c:pt>
                <c:pt idx="58">
                  <c:v>62.5088425080564</c:v>
                </c:pt>
                <c:pt idx="59">
                  <c:v>65.4547934958035</c:v>
                </c:pt>
                <c:pt idx="60">
                  <c:v>68.5395828762322</c:v>
                </c:pt>
                <c:pt idx="61">
                  <c:v>71.7697539012033</c:v>
                </c:pt>
                <c:pt idx="62">
                  <c:v>75.1521581965374</c:v>
                </c:pt>
                <c:pt idx="63">
                  <c:v>78.6939702952317</c:v>
                </c:pt>
                <c:pt idx="64">
                  <c:v>82.4027028556066</c:v>
                </c:pt>
                <c:pt idx="65">
                  <c:v>86.2862225966611</c:v>
                </c:pt>
                <c:pt idx="66">
                  <c:v>90.3527669844384</c:v>
                </c:pt>
                <c:pt idx="67">
                  <c:v>94.6109617047962</c:v>
                </c:pt>
                <c:pt idx="68">
                  <c:v>99.0698389596426</c:v>
                </c:pt>
                <c:pt idx="69">
                  <c:v>103.738856625447</c:v>
                </c:pt>
                <c:pt idx="70">
                  <c:v>108.627918314665</c:v>
                </c:pt>
                <c:pt idx="71">
                  <c:v>113.747394382627</c:v>
                </c:pt>
                <c:pt idx="72">
                  <c:v>119.108143924453</c:v>
                </c:pt>
                <c:pt idx="73">
                  <c:v>124.72153780865</c:v>
                </c:pt>
                <c:pt idx="74">
                  <c:v>130.599482796247</c:v>
                </c:pt>
                <c:pt idx="75">
                  <c:v>136.754446796632</c:v>
                </c:pt>
                <c:pt idx="76">
                  <c:v>143.199485313662</c:v>
                </c:pt>
                <c:pt idx="77">
                  <c:v>149.948269138131</c:v>
                </c:pt>
                <c:pt idx="78">
                  <c:v>157.015113345356</c:v>
                </c:pt>
                <c:pt idx="79">
                  <c:v>164.41500765937</c:v>
                </c:pt>
                <c:pt idx="80">
                  <c:v>172.163648248134</c:v>
                </c:pt>
                <c:pt idx="81">
                  <c:v>180.277471017214</c:v>
                </c:pt>
                <c:pt idx="82">
                  <c:v>188.773686472544</c:v>
                </c:pt>
                <c:pt idx="83">
                  <c:v>197.67031622621</c:v>
                </c:pt>
                <c:pt idx="84">
                  <c:v>206.986231222714</c:v>
                </c:pt>
                <c:pt idx="85">
                  <c:v>216.741191766768</c:v>
                </c:pt>
                <c:pt idx="86">
                  <c:v>226.955889437558</c:v>
                </c:pt>
                <c:pt idx="87">
                  <c:v>237.65199097835</c:v>
                </c:pt>
                <c:pt idx="88">
                  <c:v>248.852184254565</c:v>
                </c:pt>
                <c:pt idx="89">
                  <c:v>260.580226377778</c:v>
                </c:pt>
                <c:pt idx="90">
                  <c:v>272.860994097737</c:v>
                </c:pt>
                <c:pt idx="91">
                  <c:v>285.720536569289</c:v>
                </c:pt>
                <c:pt idx="92">
                  <c:v>299.186130606123</c:v>
                </c:pt>
                <c:pt idx="93">
                  <c:v>313.286338538557</c:v>
                </c:pt>
                <c:pt idx="94">
                  <c:v>328.051068798061</c:v>
                </c:pt>
                <c:pt idx="95">
                  <c:v>343.51163935706</c:v>
                </c:pt>
                <c:pt idx="96">
                  <c:v>359.700844158542</c:v>
                </c:pt>
                <c:pt idx="97">
                  <c:v>376.653022676417</c:v>
                </c:pt>
                <c:pt idx="98">
                  <c:v>394.404132754139</c:v>
                </c:pt>
                <c:pt idx="99">
                  <c:v>412.991826876116</c:v>
                </c:pt>
                <c:pt idx="100">
                  <c:v>432.455532033676</c:v>
                </c:pt>
              </c:numCache>
            </c:numRef>
          </c:yVal>
          <c:smooth val="0"/>
        </c:ser>
        <c:axId val="64402426"/>
        <c:axId val="22946388"/>
      </c:scatterChart>
      <c:scatterChart>
        <c:scatterStyle val="line"/>
        <c:varyColors val="0"/>
        <c:ser>
          <c:idx val="3"/>
          <c:order val="3"/>
          <c:tx>
            <c:strRef>
              <c:f>"Line 4"</c:f>
              <c:strCache>
                <c:ptCount val="1"/>
                <c:pt idx="0">
                  <c:v>Line 4</c:v>
                </c:pt>
              </c:strCache>
            </c:strRef>
          </c:tx>
          <c:spPr>
            <a:solidFill>
              <a:srgbClr val="7030a0"/>
            </a:solidFill>
            <a:ln w="19080">
              <a:solidFill>
                <a:srgbClr val="7030a0"/>
              </a:solidFill>
              <a:round/>
            </a:ln>
          </c:spPr>
          <c:marker>
            <c:symbol val="none"/>
          </c:marker>
          <c:dLbls>
            <c:dLblPos val="r"/>
            <c:showLegendKey val="0"/>
            <c:showVal val="0"/>
            <c:showCatName val="0"/>
            <c:showSerName val="0"/>
            <c:showPercent val="0"/>
            <c:showLeaderLines val="0"/>
          </c:dLbls>
          <c:xVal>
            <c:numRef>
              <c:f>'Enter data'!$T$9:$T$109</c:f>
              <c:numCache>
                <c:formatCode>General</c:formatCode>
                <c:ptCount val="101"/>
                <c:pt idx="0">
                  <c:v>0.24</c:v>
                </c:pt>
                <c:pt idx="1">
                  <c:v>0.251310851532216</c:v>
                </c:pt>
                <c:pt idx="2">
                  <c:v>0.263154767074364</c:v>
                </c:pt>
                <c:pt idx="3">
                  <c:v>0.275556869159252</c:v>
                </c:pt>
                <c:pt idx="4">
                  <c:v>0.288543464308179</c:v>
                </c:pt>
                <c:pt idx="5">
                  <c:v>0.3021420988306</c:v>
                </c:pt>
                <c:pt idx="6">
                  <c:v>0.316381617253538</c:v>
                </c:pt>
                <c:pt idx="7">
                  <c:v>0.331292223504692</c:v>
                </c:pt>
                <c:pt idx="8">
                  <c:v>0.346905544979023</c:v>
                </c:pt>
                <c:pt idx="9">
                  <c:v>0.36325469962469</c:v>
                </c:pt>
                <c:pt idx="10">
                  <c:v>0.380374366190667</c:v>
                </c:pt>
                <c:pt idx="11">
                  <c:v>0.398300857785015</c:v>
                </c:pt>
                <c:pt idx="12">
                  <c:v>0.41707219889985</c:v>
                </c:pt>
                <c:pt idx="13">
                  <c:v>0.436728206066396</c:v>
                </c:pt>
                <c:pt idx="14">
                  <c:v>0.457310572311179</c:v>
                </c:pt>
                <c:pt idx="15">
                  <c:v>0.478862955592531</c:v>
                </c:pt>
                <c:pt idx="16">
                  <c:v>0.501431071404969</c:v>
                </c:pt>
                <c:pt idx="17">
                  <c:v>0.525062789747893</c:v>
                </c:pt>
                <c:pt idx="18">
                  <c:v>0.549808236664265</c:v>
                </c:pt>
                <c:pt idx="19">
                  <c:v>0.575719900564678</c:v>
                </c:pt>
                <c:pt idx="20">
                  <c:v>0.602852743562299</c:v>
                </c:pt>
                <c:pt idx="21">
                  <c:v>0.631264318054892</c:v>
                </c:pt>
                <c:pt idx="22">
                  <c:v>0.66101488880116</c:v>
                </c:pt>
                <c:pt idx="23">
                  <c:v>0.692167560750385</c:v>
                </c:pt>
                <c:pt idx="24">
                  <c:v>0.724788412896484</c:v>
                </c:pt>
                <c:pt idx="25">
                  <c:v>0.758946638440411</c:v>
                </c:pt>
                <c:pt idx="26">
                  <c:v>0.794714691558219</c:v>
                </c:pt>
                <c:pt idx="27">
                  <c:v>0.832168441086076</c:v>
                </c:pt>
                <c:pt idx="28">
                  <c:v>0.871387331448243</c:v>
                </c:pt>
                <c:pt idx="29">
                  <c:v>0.912454551169347</c:v>
                </c:pt>
                <c:pt idx="30">
                  <c:v>0.955457209328393</c:v>
                </c:pt>
                <c:pt idx="31">
                  <c:v>1.00048652032881</c:v>
                </c:pt>
                <c:pt idx="32">
                  <c:v>1.0476379973764</c:v>
                </c:pt>
                <c:pt idx="33">
                  <c:v>1.0970116550757</c:v>
                </c:pt>
                <c:pt idx="34">
                  <c:v>1.14871222157433</c:v>
                </c:pt>
                <c:pt idx="35">
                  <c:v>1.20284936070545</c:v>
                </c:pt>
                <c:pt idx="36">
                  <c:v>1.25953790459945</c:v>
                </c:pt>
                <c:pt idx="37">
                  <c:v>1.3188980972583</c:v>
                </c:pt>
                <c:pt idx="38">
                  <c:v>1.38105584960918</c:v>
                </c:pt>
                <c:pt idx="39">
                  <c:v>1.44614300657846</c:v>
                </c:pt>
                <c:pt idx="40">
                  <c:v>1.51429762675246</c:v>
                </c:pt>
                <c:pt idx="41">
                  <c:v>1.58566427521823</c:v>
                </c:pt>
                <c:pt idx="42">
                  <c:v>1.66039433020545</c:v>
                </c:pt>
                <c:pt idx="43">
                  <c:v>1.73864630417998</c:v>
                </c:pt>
                <c:pt idx="44">
                  <c:v>1.82058618007004</c:v>
                </c:pt>
                <c:pt idx="45">
                  <c:v>1.90638776333828</c:v>
                </c:pt>
                <c:pt idx="46">
                  <c:v>1.99623305064641</c:v>
                </c:pt>
                <c:pt idx="47">
                  <c:v>2.09031261589459</c:v>
                </c:pt>
                <c:pt idx="48">
                  <c:v>2.18882601445418</c:v>
                </c:pt>
                <c:pt idx="49">
                  <c:v>2.29198220645145</c:v>
                </c:pt>
                <c:pt idx="50">
                  <c:v>2.4</c:v>
                </c:pt>
                <c:pt idx="51">
                  <c:v>2.51310851532216</c:v>
                </c:pt>
                <c:pt idx="52">
                  <c:v>2.63154767074364</c:v>
                </c:pt>
                <c:pt idx="53">
                  <c:v>2.75556869159252</c:v>
                </c:pt>
                <c:pt idx="54">
                  <c:v>2.88543464308179</c:v>
                </c:pt>
                <c:pt idx="55">
                  <c:v>3.021420988306</c:v>
                </c:pt>
                <c:pt idx="56">
                  <c:v>3.16381617253538</c:v>
                </c:pt>
                <c:pt idx="57">
                  <c:v>3.31292223504692</c:v>
                </c:pt>
                <c:pt idx="58">
                  <c:v>3.46905544979022</c:v>
                </c:pt>
                <c:pt idx="59">
                  <c:v>3.6325469962469</c:v>
                </c:pt>
                <c:pt idx="60">
                  <c:v>3.80374366190667</c:v>
                </c:pt>
                <c:pt idx="61">
                  <c:v>3.98300857785015</c:v>
                </c:pt>
                <c:pt idx="62">
                  <c:v>4.1707219889985</c:v>
                </c:pt>
                <c:pt idx="63">
                  <c:v>4.36728206066396</c:v>
                </c:pt>
                <c:pt idx="64">
                  <c:v>4.57310572311179</c:v>
                </c:pt>
                <c:pt idx="65">
                  <c:v>4.78862955592531</c:v>
                </c:pt>
                <c:pt idx="66">
                  <c:v>5.0143107140497</c:v>
                </c:pt>
                <c:pt idx="67">
                  <c:v>5.25062789747893</c:v>
                </c:pt>
                <c:pt idx="68">
                  <c:v>5.49808236664266</c:v>
                </c:pt>
                <c:pt idx="69">
                  <c:v>5.75719900564678</c:v>
                </c:pt>
                <c:pt idx="70">
                  <c:v>6.02852743562299</c:v>
                </c:pt>
                <c:pt idx="71">
                  <c:v>6.31264318054892</c:v>
                </c:pt>
                <c:pt idx="72">
                  <c:v>6.6101488880116</c:v>
                </c:pt>
                <c:pt idx="73">
                  <c:v>6.92167560750385</c:v>
                </c:pt>
                <c:pt idx="74">
                  <c:v>7.24788412896484</c:v>
                </c:pt>
                <c:pt idx="75">
                  <c:v>7.58946638440411</c:v>
                </c:pt>
                <c:pt idx="76">
                  <c:v>7.94714691558219</c:v>
                </c:pt>
                <c:pt idx="77">
                  <c:v>8.32168441086076</c:v>
                </c:pt>
                <c:pt idx="78">
                  <c:v>8.71387331448243</c:v>
                </c:pt>
                <c:pt idx="79">
                  <c:v>9.12454551169347</c:v>
                </c:pt>
                <c:pt idx="80">
                  <c:v>9.55457209328394</c:v>
                </c:pt>
                <c:pt idx="81">
                  <c:v>10.0048652032881</c:v>
                </c:pt>
                <c:pt idx="82">
                  <c:v>10.476379973764</c:v>
                </c:pt>
                <c:pt idx="83">
                  <c:v>10.970116550757</c:v>
                </c:pt>
                <c:pt idx="84">
                  <c:v>11.4871222157433</c:v>
                </c:pt>
                <c:pt idx="85">
                  <c:v>12.0284936070545</c:v>
                </c:pt>
                <c:pt idx="86">
                  <c:v>12.5953790459945</c:v>
                </c:pt>
                <c:pt idx="87">
                  <c:v>13.188980972583</c:v>
                </c:pt>
                <c:pt idx="88">
                  <c:v>13.8105584960918</c:v>
                </c:pt>
                <c:pt idx="89">
                  <c:v>14.4614300657846</c:v>
                </c:pt>
                <c:pt idx="90">
                  <c:v>15.1429762675246</c:v>
                </c:pt>
                <c:pt idx="91">
                  <c:v>15.8566427521823</c:v>
                </c:pt>
                <c:pt idx="92">
                  <c:v>16.6039433020545</c:v>
                </c:pt>
                <c:pt idx="93">
                  <c:v>17.3864630417998</c:v>
                </c:pt>
                <c:pt idx="94">
                  <c:v>18.2058618007004</c:v>
                </c:pt>
                <c:pt idx="95">
                  <c:v>19.0638776333828</c:v>
                </c:pt>
                <c:pt idx="96">
                  <c:v>19.9623305064641</c:v>
                </c:pt>
                <c:pt idx="97">
                  <c:v>20.9031261589459</c:v>
                </c:pt>
                <c:pt idx="98">
                  <c:v>21.8882601445418</c:v>
                </c:pt>
                <c:pt idx="99">
                  <c:v>22.9198220645145</c:v>
                </c:pt>
                <c:pt idx="100">
                  <c:v>24</c:v>
                </c:pt>
              </c:numCache>
            </c:numRef>
          </c:xVal>
          <c:yVal>
            <c:numRef>
              <c:f>'Enter data'!$AO$9:$AO$109</c:f>
              <c:numCache>
                <c:formatCode>General</c:formatCode>
                <c:ptCount val="101"/>
                <c:pt idx="0">
                  <c:v>1.36754446796632</c:v>
                </c:pt>
                <c:pt idx="1">
                  <c:v>1.43199485313662</c:v>
                </c:pt>
                <c:pt idx="2">
                  <c:v>1.49948269138131</c:v>
                </c:pt>
                <c:pt idx="3">
                  <c:v>1.57015113345356</c:v>
                </c:pt>
                <c:pt idx="4">
                  <c:v>1.6441500765937</c:v>
                </c:pt>
                <c:pt idx="5">
                  <c:v>1.72163648248134</c:v>
                </c:pt>
                <c:pt idx="6">
                  <c:v>1.80277471017214</c:v>
                </c:pt>
                <c:pt idx="7">
                  <c:v>1.88773686472544</c:v>
                </c:pt>
                <c:pt idx="8">
                  <c:v>1.9767031622621</c:v>
                </c:pt>
                <c:pt idx="9">
                  <c:v>2.06986231222714</c:v>
                </c:pt>
                <c:pt idx="10">
                  <c:v>2.16741191766768</c:v>
                </c:pt>
                <c:pt idx="11">
                  <c:v>2.26955889437558</c:v>
                </c:pt>
                <c:pt idx="12">
                  <c:v>2.3765199097835</c:v>
                </c:pt>
                <c:pt idx="13">
                  <c:v>2.48852184254565</c:v>
                </c:pt>
                <c:pt idx="14">
                  <c:v>2.60580226377778</c:v>
                </c:pt>
                <c:pt idx="15">
                  <c:v>2.72860994097737</c:v>
                </c:pt>
                <c:pt idx="16">
                  <c:v>2.85720536569289</c:v>
                </c:pt>
                <c:pt idx="17">
                  <c:v>2.99186130606123</c:v>
                </c:pt>
                <c:pt idx="18">
                  <c:v>3.13286338538557</c:v>
                </c:pt>
                <c:pt idx="19">
                  <c:v>3.28051068798061</c:v>
                </c:pt>
                <c:pt idx="20">
                  <c:v>3.4351163935706</c:v>
                </c:pt>
                <c:pt idx="21">
                  <c:v>3.59700844158542</c:v>
                </c:pt>
                <c:pt idx="22">
                  <c:v>3.76653022676417</c:v>
                </c:pt>
                <c:pt idx="23">
                  <c:v>3.94404132754139</c:v>
                </c:pt>
                <c:pt idx="24">
                  <c:v>4.12991826876116</c:v>
                </c:pt>
                <c:pt idx="25">
                  <c:v>4.32455532033676</c:v>
                </c:pt>
                <c:pt idx="26">
                  <c:v>4.52836533355002</c:v>
                </c:pt>
                <c:pt idx="27">
                  <c:v>4.74178061676426</c:v>
                </c:pt>
                <c:pt idx="28">
                  <c:v>4.96525385240826</c:v>
                </c:pt>
                <c:pt idx="29">
                  <c:v>5.1992590571764</c:v>
                </c:pt>
                <c:pt idx="30">
                  <c:v>5.44429258748161</c:v>
                </c:pt>
                <c:pt idx="31">
                  <c:v>5.70087419229389</c:v>
                </c:pt>
                <c:pt idx="32">
                  <c:v>5.96954811559755</c:v>
                </c:pt>
                <c:pt idx="33">
                  <c:v>6.25088425080565</c:v>
                </c:pt>
                <c:pt idx="34">
                  <c:v>6.54547934958035</c:v>
                </c:pt>
                <c:pt idx="35">
                  <c:v>6.85395828762322</c:v>
                </c:pt>
                <c:pt idx="36">
                  <c:v>7.17697539012033</c:v>
                </c:pt>
                <c:pt idx="37">
                  <c:v>7.51521581965374</c:v>
                </c:pt>
                <c:pt idx="38">
                  <c:v>7.86939702952317</c:v>
                </c:pt>
                <c:pt idx="39">
                  <c:v>8.24027028556066</c:v>
                </c:pt>
                <c:pt idx="40">
                  <c:v>8.62862225966611</c:v>
                </c:pt>
                <c:pt idx="41">
                  <c:v>9.03527669844384</c:v>
                </c:pt>
                <c:pt idx="42">
                  <c:v>9.46109617047962</c:v>
                </c:pt>
                <c:pt idx="43">
                  <c:v>9.90698389596425</c:v>
                </c:pt>
                <c:pt idx="44">
                  <c:v>10.3738856625447</c:v>
                </c:pt>
                <c:pt idx="45">
                  <c:v>10.8627918314665</c:v>
                </c:pt>
                <c:pt idx="46">
                  <c:v>11.3747394382627</c:v>
                </c:pt>
                <c:pt idx="47">
                  <c:v>11.9108143924453</c:v>
                </c:pt>
                <c:pt idx="48">
                  <c:v>12.472153780865</c:v>
                </c:pt>
                <c:pt idx="49">
                  <c:v>13.0599482796247</c:v>
                </c:pt>
                <c:pt idx="50">
                  <c:v>13.6754446796632</c:v>
                </c:pt>
                <c:pt idx="51">
                  <c:v>14.3199485313662</c:v>
                </c:pt>
                <c:pt idx="52">
                  <c:v>14.9948269138131</c:v>
                </c:pt>
                <c:pt idx="53">
                  <c:v>15.7015113345356</c:v>
                </c:pt>
                <c:pt idx="54">
                  <c:v>16.441500765937</c:v>
                </c:pt>
                <c:pt idx="55">
                  <c:v>17.2163648248134</c:v>
                </c:pt>
                <c:pt idx="56">
                  <c:v>18.0277471017214</c:v>
                </c:pt>
                <c:pt idx="57">
                  <c:v>18.8773686472544</c:v>
                </c:pt>
                <c:pt idx="58">
                  <c:v>19.767031622621</c:v>
                </c:pt>
                <c:pt idx="59">
                  <c:v>20.6986231222714</c:v>
                </c:pt>
                <c:pt idx="60">
                  <c:v>21.6741191766768</c:v>
                </c:pt>
                <c:pt idx="61">
                  <c:v>22.6955889437558</c:v>
                </c:pt>
                <c:pt idx="62">
                  <c:v>23.765199097835</c:v>
                </c:pt>
                <c:pt idx="63">
                  <c:v>24.8852184254565</c:v>
                </c:pt>
                <c:pt idx="64">
                  <c:v>26.0580226377778</c:v>
                </c:pt>
                <c:pt idx="65">
                  <c:v>27.2860994097737</c:v>
                </c:pt>
                <c:pt idx="66">
                  <c:v>28.5720536569289</c:v>
                </c:pt>
                <c:pt idx="67">
                  <c:v>29.9186130606123</c:v>
                </c:pt>
                <c:pt idx="68">
                  <c:v>31.3286338538557</c:v>
                </c:pt>
                <c:pt idx="69">
                  <c:v>32.8051068798061</c:v>
                </c:pt>
                <c:pt idx="70">
                  <c:v>34.351163935706</c:v>
                </c:pt>
                <c:pt idx="71">
                  <c:v>35.9700844158542</c:v>
                </c:pt>
                <c:pt idx="72">
                  <c:v>37.6653022676417</c:v>
                </c:pt>
                <c:pt idx="73">
                  <c:v>39.4404132754139</c:v>
                </c:pt>
                <c:pt idx="74">
                  <c:v>41.2991826876116</c:v>
                </c:pt>
                <c:pt idx="75">
                  <c:v>43.2455532033676</c:v>
                </c:pt>
                <c:pt idx="76">
                  <c:v>45.2836533355002</c:v>
                </c:pt>
                <c:pt idx="77">
                  <c:v>47.4178061676426</c:v>
                </c:pt>
                <c:pt idx="78">
                  <c:v>49.6525385240826</c:v>
                </c:pt>
                <c:pt idx="79">
                  <c:v>51.992590571764</c:v>
                </c:pt>
                <c:pt idx="80">
                  <c:v>54.4429258748161</c:v>
                </c:pt>
                <c:pt idx="81">
                  <c:v>57.0087419229389</c:v>
                </c:pt>
                <c:pt idx="82">
                  <c:v>59.6954811559755</c:v>
                </c:pt>
                <c:pt idx="83">
                  <c:v>62.5088425080564</c:v>
                </c:pt>
                <c:pt idx="84">
                  <c:v>65.4547934958035</c:v>
                </c:pt>
                <c:pt idx="85">
                  <c:v>68.5395828762322</c:v>
                </c:pt>
                <c:pt idx="86">
                  <c:v>71.7697539012033</c:v>
                </c:pt>
                <c:pt idx="87">
                  <c:v>75.1521581965374</c:v>
                </c:pt>
                <c:pt idx="88">
                  <c:v>78.6939702952317</c:v>
                </c:pt>
                <c:pt idx="89">
                  <c:v>82.4027028556066</c:v>
                </c:pt>
                <c:pt idx="90">
                  <c:v>86.2862225966611</c:v>
                </c:pt>
                <c:pt idx="91">
                  <c:v>90.3527669844384</c:v>
                </c:pt>
                <c:pt idx="92">
                  <c:v>94.6109617047962</c:v>
                </c:pt>
                <c:pt idx="93">
                  <c:v>99.0698389596426</c:v>
                </c:pt>
                <c:pt idx="94">
                  <c:v>103.738856625447</c:v>
                </c:pt>
                <c:pt idx="95">
                  <c:v>108.627918314665</c:v>
                </c:pt>
                <c:pt idx="96">
                  <c:v>113.747394382627</c:v>
                </c:pt>
                <c:pt idx="97">
                  <c:v>119.108143924453</c:v>
                </c:pt>
                <c:pt idx="98">
                  <c:v>124.72153780865</c:v>
                </c:pt>
                <c:pt idx="99">
                  <c:v>130.599482796247</c:v>
                </c:pt>
                <c:pt idx="100">
                  <c:v>136.754446796632</c:v>
                </c:pt>
              </c:numCache>
            </c:numRef>
          </c:yVal>
          <c:smooth val="0"/>
        </c:ser>
        <c:ser>
          <c:idx val="4"/>
          <c:order val="4"/>
          <c:tx>
            <c:strRef>
              <c:f>"Transition frequencies"</c:f>
              <c:strCache>
                <c:ptCount val="1"/>
                <c:pt idx="0">
                  <c:v>Transition frequencies</c:v>
                </c:pt>
              </c:strCache>
            </c:strRef>
          </c:tx>
          <c:spPr>
            <a:solidFill>
              <a:srgbClr val="ffcc00"/>
            </a:solidFill>
            <a:ln w="19080">
              <a:solidFill>
                <a:srgbClr val="ffcc00"/>
              </a:solidFill>
              <a:round/>
            </a:ln>
          </c:spPr>
          <c:marker>
            <c:symbol val="none"/>
          </c:marker>
          <c:dLbls>
            <c:dLblPos val="r"/>
            <c:showLegendKey val="0"/>
            <c:showVal val="0"/>
            <c:showCatName val="0"/>
            <c:showSerName val="0"/>
            <c:showPercent val="0"/>
            <c:showLeaderLines val="0"/>
          </c:dLbls>
          <c:xVal>
            <c:numRef>
              <c:f>'Enter data'!$AP$9:$AP$18</c:f>
              <c:numCache>
                <c:formatCode>General</c:formatCode>
                <c:ptCount val="10"/>
                <c:pt idx="0">
                  <c:v>0.24</c:v>
                </c:pt>
                <c:pt idx="1">
                  <c:v>0.24</c:v>
                </c:pt>
                <c:pt idx="2">
                  <c:v>0.758946638440411</c:v>
                </c:pt>
                <c:pt idx="3">
                  <c:v>0.758946638440411</c:v>
                </c:pt>
                <c:pt idx="4">
                  <c:v>2.4</c:v>
                </c:pt>
                <c:pt idx="5">
                  <c:v>2.4</c:v>
                </c:pt>
                <c:pt idx="6">
                  <c:v>7.58946638440411</c:v>
                </c:pt>
                <c:pt idx="7">
                  <c:v>7.58946638440411</c:v>
                </c:pt>
                <c:pt idx="8">
                  <c:v>24</c:v>
                </c:pt>
                <c:pt idx="9">
                  <c:v>24</c:v>
                </c:pt>
              </c:numCache>
            </c:numRef>
          </c:xVal>
          <c:yVal>
            <c:numRef>
              <c:f>'Enter data'!$AQ$9:$AQ$18</c:f>
              <c:numCache>
                <c:formatCode>General</c:formatCode>
                <c:ptCount val="10"/>
                <c:pt idx="0">
                  <c:v>-20</c:v>
                </c:pt>
                <c:pt idx="1">
                  <c:v>200</c:v>
                </c:pt>
                <c:pt idx="2">
                  <c:v>200</c:v>
                </c:pt>
                <c:pt idx="3">
                  <c:v>-20</c:v>
                </c:pt>
                <c:pt idx="4">
                  <c:v>-20</c:v>
                </c:pt>
                <c:pt idx="5">
                  <c:v>200</c:v>
                </c:pt>
                <c:pt idx="6">
                  <c:v>200</c:v>
                </c:pt>
                <c:pt idx="7">
                  <c:v>-20</c:v>
                </c:pt>
                <c:pt idx="8">
                  <c:v>-20</c:v>
                </c:pt>
                <c:pt idx="9">
                  <c:v>200</c:v>
                </c:pt>
              </c:numCache>
            </c:numRef>
          </c:yVal>
          <c:smooth val="0"/>
        </c:ser>
        <c:axId val="81008800"/>
        <c:axId val="7132675"/>
      </c:scatterChart>
      <c:valAx>
        <c:axId val="64402426"/>
        <c:scaling>
          <c:logBase val="10"/>
          <c:orientation val="minMax"/>
        </c:scaling>
        <c:delete val="0"/>
        <c:axPos val="b"/>
        <c:majorGridlines>
          <c:spPr>
            <a:ln w="9360">
              <a:solidFill>
                <a:srgbClr val="d9d9d9"/>
              </a:solidFill>
              <a:round/>
            </a:ln>
          </c:spPr>
        </c:majorGridlines>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22946388"/>
        <c:crosses val="autoZero"/>
        <c:crossBetween val="midCat"/>
      </c:valAx>
      <c:valAx>
        <c:axId val="22946388"/>
        <c:scaling>
          <c:orientation val="minMax"/>
          <c:max val="180"/>
          <c:min val="0"/>
        </c:scaling>
        <c:delete val="0"/>
        <c:axPos val="l"/>
        <c:majorGridlines>
          <c:spPr>
            <a:ln w="9360">
              <a:solidFill>
                <a:srgbClr val="d9d9d9"/>
              </a:solidFill>
              <a:round/>
            </a:ln>
          </c:spPr>
        </c:majorGridlines>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p>
            <a:pPr>
              <a:defRPr b="0" lang="es-AR" sz="1600" spc="-1" strike="noStrike">
                <a:solidFill>
                  <a:srgbClr val="595959"/>
                </a:solidFill>
                <a:uFill>
                  <a:solidFill>
                    <a:srgbClr val="ffffff"/>
                  </a:solidFill>
                </a:uFill>
                <a:latin typeface="Calibri"/>
              </a:defRPr>
            </a:pPr>
          </a:p>
        </c:txPr>
        <c:crossAx val="64402426"/>
        <c:crosses val="autoZero"/>
        <c:crossBetween val="midCat"/>
      </c:valAx>
      <c:valAx>
        <c:axId val="81008800"/>
        <c:scaling>
          <c:logBase val="10"/>
          <c:orientation val="minMax"/>
        </c:scaling>
        <c:delete val="1"/>
        <c:axPos val="t"/>
        <c:title>
          <c:tx>
            <c:rich>
              <a:bodyPr rot="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7132675"/>
        <c:crosses val="autoZero"/>
        <c:crossBetween val="midCat"/>
      </c:valAx>
      <c:valAx>
        <c:axId val="7132675"/>
        <c:scaling>
          <c:orientation val="minMax"/>
          <c:max val="180"/>
          <c:min val="0"/>
        </c:scaling>
        <c:delete val="1"/>
        <c:axPos val="r"/>
        <c:title>
          <c:tx>
            <c:rich>
              <a:bodyPr rot="-5400000"/>
              <a:lstStyle/>
              <a:p>
                <a:pPr>
                  <a:defRPr b="0" lang="es-AR" sz="1600" spc="-1" strike="noStrike">
                    <a:solidFill>
                      <a:srgbClr val="595959"/>
                    </a:solidFill>
                    <a:uFill>
                      <a:solidFill>
                        <a:srgbClr val="ffffff"/>
                      </a:solidFill>
                    </a:uFill>
                    <a:latin typeface="Calibri"/>
                  </a:defRPr>
                </a:pPr>
                <a:r>
                  <a:rPr b="0" lang="es-AR" sz="1600" spc="-1" strike="noStrike">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6480">
            <a:solidFill>
              <a:srgbClr val="8b8b8b"/>
            </a:solidFill>
            <a:round/>
          </a:ln>
        </c:spPr>
        <c:txPr>
          <a:bodyPr/>
          <a:p>
            <a:pPr>
              <a:defRPr b="0" lang="es-AR" sz="1000" spc="-1" strike="noStrike">
                <a:solidFill>
                  <a:srgbClr val="000000"/>
                </a:solidFill>
                <a:uFill>
                  <a:solidFill>
                    <a:srgbClr val="ffffff"/>
                  </a:solidFill>
                </a:uFill>
                <a:latin typeface="Calibri"/>
              </a:defRPr>
            </a:pPr>
          </a:p>
        </c:txPr>
        <c:crossAx val="81008800"/>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
</Relationships>
</file>

<file path=xl/drawings/_rels/drawing4.xml.rels><?xml version="1.0" encoding="UTF-8"?>
<Relationships xmlns="http://schemas.openxmlformats.org/package/2006/relationships"><Relationship Id="rId1" Type="http://schemas.openxmlformats.org/officeDocument/2006/relationships/chart" Target="../charts/chart7.xml"/>
</Relationships>
</file>

<file path=xl/drawings/_rels/drawing5.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495360</xdr:colOff>
      <xdr:row>3</xdr:row>
      <xdr:rowOff>144720</xdr:rowOff>
    </xdr:from>
    <xdr:to>
      <xdr:col>10</xdr:col>
      <xdr:colOff>539640</xdr:colOff>
      <xdr:row>25</xdr:row>
      <xdr:rowOff>82440</xdr:rowOff>
    </xdr:to>
    <xdr:sp>
      <xdr:nvSpPr>
        <xdr:cNvPr id="0" name="CustomShape 1"/>
        <xdr:cNvSpPr/>
      </xdr:nvSpPr>
      <xdr:spPr>
        <a:xfrm>
          <a:off x="2108160" y="716040"/>
          <a:ext cx="6495840" cy="4128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r>
            <a:rPr b="0" lang="es-AR" sz="1100" spc="-1" strike="noStrike">
              <a:solidFill>
                <a:srgbClr val="000000"/>
              </a:solidFill>
              <a:uFill>
                <a:solidFill>
                  <a:srgbClr val="ffffff"/>
                </a:solidFill>
              </a:uFill>
              <a:latin typeface="Calibri"/>
            </a:rPr>
            <a:t>MW101 TRL Calculator</a:t>
          </a:r>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3 May 2018</a:t>
          </a:r>
          <a:endParaRPr b="0" lang="es-AR" sz="1200" spc="-1" strike="noStrike">
            <a:solidFill>
              <a:srgbClr val="000000"/>
            </a:solidFill>
            <a:uFill>
              <a:solidFill>
                <a:srgbClr val="ffffff"/>
              </a:solidFill>
            </a:uFill>
            <a:latin typeface="Times New Roman"/>
          </a:endParaRPr>
        </a:p>
        <a:p>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This spreadsheet calculates line lengths for TRL calibrations based on frequency range and Keff for your media (FL=lower frequency, FH=upper frequency). Data are entered in yellow boxes only.</a:t>
          </a:r>
          <a:endParaRPr b="0" lang="es-AR" sz="1200" spc="-1" strike="noStrike">
            <a:solidFill>
              <a:srgbClr val="000000"/>
            </a:solidFill>
            <a:uFill>
              <a:solidFill>
                <a:srgbClr val="ffffff"/>
              </a:solidFill>
            </a:uFill>
            <a:latin typeface="Times New Roman"/>
          </a:endParaRPr>
        </a:p>
        <a:p>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It solves for one, two, three and four lines within the band, using the best possible transition frequencies to equally spread phase angles and minimize how close you are from 0 degrees and 180 degrees in all cases.  We recommend you select the simplest solution (least number of lines) that keeps the phase between 20 and 160 degrees. The spreadsheet recommends which solution to use based on the ratio of FH/FL (look for the green box).</a:t>
          </a:r>
          <a:endParaRPr b="0" lang="es-AR" sz="1200" spc="-1" strike="noStrike">
            <a:solidFill>
              <a:srgbClr val="000000"/>
            </a:solidFill>
            <a:uFill>
              <a:solidFill>
                <a:srgbClr val="ffffff"/>
              </a:solidFill>
            </a:uFill>
            <a:latin typeface="Times New Roman"/>
          </a:endParaRPr>
        </a:p>
        <a:p>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It also calculates phase delay for each line.</a:t>
          </a:r>
          <a:endParaRPr b="0" lang="es-AR" sz="1200" spc="-1" strike="noStrike">
            <a:solidFill>
              <a:srgbClr val="000000"/>
            </a:solidFill>
            <a:uFill>
              <a:solidFill>
                <a:srgbClr val="ffffff"/>
              </a:solidFill>
            </a:uFill>
            <a:latin typeface="Times New Roman"/>
          </a:endParaRPr>
        </a:p>
        <a:p>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The four solutons are plotted on log frequency axis, with transiition frequencies so you can visualize how close you get to 0 and 180 degrees. Frequency data for the plots are automatically calculated from FL and FH.</a:t>
          </a:r>
          <a:endParaRPr b="0" lang="es-AR" sz="1200" spc="-1" strike="noStrike">
            <a:solidFill>
              <a:srgbClr val="000000"/>
            </a:solidFill>
            <a:uFill>
              <a:solidFill>
                <a:srgbClr val="ffffff"/>
              </a:solidFill>
            </a:uFill>
            <a:latin typeface="Times New Roman"/>
          </a:endParaRPr>
        </a:p>
        <a:p>
          <a:endParaRPr b="0" lang="es-AR" sz="1200" spc="-1" strike="noStrike">
            <a:solidFill>
              <a:srgbClr val="000000"/>
            </a:solidFill>
            <a:uFill>
              <a:solidFill>
                <a:srgbClr val="ffffff"/>
              </a:solidFill>
            </a:uFill>
            <a:latin typeface="Times New Roman"/>
          </a:endParaRPr>
        </a:p>
        <a:p>
          <a:r>
            <a:rPr b="0" lang="es-AR" sz="1100" spc="-1" strike="noStrike">
              <a:solidFill>
                <a:srgbClr val="000000"/>
              </a:solidFill>
              <a:uFill>
                <a:solidFill>
                  <a:srgbClr val="ffffff"/>
                </a:solidFill>
              </a:uFill>
              <a:latin typeface="Calibri"/>
            </a:rPr>
            <a:t>You can overwrite the solution to see how an existing cal kit performs, or to round off the lengths.  Only overright the blue boxes.</a:t>
          </a:r>
          <a:endParaRPr b="0" lang="es-AR"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254880</xdr:colOff>
      <xdr:row>38</xdr:row>
      <xdr:rowOff>82440</xdr:rowOff>
    </xdr:to>
    <xdr:graphicFrame>
      <xdr:nvGraphicFramePr>
        <xdr:cNvPr id="1" name="Chart 1"/>
        <xdr:cNvGraphicFramePr/>
      </xdr:nvGraphicFramePr>
      <xdr:xfrm>
        <a:off x="0" y="0"/>
        <a:ext cx="11367360" cy="732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262800</xdr:colOff>
      <xdr:row>38</xdr:row>
      <xdr:rowOff>102960</xdr:rowOff>
    </xdr:to>
    <xdr:graphicFrame>
      <xdr:nvGraphicFramePr>
        <xdr:cNvPr id="2" name="Chart 1"/>
        <xdr:cNvGraphicFramePr/>
      </xdr:nvGraphicFramePr>
      <xdr:xfrm>
        <a:off x="0" y="0"/>
        <a:ext cx="11375280" cy="734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262800</xdr:colOff>
      <xdr:row>38</xdr:row>
      <xdr:rowOff>102960</xdr:rowOff>
    </xdr:to>
    <xdr:graphicFrame>
      <xdr:nvGraphicFramePr>
        <xdr:cNvPr id="3" name="Chart 1"/>
        <xdr:cNvGraphicFramePr/>
      </xdr:nvGraphicFramePr>
      <xdr:xfrm>
        <a:off x="0" y="0"/>
        <a:ext cx="11375280" cy="734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251640</xdr:colOff>
      <xdr:row>38</xdr:row>
      <xdr:rowOff>94320</xdr:rowOff>
    </xdr:to>
    <xdr:graphicFrame>
      <xdr:nvGraphicFramePr>
        <xdr:cNvPr id="4" name="Chart 1"/>
        <xdr:cNvGraphicFramePr/>
      </xdr:nvGraphicFramePr>
      <xdr:xfrm>
        <a:off x="0" y="0"/>
        <a:ext cx="11364120" cy="733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9" activeCellId="0" sqref="M9"/>
    </sheetView>
  </sheetViews>
  <sheetFormatPr defaultRowHeight="15"/>
  <cols>
    <col collapsed="false" hidden="false" max="1025" min="1" style="0" width="9.06882591093117"/>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4:AQ109"/>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3" activeCellId="0" sqref="C13"/>
    </sheetView>
  </sheetViews>
  <sheetFormatPr defaultRowHeight="15"/>
  <cols>
    <col collapsed="false" hidden="false" max="1" min="1" style="0" width="23.7085020242915"/>
    <col collapsed="false" hidden="false" max="2" min="2" style="0" width="9.06882591093117"/>
    <col collapsed="false" hidden="false" max="3" min="3" style="0" width="25.2105263157895"/>
    <col collapsed="false" hidden="false" max="7" min="4" style="0" width="9.06882591093117"/>
    <col collapsed="false" hidden="false" max="8" min="8" style="0" width="22.7085020242915"/>
    <col collapsed="false" hidden="false" max="9" min="9" style="0" width="11.7813765182186"/>
    <col collapsed="false" hidden="false" max="15" min="10" style="0" width="9.06882591093117"/>
    <col collapsed="false" hidden="false" max="16" min="16" style="0" width="12.497975708502"/>
    <col collapsed="false" hidden="false" max="45" min="17" style="0" width="9.06882591093117"/>
    <col collapsed="false" hidden="false" max="46" min="46" style="0" width="22.8502024291498"/>
    <col collapsed="false" hidden="false" max="1025" min="47" style="0" width="9.06882591093117"/>
  </cols>
  <sheetData>
    <row r="4" customFormat="false" ht="15" hidden="false" customHeight="false" outlineLevel="0" collapsed="false">
      <c r="W4" s="0" t="s">
        <v>0</v>
      </c>
      <c r="AA4" s="0" t="s">
        <v>1</v>
      </c>
      <c r="AF4" s="0" t="s">
        <v>2</v>
      </c>
      <c r="AL4" s="0" t="s">
        <v>3</v>
      </c>
    </row>
    <row r="5" customFormat="false" ht="15" hidden="false" customHeight="false" outlineLevel="0" collapsed="false">
      <c r="W5" s="0" t="s">
        <v>4</v>
      </c>
      <c r="AA5" s="0" t="s">
        <v>4</v>
      </c>
      <c r="AF5" s="0" t="s">
        <v>4</v>
      </c>
      <c r="AG5" s="0" t="s">
        <v>5</v>
      </c>
      <c r="AH5" s="0" t="s">
        <v>6</v>
      </c>
      <c r="AL5" s="0" t="s">
        <v>4</v>
      </c>
      <c r="AM5" s="0" t="s">
        <v>5</v>
      </c>
      <c r="AN5" s="0" t="s">
        <v>6</v>
      </c>
      <c r="AO5" s="0" t="s">
        <v>7</v>
      </c>
    </row>
    <row r="6" customFormat="false" ht="13.8" hidden="false" customHeight="false" outlineLevel="0" collapsed="false">
      <c r="C6" s="1" t="s">
        <v>8</v>
      </c>
      <c r="W6" s="0" t="n">
        <f aca="false">C20</f>
        <v>1.93757515806049</v>
      </c>
      <c r="X6" s="0" t="s">
        <v>9</v>
      </c>
      <c r="AA6" s="0" t="n">
        <f aca="false">C28</f>
        <v>17.790462814919</v>
      </c>
      <c r="AB6" s="0" t="n">
        <f aca="false">E28</f>
        <v>1.7790462814919</v>
      </c>
      <c r="AC6" s="0" t="s">
        <v>9</v>
      </c>
      <c r="AF6" s="0" t="n">
        <f aca="false">C36</f>
        <v>34.6879392908167</v>
      </c>
      <c r="AG6" s="0" t="n">
        <f aca="false">E36</f>
        <v>7.47328997338554</v>
      </c>
      <c r="AH6" s="0" t="n">
        <f aca="false">G36</f>
        <v>1.61007151673293</v>
      </c>
      <c r="AI6" s="0" t="s">
        <v>9</v>
      </c>
      <c r="AL6" s="0" t="n">
        <f aca="false">C44</f>
        <v>47.0163470440347</v>
      </c>
      <c r="AM6" s="0" t="n">
        <f aca="false">E44</f>
        <v>14.8678743920075</v>
      </c>
      <c r="AN6" s="0" t="n">
        <f aca="false">G44</f>
        <v>4.70163470440347</v>
      </c>
      <c r="AO6" s="0" t="n">
        <f aca="false">I44</f>
        <v>1.48678743920075</v>
      </c>
      <c r="AP6" s="0" t="s">
        <v>9</v>
      </c>
    </row>
    <row r="7" customFormat="false" ht="13.8" hidden="false" customHeight="false" outlineLevel="0" collapsed="false">
      <c r="C7" s="1" t="s">
        <v>10</v>
      </c>
      <c r="S7" s="0" t="s">
        <v>11</v>
      </c>
      <c r="T7" s="0" t="s">
        <v>12</v>
      </c>
      <c r="U7" s="0" t="s">
        <v>13</v>
      </c>
      <c r="X7" s="0" t="s">
        <v>14</v>
      </c>
      <c r="AC7" s="0" t="s">
        <v>14</v>
      </c>
      <c r="AI7" s="0" t="s">
        <v>14</v>
      </c>
      <c r="AP7" s="0" t="s">
        <v>14</v>
      </c>
    </row>
    <row r="8" customFormat="false" ht="15" hidden="false" customHeight="false" outlineLevel="0" collapsed="false">
      <c r="T8" s="0" t="s">
        <v>15</v>
      </c>
      <c r="U8" s="0" t="s">
        <v>9</v>
      </c>
      <c r="W8" s="0" t="s">
        <v>16</v>
      </c>
      <c r="X8" s="0" t="s">
        <v>15</v>
      </c>
      <c r="Y8" s="0" t="s">
        <v>17</v>
      </c>
      <c r="AA8" s="0" t="s">
        <v>16</v>
      </c>
      <c r="AC8" s="0" t="s">
        <v>15</v>
      </c>
      <c r="AD8" s="0" t="s">
        <v>17</v>
      </c>
      <c r="AF8" s="0" t="s">
        <v>16</v>
      </c>
      <c r="AG8" s="0" t="s">
        <v>16</v>
      </c>
      <c r="AH8" s="0" t="s">
        <v>16</v>
      </c>
      <c r="AI8" s="0" t="s">
        <v>15</v>
      </c>
      <c r="AJ8" s="0" t="s">
        <v>17</v>
      </c>
      <c r="AL8" s="0" t="s">
        <v>16</v>
      </c>
      <c r="AM8" s="0" t="s">
        <v>16</v>
      </c>
      <c r="AN8" s="0" t="s">
        <v>16</v>
      </c>
      <c r="AO8" s="0" t="s">
        <v>16</v>
      </c>
      <c r="AP8" s="0" t="s">
        <v>15</v>
      </c>
      <c r="AQ8" s="0" t="s">
        <v>17</v>
      </c>
    </row>
    <row r="9" customFormat="false" ht="15" hidden="false" customHeight="false" outlineLevel="0" collapsed="false">
      <c r="S9" s="0" t="n">
        <v>0</v>
      </c>
      <c r="T9" s="0" t="n">
        <f aca="false">C12</f>
        <v>0.24</v>
      </c>
      <c r="U9" s="0" t="n">
        <f aca="false">300/(T9*SQRT($D$10))</f>
        <v>391.390181928218</v>
      </c>
      <c r="W9" s="0" t="n">
        <f aca="false">(W$6/$U9)*360</f>
        <v>1.78217821782178</v>
      </c>
      <c r="X9" s="0" t="n">
        <f aca="false">C12</f>
        <v>0.24</v>
      </c>
      <c r="Y9" s="0" t="n">
        <v>-20</v>
      </c>
      <c r="AA9" s="0" t="n">
        <f aca="false">(AA$6/$U9)*360</f>
        <v>16.3636363636364</v>
      </c>
      <c r="AB9" s="0" t="n">
        <f aca="false">(AB$6/$U9)*360</f>
        <v>1.63636363636364</v>
      </c>
      <c r="AC9" s="0" t="n">
        <f aca="false">C12</f>
        <v>0.24</v>
      </c>
      <c r="AD9" s="0" t="n">
        <v>-20</v>
      </c>
      <c r="AF9" s="0" t="n">
        <f aca="false">(AF$6/$U9)*360</f>
        <v>31.9059054654167</v>
      </c>
      <c r="AG9" s="0" t="n">
        <f aca="false">(AG$6/$U9)*360</f>
        <v>6.87391895515717</v>
      </c>
      <c r="AH9" s="0" t="n">
        <f aca="false">(AH$6/$U9)*360</f>
        <v>1.48094094534583</v>
      </c>
      <c r="AI9" s="0" t="n">
        <f aca="false">C12</f>
        <v>0.24</v>
      </c>
      <c r="AJ9" s="0" t="n">
        <v>-20</v>
      </c>
      <c r="AL9" s="0" t="n">
        <f aca="false">(AL$6/$U9)*360</f>
        <v>43.2455532033676</v>
      </c>
      <c r="AM9" s="0" t="n">
        <f aca="false">(AM$6/$U9)*360</f>
        <v>13.6754446796632</v>
      </c>
      <c r="AN9" s="0" t="n">
        <f aca="false">(AN$6/$U9)*360</f>
        <v>4.32455532033676</v>
      </c>
      <c r="AO9" s="0" t="n">
        <f aca="false">(AO$6/$U9)*360</f>
        <v>1.36754446796632</v>
      </c>
      <c r="AP9" s="0" t="n">
        <f aca="false">C12</f>
        <v>0.24</v>
      </c>
      <c r="AQ9" s="0" t="n">
        <v>-20</v>
      </c>
    </row>
    <row r="10" customFormat="false" ht="13.8" hidden="false" customHeight="false" outlineLevel="0" collapsed="false">
      <c r="C10" s="2" t="s">
        <v>18</v>
      </c>
      <c r="D10" s="3" t="n">
        <v>10.2</v>
      </c>
      <c r="E10" s="4"/>
      <c r="F10" s="4"/>
      <c r="G10" s="4"/>
      <c r="H10" s="4"/>
      <c r="N10" s="0" t="n">
        <v>1200</v>
      </c>
      <c r="O10" s="0" t="n">
        <f aca="false">S10/100</f>
        <v>0.01</v>
      </c>
      <c r="P10" s="0" t="n">
        <f aca="false">N10^O10</f>
        <v>1.0734746979258</v>
      </c>
      <c r="S10" s="0" t="n">
        <f aca="false">S9+1</f>
        <v>1</v>
      </c>
      <c r="T10" s="0" t="n">
        <f aca="false">T$9*($D$12/$C$12)^(S10/100)</f>
        <v>0.251310851532216</v>
      </c>
      <c r="U10" s="0" t="n">
        <f aca="false">300/(T10*SQRT($D$10))</f>
        <v>373.77472198303</v>
      </c>
      <c r="W10" s="0" t="n">
        <f aca="false">(W$6/$U10)*360</f>
        <v>1.86616968959566</v>
      </c>
      <c r="X10" s="0" t="n">
        <f aca="false">C12</f>
        <v>0.24</v>
      </c>
      <c r="Y10" s="0" t="n">
        <v>200</v>
      </c>
      <c r="AA10" s="0" t="n">
        <f aca="false">(AA$6/$U10)*360</f>
        <v>17.1348307862874</v>
      </c>
      <c r="AB10" s="0" t="n">
        <f aca="false">(AB$6/$U10)*360</f>
        <v>1.71348307862874</v>
      </c>
      <c r="AC10" s="0" t="n">
        <f aca="false">C12</f>
        <v>0.24</v>
      </c>
      <c r="AD10" s="0" t="n">
        <v>200</v>
      </c>
      <c r="AF10" s="0" t="n">
        <f aca="false">(AF$6/$U10)*360</f>
        <v>33.4095844642511</v>
      </c>
      <c r="AG10" s="0" t="n">
        <f aca="false">(AG$6/$U10)*360</f>
        <v>7.19787677493329</v>
      </c>
      <c r="AH10" s="0" t="n">
        <f aca="false">(AH$6/$U10)*360</f>
        <v>1.55073554184911</v>
      </c>
      <c r="AI10" s="0" t="n">
        <f aca="false">C12</f>
        <v>0.24</v>
      </c>
      <c r="AJ10" s="0" t="n">
        <v>200</v>
      </c>
      <c r="AL10" s="0" t="n">
        <f aca="false">(AL$6/$U10)*360</f>
        <v>45.2836533355002</v>
      </c>
      <c r="AM10" s="0" t="n">
        <f aca="false">(AM$6/$U10)*360</f>
        <v>14.3199485313662</v>
      </c>
      <c r="AN10" s="0" t="n">
        <f aca="false">(AN$6/$U10)*360</f>
        <v>4.52836533355002</v>
      </c>
      <c r="AO10" s="0" t="n">
        <f aca="false">(AO$6/$U10)*360</f>
        <v>1.43199485313662</v>
      </c>
      <c r="AP10" s="0" t="n">
        <f aca="false">C12</f>
        <v>0.24</v>
      </c>
      <c r="AQ10" s="0" t="n">
        <v>200</v>
      </c>
    </row>
    <row r="11" customFormat="false" ht="13.8" hidden="false" customHeight="false" outlineLevel="0" collapsed="false">
      <c r="C11" s="2" t="s">
        <v>19</v>
      </c>
      <c r="D11" s="2" t="s">
        <v>20</v>
      </c>
      <c r="E11" s="4"/>
      <c r="F11" s="4" t="s">
        <v>21</v>
      </c>
      <c r="G11" s="4"/>
      <c r="H11" s="2" t="s">
        <v>22</v>
      </c>
      <c r="I11" s="1"/>
      <c r="S11" s="0" t="n">
        <f aca="false">S10+1</f>
        <v>2</v>
      </c>
      <c r="T11" s="0" t="n">
        <f aca="false">T$9*($D$12/$C$12)^(S11/100)</f>
        <v>0.263154767074364</v>
      </c>
      <c r="U11" s="0" t="n">
        <f aca="false">300/(T11*SQRT($D$10))</f>
        <v>356.952088336017</v>
      </c>
      <c r="W11" s="0" t="n">
        <f aca="false">(W$6/$U11)*360</f>
        <v>1.9541195574829</v>
      </c>
      <c r="X11" s="0" t="n">
        <f aca="false">D12</f>
        <v>24</v>
      </c>
      <c r="Y11" s="0" t="n">
        <v>200</v>
      </c>
      <c r="AA11" s="0" t="n">
        <f aca="false">(AA$6/$U11)*360</f>
        <v>17.942370482343</v>
      </c>
      <c r="AB11" s="0" t="n">
        <f aca="false">(AB$6/$U11)*360</f>
        <v>1.7942370482343</v>
      </c>
      <c r="AC11" s="0" t="n">
        <f aca="false">D27</f>
        <v>2.4</v>
      </c>
      <c r="AD11" s="0" t="n">
        <v>200</v>
      </c>
      <c r="AF11" s="0" t="n">
        <f aca="false">(AF$6/$U11)*360</f>
        <v>34.9841296710351</v>
      </c>
      <c r="AG11" s="0" t="n">
        <f aca="false">(AG$6/$U11)*360</f>
        <v>7.53710225638518</v>
      </c>
      <c r="AH11" s="0" t="n">
        <f aca="false">(AH$6/$U11)*360</f>
        <v>1.62381945634738</v>
      </c>
      <c r="AI11" s="0" t="n">
        <f aca="false">D35</f>
        <v>1.11398132006707</v>
      </c>
      <c r="AJ11" s="0" t="n">
        <v>200</v>
      </c>
      <c r="AL11" s="0" t="n">
        <f aca="false">(AL$6/$U11)*360</f>
        <v>47.4178061676426</v>
      </c>
      <c r="AM11" s="0" t="n">
        <f aca="false">(AM$6/$U11)*360</f>
        <v>14.9948269138131</v>
      </c>
      <c r="AN11" s="0" t="n">
        <f aca="false">(AN$6/$U11)*360</f>
        <v>4.74178061676426</v>
      </c>
      <c r="AO11" s="0" t="n">
        <f aca="false">(AO$6/$U11)*360</f>
        <v>1.49948269138131</v>
      </c>
      <c r="AP11" s="0" t="n">
        <f aca="false">D43</f>
        <v>0.758946638440411</v>
      </c>
      <c r="AQ11" s="0" t="n">
        <v>200</v>
      </c>
    </row>
    <row r="12" customFormat="false" ht="13.8" hidden="false" customHeight="false" outlineLevel="0" collapsed="false">
      <c r="C12" s="3" t="n">
        <v>0.24</v>
      </c>
      <c r="D12" s="3" t="n">
        <v>24</v>
      </c>
      <c r="E12" s="4" t="s">
        <v>15</v>
      </c>
      <c r="F12" s="4" t="n">
        <f aca="false">D12/C12</f>
        <v>100</v>
      </c>
      <c r="G12" s="4"/>
      <c r="H12" s="5" t="str">
        <f aca="false">IF(F12&lt;=8,"One line", IF(F12&lt;=64,"Two lines", IF(F12&lt;=512, "Three lines", IF(F12&lt;=4096, "Four lines", "Find a new career"))))</f>
        <v>Three lines</v>
      </c>
      <c r="I12" s="6"/>
      <c r="S12" s="0" t="n">
        <f aca="false">S11+1</f>
        <v>3</v>
      </c>
      <c r="T12" s="0" t="n">
        <f aca="false">T$9*($D$12/$C$12)^(S12/100)</f>
        <v>0.275556869159252</v>
      </c>
      <c r="U12" s="0" t="n">
        <f aca="false">300/(T12*SQRT($D$10))</f>
        <v>340.886597925765</v>
      </c>
      <c r="W12" s="0" t="n">
        <f aca="false">(W$6/$U12)*360</f>
        <v>2.04621437494494</v>
      </c>
      <c r="X12" s="0" t="n">
        <f aca="false">D12</f>
        <v>24</v>
      </c>
      <c r="Y12" s="0" t="n">
        <v>-20</v>
      </c>
      <c r="AA12" s="0" t="n">
        <f aca="false">(AA$6/$U12)*360</f>
        <v>18.7879683517672</v>
      </c>
      <c r="AB12" s="0" t="n">
        <f aca="false">(AB$6/$U12)*360</f>
        <v>1.87879683517672</v>
      </c>
      <c r="AC12" s="0" t="n">
        <f aca="false">D27</f>
        <v>2.4</v>
      </c>
      <c r="AD12" s="0" t="n">
        <v>-20</v>
      </c>
      <c r="AF12" s="0" t="n">
        <f aca="false">(AF$6/$U12)*360</f>
        <v>36.6328809072554</v>
      </c>
      <c r="AG12" s="0" t="n">
        <f aca="false">(AG$6/$U12)*360</f>
        <v>7.89231494223978</v>
      </c>
      <c r="AH12" s="0" t="n">
        <f aca="false">(AH$6/$U12)*360</f>
        <v>1.70034770962184</v>
      </c>
      <c r="AI12" s="0" t="n">
        <f aca="false">D35</f>
        <v>1.11398132006707</v>
      </c>
      <c r="AJ12" s="0" t="n">
        <v>-20</v>
      </c>
      <c r="AL12" s="0" t="n">
        <f aca="false">(AL$6/$U12)*360</f>
        <v>49.6525385240826</v>
      </c>
      <c r="AM12" s="0" t="n">
        <f aca="false">(AM$6/$U12)*360</f>
        <v>15.7015113345356</v>
      </c>
      <c r="AN12" s="0" t="n">
        <f aca="false">(AN$6/$U12)*360</f>
        <v>4.96525385240826</v>
      </c>
      <c r="AO12" s="0" t="n">
        <f aca="false">(AO$6/$U12)*360</f>
        <v>1.57015113345356</v>
      </c>
      <c r="AP12" s="0" t="n">
        <f aca="false">D43</f>
        <v>0.758946638440411</v>
      </c>
      <c r="AQ12" s="0" t="n">
        <v>-20</v>
      </c>
    </row>
    <row r="13" customFormat="false" ht="15" hidden="false" customHeight="false" outlineLevel="0" collapsed="false">
      <c r="S13" s="0" t="n">
        <f aca="false">S12+1</f>
        <v>4</v>
      </c>
      <c r="T13" s="0" t="n">
        <f aca="false">T$9*($D$12/$C$12)^(S13/100)</f>
        <v>0.288543464308179</v>
      </c>
      <c r="U13" s="0" t="n">
        <f aca="false">300/(T13*SQRT($D$10))</f>
        <v>325.544173693175</v>
      </c>
      <c r="W13" s="0" t="n">
        <f aca="false">(W$6/$U13)*360</f>
        <v>2.14264948743697</v>
      </c>
      <c r="AA13" s="0" t="n">
        <f aca="false">(AA$6/$U13)*360</f>
        <v>19.6734180210122</v>
      </c>
      <c r="AB13" s="0" t="n">
        <f aca="false">(AB$6/$U13)*360</f>
        <v>1.96734180210122</v>
      </c>
      <c r="AC13" s="0" t="n">
        <f aca="false">D12</f>
        <v>24</v>
      </c>
      <c r="AD13" s="0" t="n">
        <v>-20</v>
      </c>
      <c r="AF13" s="0" t="n">
        <f aca="false">(AF$6/$U13)*360</f>
        <v>38.3593353953359</v>
      </c>
      <c r="AG13" s="0" t="n">
        <f aca="false">(AG$6/$U13)*360</f>
        <v>8.26426828622795</v>
      </c>
      <c r="AH13" s="0" t="n">
        <f aca="false">(AH$6/$U13)*360</f>
        <v>1.78048262835798</v>
      </c>
      <c r="AI13" s="0" t="n">
        <f aca="false">F35</f>
        <v>5.17064325607652</v>
      </c>
      <c r="AJ13" s="0" t="n">
        <v>-20</v>
      </c>
      <c r="AL13" s="0" t="n">
        <f aca="false">(AL$6/$U13)*360</f>
        <v>51.992590571764</v>
      </c>
      <c r="AM13" s="0" t="n">
        <f aca="false">(AM$6/$U13)*360</f>
        <v>16.441500765937</v>
      </c>
      <c r="AN13" s="0" t="n">
        <f aca="false">(AN$6/$U13)*360</f>
        <v>5.1992590571764</v>
      </c>
      <c r="AO13" s="0" t="n">
        <f aca="false">(AO$6/$U13)*360</f>
        <v>1.6441500765937</v>
      </c>
      <c r="AP13" s="0" t="n">
        <f aca="false">F43</f>
        <v>2.4</v>
      </c>
      <c r="AQ13" s="0" t="n">
        <v>-20</v>
      </c>
    </row>
    <row r="14" customFormat="false" ht="15" hidden="false" customHeight="false" outlineLevel="0" collapsed="false">
      <c r="S14" s="0" t="n">
        <f aca="false">S13+1</f>
        <v>5</v>
      </c>
      <c r="T14" s="0" t="n">
        <f aca="false">T$9*($D$12/$C$12)^(S14/100)</f>
        <v>0.3021420988306</v>
      </c>
      <c r="U14" s="0" t="n">
        <f aca="false">300/(T14*SQRT($D$10))</f>
        <v>310.892272299457</v>
      </c>
      <c r="W14" s="0" t="n">
        <f aca="false">(W$6/$U14)*360</f>
        <v>2.24362944676188</v>
      </c>
      <c r="AA14" s="0" t="n">
        <f aca="false">(AA$6/$U14)*360</f>
        <v>20.6005976475409</v>
      </c>
      <c r="AB14" s="0" t="n">
        <f aca="false">(AB$6/$U14)*360</f>
        <v>2.06005976475409</v>
      </c>
      <c r="AC14" s="0" t="n">
        <f aca="false">D12</f>
        <v>24</v>
      </c>
      <c r="AD14" s="0" t="n">
        <v>200</v>
      </c>
      <c r="AF14" s="0" t="n">
        <f aca="false">(AF$6/$U14)*360</f>
        <v>40.1671551767155</v>
      </c>
      <c r="AG14" s="0" t="n">
        <f aca="false">(AG$6/$U14)*360</f>
        <v>8.65375125126097</v>
      </c>
      <c r="AH14" s="0" t="n">
        <f aca="false">(AH$6/$U14)*360</f>
        <v>1.86439418946235</v>
      </c>
      <c r="AI14" s="0" t="n">
        <f aca="false">F35</f>
        <v>5.17064325607652</v>
      </c>
      <c r="AJ14" s="0" t="n">
        <v>200</v>
      </c>
      <c r="AL14" s="0" t="n">
        <f aca="false">(AL$6/$U14)*360</f>
        <v>54.4429258748161</v>
      </c>
      <c r="AM14" s="0" t="n">
        <f aca="false">(AM$6/$U14)*360</f>
        <v>17.2163648248134</v>
      </c>
      <c r="AN14" s="0" t="n">
        <f aca="false">(AN$6/$U14)*360</f>
        <v>5.44429258748161</v>
      </c>
      <c r="AO14" s="0" t="n">
        <f aca="false">(AO$6/$U14)*360</f>
        <v>1.72163648248134</v>
      </c>
      <c r="AP14" s="0" t="n">
        <f aca="false">F43</f>
        <v>2.4</v>
      </c>
      <c r="AQ14" s="0" t="n">
        <v>200</v>
      </c>
    </row>
    <row r="15" customFormat="false" ht="15" hidden="false" customHeight="false" outlineLevel="0" collapsed="false">
      <c r="S15" s="0" t="n">
        <f aca="false">S14+1</f>
        <v>6</v>
      </c>
      <c r="T15" s="0" t="n">
        <f aca="false">T$9*($D$12/$C$12)^(S15/100)</f>
        <v>0.316381617253538</v>
      </c>
      <c r="U15" s="0" t="n">
        <f aca="false">300/(T15*SQRT($D$10))</f>
        <v>296.899815097339</v>
      </c>
      <c r="W15" s="0" t="n">
        <f aca="false">(W$6/$U15)*360</f>
        <v>2.34936844495201</v>
      </c>
      <c r="AA15" s="0" t="n">
        <f aca="false">(AA$6/$U15)*360</f>
        <v>21.5714739036503</v>
      </c>
      <c r="AB15" s="0" t="n">
        <f aca="false">(AB$6/$U15)*360</f>
        <v>2.15714739036503</v>
      </c>
      <c r="AF15" s="0" t="n">
        <f aca="false">(AF$6/$U15)*360</f>
        <v>42.0601748795293</v>
      </c>
      <c r="AG15" s="0" t="n">
        <f aca="false">(AG$6/$U15)*360</f>
        <v>9.06158998292656</v>
      </c>
      <c r="AH15" s="0" t="n">
        <f aca="false">(AH$6/$U15)*360</f>
        <v>1.95226038060624</v>
      </c>
      <c r="AI15" s="0" t="n">
        <f aca="false">D12</f>
        <v>24</v>
      </c>
      <c r="AJ15" s="0" t="n">
        <v>200</v>
      </c>
      <c r="AL15" s="0" t="n">
        <f aca="false">(AL$6/$U15)*360</f>
        <v>57.0087419229389</v>
      </c>
      <c r="AM15" s="0" t="n">
        <f aca="false">(AM$6/$U15)*360</f>
        <v>18.0277471017214</v>
      </c>
      <c r="AN15" s="0" t="n">
        <f aca="false">(AN$6/$U15)*360</f>
        <v>5.70087419229389</v>
      </c>
      <c r="AO15" s="0" t="n">
        <f aca="false">(AO$6/$U15)*360</f>
        <v>1.80277471017214</v>
      </c>
      <c r="AP15" s="0" t="n">
        <f aca="false">H43</f>
        <v>7.58946638440411</v>
      </c>
      <c r="AQ15" s="0" t="n">
        <v>200</v>
      </c>
    </row>
    <row r="16" customFormat="false" ht="15" hidden="false" customHeight="false" outlineLevel="0" collapsed="false">
      <c r="S16" s="0" t="n">
        <f aca="false">S15+1</f>
        <v>7</v>
      </c>
      <c r="T16" s="0" t="n">
        <f aca="false">T$9*($D$12/$C$12)^(S16/100)</f>
        <v>0.331292223504692</v>
      </c>
      <c r="U16" s="0" t="n">
        <f aca="false">300/(T16*SQRT($D$10))</f>
        <v>283.537122209094</v>
      </c>
      <c r="W16" s="0" t="n">
        <f aca="false">(W$6/$U16)*360</f>
        <v>2.4600907685992</v>
      </c>
      <c r="AA16" s="0" t="n">
        <f aca="false">(AA$6/$U16)*360</f>
        <v>22.5881061480472</v>
      </c>
      <c r="AB16" s="0" t="n">
        <f aca="false">(AB$6/$U16)*360</f>
        <v>2.25881061480472</v>
      </c>
      <c r="AF16" s="0" t="n">
        <f aca="false">(AF$6/$U16)*360</f>
        <v>44.0424098523685</v>
      </c>
      <c r="AG16" s="0" t="n">
        <f aca="false">(AG$6/$U16)*360</f>
        <v>9.48864956185446</v>
      </c>
      <c r="AH16" s="0" t="n">
        <f aca="false">(AH$6/$U16)*360</f>
        <v>2.04426757776151</v>
      </c>
      <c r="AI16" s="0" t="n">
        <f aca="false">D12</f>
        <v>24</v>
      </c>
      <c r="AJ16" s="0" t="n">
        <v>-20</v>
      </c>
      <c r="AL16" s="0" t="n">
        <f aca="false">(AL$6/$U16)*360</f>
        <v>59.6954811559755</v>
      </c>
      <c r="AM16" s="0" t="n">
        <f aca="false">(AM$6/$U16)*360</f>
        <v>18.8773686472544</v>
      </c>
      <c r="AN16" s="0" t="n">
        <f aca="false">(AN$6/$U16)*360</f>
        <v>5.96954811559755</v>
      </c>
      <c r="AO16" s="0" t="n">
        <f aca="false">(AO$6/$U16)*360</f>
        <v>1.88773686472544</v>
      </c>
      <c r="AP16" s="0" t="n">
        <f aca="false">H43</f>
        <v>7.58946638440411</v>
      </c>
      <c r="AQ16" s="0" t="n">
        <v>-20</v>
      </c>
    </row>
    <row r="17" customFormat="false" ht="15" hidden="false" customHeight="false" outlineLevel="0" collapsed="false">
      <c r="S17" s="0" t="n">
        <f aca="false">S16+1</f>
        <v>8</v>
      </c>
      <c r="T17" s="0" t="n">
        <f aca="false">T$9*($D$12/$C$12)^(S17/100)</f>
        <v>0.346905544979023</v>
      </c>
      <c r="U17" s="0" t="n">
        <f aca="false">300/(T17*SQRT($D$10))</f>
        <v>270.775849571539</v>
      </c>
      <c r="W17" s="0" t="n">
        <f aca="false">(W$6/$U17)*360</f>
        <v>2.5760312745967</v>
      </c>
      <c r="AA17" s="0" t="n">
        <f aca="false">(AA$6/$U17)*360</f>
        <v>23.6526507940243</v>
      </c>
      <c r="AB17" s="0" t="n">
        <f aca="false">(AB$6/$U17)*360</f>
        <v>2.36526507940243</v>
      </c>
      <c r="AF17" s="0" t="n">
        <f aca="false">(AF$6/$U17)*360</f>
        <v>46.1180646813732</v>
      </c>
      <c r="AG17" s="0" t="n">
        <f aca="false">(AG$6/$U17)*360</f>
        <v>9.93583583866847</v>
      </c>
      <c r="AH17" s="0" t="n">
        <f aca="false">(AH$6/$U17)*360</f>
        <v>2.14061094052894</v>
      </c>
      <c r="AL17" s="0" t="n">
        <f aca="false">(AL$6/$U17)*360</f>
        <v>62.5088425080565</v>
      </c>
      <c r="AM17" s="0" t="n">
        <f aca="false">(AM$6/$U17)*360</f>
        <v>19.767031622621</v>
      </c>
      <c r="AN17" s="0" t="n">
        <f aca="false">(AN$6/$U17)*360</f>
        <v>6.25088425080565</v>
      </c>
      <c r="AO17" s="0" t="n">
        <f aca="false">(AO$6/$U17)*360</f>
        <v>1.9767031622621</v>
      </c>
      <c r="AP17" s="0" t="n">
        <f aca="false">D12</f>
        <v>24</v>
      </c>
      <c r="AQ17" s="0" t="n">
        <v>-20</v>
      </c>
    </row>
    <row r="18" customFormat="false" ht="15" hidden="false" customHeight="false" outlineLevel="0" collapsed="false">
      <c r="A18" s="1" t="s">
        <v>23</v>
      </c>
      <c r="B18" s="0" t="s">
        <v>24</v>
      </c>
      <c r="C18" s="0" t="s">
        <v>25</v>
      </c>
      <c r="D18" s="0" t="s">
        <v>26</v>
      </c>
      <c r="S18" s="0" t="n">
        <f aca="false">S17+1</f>
        <v>9</v>
      </c>
      <c r="T18" s="0" t="n">
        <f aca="false">T$9*($D$12/$C$12)^(S18/100)</f>
        <v>0.36325469962469</v>
      </c>
      <c r="U18" s="0" t="n">
        <f aca="false">300/(T18*SQRT($D$10))</f>
        <v>258.588928814475</v>
      </c>
      <c r="W18" s="0" t="n">
        <f aca="false">(W$6/$U18)*360</f>
        <v>2.69743588830215</v>
      </c>
      <c r="AA18" s="0" t="n">
        <f aca="false">(AA$6/$U18)*360</f>
        <v>24.7673658835016</v>
      </c>
      <c r="AB18" s="0" t="n">
        <f aca="false">(AB$6/$U18)*360</f>
        <v>2.47673658835016</v>
      </c>
      <c r="AF18" s="0" t="n">
        <f aca="false">(AF$6/$U18)*360</f>
        <v>48.2915421087238</v>
      </c>
      <c r="AG18" s="0" t="n">
        <f aca="false">(AG$6/$U18)*360</f>
        <v>10.404097355417</v>
      </c>
      <c r="AH18" s="0" t="n">
        <f aca="false">(AH$6/$U18)*360</f>
        <v>2.24149482609794</v>
      </c>
      <c r="AL18" s="0" t="n">
        <f aca="false">(AL$6/$U18)*360</f>
        <v>65.4547934958035</v>
      </c>
      <c r="AM18" s="0" t="n">
        <f aca="false">(AM$6/$U18)*360</f>
        <v>20.6986231222714</v>
      </c>
      <c r="AN18" s="0" t="n">
        <f aca="false">(AN$6/$U18)*360</f>
        <v>6.54547934958035</v>
      </c>
      <c r="AO18" s="0" t="n">
        <f aca="false">(AO$6/$U18)*360</f>
        <v>2.06986231222714</v>
      </c>
      <c r="AP18" s="0" t="n">
        <f aca="false">D12</f>
        <v>24</v>
      </c>
      <c r="AQ18" s="0" t="n">
        <v>200</v>
      </c>
    </row>
    <row r="19" customFormat="false" ht="15" hidden="false" customHeight="false" outlineLevel="0" collapsed="false">
      <c r="A19" s="0" t="s">
        <v>27</v>
      </c>
      <c r="B19" s="0" t="n">
        <f aca="false">C12</f>
        <v>0.24</v>
      </c>
      <c r="C19" s="0" t="n">
        <f aca="false">C12+(D12-C12)/2</f>
        <v>12.12</v>
      </c>
      <c r="D19" s="0" t="n">
        <f aca="false">D12</f>
        <v>24</v>
      </c>
      <c r="E19" s="0" t="s">
        <v>15</v>
      </c>
      <c r="S19" s="0" t="n">
        <f aca="false">S18+1</f>
        <v>10</v>
      </c>
      <c r="T19" s="0" t="n">
        <f aca="false">T$9*($D$12/$C$12)^(S19/100)</f>
        <v>0.380374366190667</v>
      </c>
      <c r="U19" s="0" t="n">
        <f aca="false">300/(T19*SQRT($D$10))</f>
        <v>246.950509845048</v>
      </c>
      <c r="W19" s="0" t="n">
        <f aca="false">(W$6/$U19)*360</f>
        <v>2.82456212517822</v>
      </c>
      <c r="AA19" s="0" t="n">
        <f aca="false">(AA$6/$U19)*360</f>
        <v>25.9346158766364</v>
      </c>
      <c r="AB19" s="0" t="n">
        <f aca="false">(AB$6/$U19)*360</f>
        <v>2.59346158766364</v>
      </c>
      <c r="AF19" s="0" t="n">
        <f aca="false">(AF$6/$U19)*360</f>
        <v>50.5674523714468</v>
      </c>
      <c r="AG19" s="0" t="n">
        <f aca="false">(AG$6/$U19)*360</f>
        <v>10.894427357558</v>
      </c>
      <c r="AH19" s="0" t="n">
        <f aca="false">(AH$6/$U19)*360</f>
        <v>2.34713322271554</v>
      </c>
      <c r="AL19" s="0" t="n">
        <f aca="false">(AL$6/$U19)*360</f>
        <v>68.5395828762322</v>
      </c>
      <c r="AM19" s="0" t="n">
        <f aca="false">(AM$6/$U19)*360</f>
        <v>21.6741191766768</v>
      </c>
      <c r="AN19" s="0" t="n">
        <f aca="false">(AN$6/$U19)*360</f>
        <v>6.85395828762322</v>
      </c>
      <c r="AO19" s="0" t="n">
        <f aca="false">(AO$6/$U19)*360</f>
        <v>2.16741191766768</v>
      </c>
    </row>
    <row r="20" customFormat="false" ht="15" hidden="false" customHeight="false" outlineLevel="0" collapsed="false">
      <c r="A20" s="0" t="s">
        <v>28</v>
      </c>
      <c r="C20" s="7" t="n">
        <f aca="false">300/C19/4/SQRT(D10)</f>
        <v>1.93757515806049</v>
      </c>
      <c r="E20" s="0" t="s">
        <v>9</v>
      </c>
      <c r="S20" s="0" t="n">
        <f aca="false">S19+1</f>
        <v>11</v>
      </c>
      <c r="T20" s="0" t="n">
        <f aca="false">T$9*($D$12/$C$12)^(S20/100)</f>
        <v>0.398300857785015</v>
      </c>
      <c r="U20" s="0" t="n">
        <f aca="false">300/(T20*SQRT($D$10))</f>
        <v>235.835906016235</v>
      </c>
      <c r="W20" s="0" t="n">
        <f aca="false">(W$6/$U20)*360</f>
        <v>2.95767963701743</v>
      </c>
      <c r="AA20" s="0" t="n">
        <f aca="false">(AA$6/$U20)*360</f>
        <v>27.1568766671601</v>
      </c>
      <c r="AB20" s="0" t="n">
        <f aca="false">(AB$6/$U20)*360</f>
        <v>2.71568766671601</v>
      </c>
      <c r="AF20" s="0" t="n">
        <f aca="false">(AF$6/$U20)*360</f>
        <v>52.9506229803461</v>
      </c>
      <c r="AG20" s="0" t="n">
        <f aca="false">(AG$6/$U20)*360</f>
        <v>11.4078659007657</v>
      </c>
      <c r="AH20" s="0" t="n">
        <f aca="false">(AH$6/$U20)*360</f>
        <v>2.45775020358415</v>
      </c>
      <c r="AL20" s="0" t="n">
        <f aca="false">(AL$6/$U20)*360</f>
        <v>71.7697539012033</v>
      </c>
      <c r="AM20" s="0" t="n">
        <f aca="false">(AM$6/$U20)*360</f>
        <v>22.6955889437558</v>
      </c>
      <c r="AN20" s="0" t="n">
        <f aca="false">(AN$6/$U20)*360</f>
        <v>7.17697539012033</v>
      </c>
      <c r="AO20" s="0" t="n">
        <f aca="false">(AO$6/$U20)*360</f>
        <v>2.26955889437558</v>
      </c>
    </row>
    <row r="21" customFormat="false" ht="15" hidden="false" customHeight="false" outlineLevel="0" collapsed="false">
      <c r="A21" s="0" t="s">
        <v>29</v>
      </c>
      <c r="C21" s="0" t="n">
        <f aca="false">C20/(0.3/SQRT($D$10))</f>
        <v>20.6270627062706</v>
      </c>
      <c r="E21" s="0" t="s">
        <v>30</v>
      </c>
      <c r="S21" s="0" t="n">
        <f aca="false">S20+1</f>
        <v>12</v>
      </c>
      <c r="T21" s="0" t="n">
        <f aca="false">T$9*($D$12/$C$12)^(S21/100)</f>
        <v>0.41707219889985</v>
      </c>
      <c r="U21" s="0" t="n">
        <f aca="false">300/(T21*SQRT($D$10))</f>
        <v>225.221541763152</v>
      </c>
      <c r="W21" s="0" t="n">
        <f aca="false">(W$6/$U21)*360</f>
        <v>3.09707078390978</v>
      </c>
      <c r="AA21" s="0" t="n">
        <f aca="false">(AA$6/$U21)*360</f>
        <v>28.4367408340807</v>
      </c>
      <c r="AB21" s="0" t="n">
        <f aca="false">(AB$6/$U21)*360</f>
        <v>2.84367408340807</v>
      </c>
      <c r="AF21" s="0" t="n">
        <f aca="false">(AF$6/$U21)*360</f>
        <v>55.4461089598004</v>
      </c>
      <c r="AG21" s="0" t="n">
        <f aca="false">(AG$6/$U21)*360</f>
        <v>11.9455020570282</v>
      </c>
      <c r="AH21" s="0" t="n">
        <f aca="false">(AH$6/$U21)*360</f>
        <v>2.57358040215087</v>
      </c>
      <c r="AL21" s="0" t="n">
        <f aca="false">(AL$6/$U21)*360</f>
        <v>75.1521581965374</v>
      </c>
      <c r="AM21" s="0" t="n">
        <f aca="false">(AM$6/$U21)*360</f>
        <v>23.765199097835</v>
      </c>
      <c r="AN21" s="0" t="n">
        <f aca="false">(AN$6/$U21)*360</f>
        <v>7.51521581965374</v>
      </c>
      <c r="AO21" s="0" t="n">
        <f aca="false">(AO$6/$U21)*360</f>
        <v>2.3765199097835</v>
      </c>
    </row>
    <row r="22" customFormat="false" ht="15" hidden="false" customHeight="false" outlineLevel="0" collapsed="false">
      <c r="A22" s="0" t="s">
        <v>31</v>
      </c>
      <c r="C22" s="0" t="n">
        <f aca="false">C20*360/(300/B19/SQRT($D$10))</f>
        <v>1.78217821782178</v>
      </c>
      <c r="E22" s="0" t="s">
        <v>32</v>
      </c>
      <c r="S22" s="0" t="n">
        <f aca="false">S21+1</f>
        <v>13</v>
      </c>
      <c r="T22" s="0" t="n">
        <f aca="false">T$9*($D$12/$C$12)^(S22/100)</f>
        <v>0.436728206066396</v>
      </c>
      <c r="U22" s="0" t="n">
        <f aca="false">300/(T22*SQRT($D$10))</f>
        <v>215.084902596128</v>
      </c>
      <c r="W22" s="0" t="n">
        <f aca="false">(W$6/$U22)*360</f>
        <v>3.24303123316631</v>
      </c>
      <c r="AA22" s="0" t="n">
        <f aca="false">(AA$6/$U22)*360</f>
        <v>29.7769231408906</v>
      </c>
      <c r="AB22" s="0" t="n">
        <f aca="false">(AB$6/$U22)*360</f>
        <v>2.97769231408906</v>
      </c>
      <c r="AF22" s="0" t="n">
        <f aca="false">(AF$6/$U22)*360</f>
        <v>58.0592035701478</v>
      </c>
      <c r="AG22" s="0" t="n">
        <f aca="false">(AG$6/$U22)*360</f>
        <v>12.5084762247149</v>
      </c>
      <c r="AH22" s="0" t="n">
        <f aca="false">(AH$6/$U22)*360</f>
        <v>2.69486950979649</v>
      </c>
      <c r="AL22" s="0" t="n">
        <f aca="false">(AL$6/$U22)*360</f>
        <v>78.6939702952317</v>
      </c>
      <c r="AM22" s="0" t="n">
        <f aca="false">(AM$6/$U22)*360</f>
        <v>24.8852184254565</v>
      </c>
      <c r="AN22" s="0" t="n">
        <f aca="false">(AN$6/$U22)*360</f>
        <v>7.86939702952317</v>
      </c>
      <c r="AO22" s="0" t="n">
        <f aca="false">(AO$6/$U22)*360</f>
        <v>2.48852184254565</v>
      </c>
    </row>
    <row r="23" customFormat="false" ht="15" hidden="false" customHeight="false" outlineLevel="0" collapsed="false">
      <c r="A23" s="0" t="s">
        <v>33</v>
      </c>
      <c r="C23" s="0" t="n">
        <f aca="false">C20*360/(300/D19/SQRT($D$10))</f>
        <v>178.217821782178</v>
      </c>
      <c r="E23" s="0" t="s">
        <v>32</v>
      </c>
      <c r="S23" s="0" t="n">
        <f aca="false">S22+1</f>
        <v>14</v>
      </c>
      <c r="T23" s="0" t="n">
        <f aca="false">T$9*($D$12/$C$12)^(S23/100)</f>
        <v>0.457310572311179</v>
      </c>
      <c r="U23" s="0" t="n">
        <f aca="false">300/(T23*SQRT($D$10))</f>
        <v>205.404487344445</v>
      </c>
      <c r="W23" s="0" t="n">
        <f aca="false">(W$6/$U23)*360</f>
        <v>3.39587058646915</v>
      </c>
      <c r="AA23" s="0" t="n">
        <f aca="false">(AA$6/$U23)*360</f>
        <v>31.180266293944</v>
      </c>
      <c r="AB23" s="0" t="n">
        <f aca="false">(AB$6/$U23)*360</f>
        <v>3.1180266293944</v>
      </c>
      <c r="AF23" s="0" t="n">
        <f aca="false">(AF$6/$U23)*360</f>
        <v>60.7954495354005</v>
      </c>
      <c r="AG23" s="0" t="n">
        <f aca="false">(AG$6/$U23)*360</f>
        <v>13.097982547515</v>
      </c>
      <c r="AH23" s="0" t="n">
        <f aca="false">(AH$6/$U23)*360</f>
        <v>2.82187479697984</v>
      </c>
      <c r="AL23" s="0" t="n">
        <f aca="false">(AL$6/$U23)*360</f>
        <v>82.4027028556066</v>
      </c>
      <c r="AM23" s="0" t="n">
        <f aca="false">(AM$6/$U23)*360</f>
        <v>26.0580226377778</v>
      </c>
      <c r="AN23" s="0" t="n">
        <f aca="false">(AN$6/$U23)*360</f>
        <v>8.24027028556066</v>
      </c>
      <c r="AO23" s="0" t="n">
        <f aca="false">(AO$6/$U23)*360</f>
        <v>2.60580226377778</v>
      </c>
    </row>
    <row r="24" customFormat="false" ht="15" hidden="false" customHeight="false" outlineLevel="0" collapsed="false">
      <c r="S24" s="0" t="n">
        <f aca="false">S23+1</f>
        <v>15</v>
      </c>
      <c r="T24" s="0" t="n">
        <f aca="false">T$9*($D$12/$C$12)^(S24/100)</f>
        <v>0.478862955592531</v>
      </c>
      <c r="U24" s="0" t="n">
        <f aca="false">300/(T24*SQRT($D$10))</f>
        <v>196.159762549479</v>
      </c>
      <c r="W24" s="0" t="n">
        <f aca="false">(W$6/$U24)*360</f>
        <v>3.5559130365782</v>
      </c>
      <c r="AA24" s="0" t="n">
        <f aca="false">(AA$6/$U24)*360</f>
        <v>32.649746972218</v>
      </c>
      <c r="AB24" s="0" t="n">
        <f aca="false">(AB$6/$U24)*360</f>
        <v>3.2649746972218</v>
      </c>
      <c r="AF24" s="0" t="n">
        <f aca="false">(AF$6/$U24)*360</f>
        <v>63.6606508001056</v>
      </c>
      <c r="AG24" s="0" t="n">
        <f aca="false">(AG$6/$U24)*360</f>
        <v>13.7152714473754</v>
      </c>
      <c r="AH24" s="0" t="n">
        <f aca="false">(AH$6/$U24)*360</f>
        <v>2.95486565894293</v>
      </c>
      <c r="AL24" s="0" t="n">
        <f aca="false">(AL$6/$U24)*360</f>
        <v>86.2862225966611</v>
      </c>
      <c r="AM24" s="0" t="n">
        <f aca="false">(AM$6/$U24)*360</f>
        <v>27.2860994097737</v>
      </c>
      <c r="AN24" s="0" t="n">
        <f aca="false">(AN$6/$U24)*360</f>
        <v>8.6286222596661</v>
      </c>
      <c r="AO24" s="0" t="n">
        <f aca="false">(AO$6/$U24)*360</f>
        <v>2.72860994097737</v>
      </c>
    </row>
    <row r="25" customFormat="false" ht="15" hidden="false" customHeight="false" outlineLevel="0" collapsed="false">
      <c r="C25" s="0" t="s">
        <v>34</v>
      </c>
      <c r="E25" s="0" t="s">
        <v>35</v>
      </c>
      <c r="S25" s="0" t="n">
        <f aca="false">S24+1</f>
        <v>16</v>
      </c>
      <c r="T25" s="0" t="n">
        <f aca="false">T$9*($D$12/$C$12)^(S25/100)</f>
        <v>0.501431071404969</v>
      </c>
      <c r="U25" s="0" t="n">
        <f aca="false">300/(T25*SQRT($D$10))</f>
        <v>187.331118910477</v>
      </c>
      <c r="W25" s="0" t="n">
        <f aca="false">(W$6/$U25)*360</f>
        <v>3.7234980549874</v>
      </c>
      <c r="AA25" s="0" t="n">
        <f aca="false">(AA$6/$U25)*360</f>
        <v>34.1884821412479</v>
      </c>
      <c r="AB25" s="0" t="n">
        <f aca="false">(AB$6/$U25)*360</f>
        <v>3.41884821412479</v>
      </c>
      <c r="AF25" s="0" t="n">
        <f aca="false">(AF$6/$U25)*360</f>
        <v>66.6608848402899</v>
      </c>
      <c r="AG25" s="0" t="n">
        <f aca="false">(AG$6/$U25)*360</f>
        <v>14.3616522768141</v>
      </c>
      <c r="AH25" s="0" t="n">
        <f aca="false">(AH$6/$U25)*360</f>
        <v>3.09412418713437</v>
      </c>
      <c r="AL25" s="0" t="n">
        <f aca="false">(AL$6/$U25)*360</f>
        <v>90.3527669844384</v>
      </c>
      <c r="AM25" s="0" t="n">
        <f aca="false">(AM$6/$U25)*360</f>
        <v>28.5720536569289</v>
      </c>
      <c r="AN25" s="0" t="n">
        <f aca="false">(AN$6/$U25)*360</f>
        <v>9.03527669844384</v>
      </c>
      <c r="AO25" s="0" t="n">
        <f aca="false">(AO$6/$U25)*360</f>
        <v>2.85720536569289</v>
      </c>
    </row>
    <row r="26" customFormat="false" ht="15" hidden="false" customHeight="false" outlineLevel="0" collapsed="false">
      <c r="A26" s="1" t="s">
        <v>36</v>
      </c>
      <c r="B26" s="0" t="s">
        <v>24</v>
      </c>
      <c r="C26" s="0" t="s">
        <v>37</v>
      </c>
      <c r="D26" s="0" t="s">
        <v>38</v>
      </c>
      <c r="E26" s="0" t="s">
        <v>39</v>
      </c>
      <c r="F26" s="0" t="s">
        <v>26</v>
      </c>
      <c r="S26" s="0" t="n">
        <f aca="false">S25+1</f>
        <v>17</v>
      </c>
      <c r="T26" s="0" t="n">
        <f aca="false">T$9*($D$12/$C$12)^(S26/100)</f>
        <v>0.525062789747893</v>
      </c>
      <c r="U26" s="0" t="n">
        <f aca="false">300/(T26*SQRT($D$10))</f>
        <v>178.899829690606</v>
      </c>
      <c r="W26" s="0" t="n">
        <f aca="false">(W$6/$U26)*360</f>
        <v>3.8989811119893</v>
      </c>
      <c r="AA26" s="0" t="n">
        <f aca="false">(AA$6/$U26)*360</f>
        <v>35.799735664629</v>
      </c>
      <c r="AB26" s="0" t="n">
        <f aca="false">(AB$6/$U26)*360</f>
        <v>3.5799735664629</v>
      </c>
      <c r="AF26" s="0" t="n">
        <f aca="false">(AF$6/$U26)*360</f>
        <v>69.802515554601</v>
      </c>
      <c r="AG26" s="0" t="n">
        <f aca="false">(AG$6/$U26)*360</f>
        <v>15.0384960962323</v>
      </c>
      <c r="AH26" s="0" t="n">
        <f aca="false">(AH$6/$U26)*360</f>
        <v>3.23994576756318</v>
      </c>
      <c r="AL26" s="0" t="n">
        <f aca="false">(AL$6/$U26)*360</f>
        <v>94.6109617047962</v>
      </c>
      <c r="AM26" s="0" t="n">
        <f aca="false">(AM$6/$U26)*360</f>
        <v>29.9186130606123</v>
      </c>
      <c r="AN26" s="0" t="n">
        <f aca="false">(AN$6/$U26)*360</f>
        <v>9.46109617047962</v>
      </c>
      <c r="AO26" s="0" t="n">
        <f aca="false">(AO$6/$U26)*360</f>
        <v>2.99186130606123</v>
      </c>
    </row>
    <row r="27" customFormat="false" ht="15" hidden="false" customHeight="false" outlineLevel="0" collapsed="false">
      <c r="A27" s="0" t="s">
        <v>27</v>
      </c>
      <c r="B27" s="0" t="n">
        <f aca="false">C12</f>
        <v>0.24</v>
      </c>
      <c r="C27" s="0" t="n">
        <f aca="false">C12+(D27-C12)/2</f>
        <v>1.32</v>
      </c>
      <c r="D27" s="7" t="n">
        <f aca="false">(D12*C12)^0.5</f>
        <v>2.4</v>
      </c>
      <c r="E27" s="0" t="n">
        <f aca="false">D27+(D12-D27)/2</f>
        <v>13.2</v>
      </c>
      <c r="F27" s="0" t="n">
        <f aca="false">D19</f>
        <v>24</v>
      </c>
      <c r="G27" s="0" t="s">
        <v>15</v>
      </c>
      <c r="S27" s="0" t="n">
        <f aca="false">S26+1</f>
        <v>18</v>
      </c>
      <c r="T27" s="0" t="n">
        <f aca="false">T$9*($D$12/$C$12)^(S27/100)</f>
        <v>0.549808236664265</v>
      </c>
      <c r="U27" s="0" t="n">
        <f aca="false">300/(T27*SQRT($D$10))</f>
        <v>170.848010995026</v>
      </c>
      <c r="W27" s="0" t="n">
        <f aca="false">(W$6/$U27)*360</f>
        <v>4.08273443067524</v>
      </c>
      <c r="AA27" s="0" t="n">
        <f aca="false">(AA$6/$U27)*360</f>
        <v>37.486925227109</v>
      </c>
      <c r="AB27" s="0" t="n">
        <f aca="false">(AB$6/$U27)*360</f>
        <v>3.7486925227109</v>
      </c>
      <c r="AF27" s="0" t="n">
        <f aca="false">(AF$6/$U27)*360</f>
        <v>73.0922067629897</v>
      </c>
      <c r="AG27" s="0" t="n">
        <f aca="false">(AG$6/$U27)*360</f>
        <v>15.7472385821168</v>
      </c>
      <c r="AH27" s="0" t="n">
        <f aca="false">(AH$6/$U27)*360</f>
        <v>3.39263970735209</v>
      </c>
      <c r="AL27" s="0" t="n">
        <f aca="false">(AL$6/$U27)*360</f>
        <v>99.0698389596426</v>
      </c>
      <c r="AM27" s="0" t="n">
        <f aca="false">(AM$6/$U27)*360</f>
        <v>31.3286338538557</v>
      </c>
      <c r="AN27" s="0" t="n">
        <f aca="false">(AN$6/$U27)*360</f>
        <v>9.90698389596425</v>
      </c>
      <c r="AO27" s="0" t="n">
        <f aca="false">(AO$6/$U27)*360</f>
        <v>3.13286338538557</v>
      </c>
    </row>
    <row r="28" customFormat="false" ht="15" hidden="false" customHeight="false" outlineLevel="0" collapsed="false">
      <c r="A28" s="0" t="s">
        <v>40</v>
      </c>
      <c r="C28" s="7" t="n">
        <f aca="false">300/C27/4/SQRT($D$10)</f>
        <v>17.790462814919</v>
      </c>
      <c r="E28" s="7" t="n">
        <f aca="false">300/E27/4/SQRT($D$10)</f>
        <v>1.7790462814919</v>
      </c>
      <c r="G28" s="0" t="s">
        <v>9</v>
      </c>
      <c r="S28" s="0" t="n">
        <f aca="false">S27+1</f>
        <v>19</v>
      </c>
      <c r="T28" s="0" t="n">
        <f aca="false">T$9*($D$12/$C$12)^(S28/100)</f>
        <v>0.575719900564678</v>
      </c>
      <c r="U28" s="0" t="n">
        <f aca="false">300/(T28*SQRT($D$10))</f>
        <v>163.158583836759</v>
      </c>
      <c r="W28" s="0" t="n">
        <f aca="false">(W$6/$U28)*360</f>
        <v>4.27514777647038</v>
      </c>
      <c r="AA28" s="0" t="n">
        <f aca="false">(AA$6/$U28)*360</f>
        <v>39.2536295839553</v>
      </c>
      <c r="AB28" s="0" t="n">
        <f aca="false">(AB$6/$U28)*360</f>
        <v>3.92536295839553</v>
      </c>
      <c r="AF28" s="0" t="n">
        <f aca="false">(AF$6/$U28)*360</f>
        <v>76.5369363415656</v>
      </c>
      <c r="AG28" s="0" t="n">
        <f aca="false">(AG$6/$U28)*360</f>
        <v>16.4893830723031</v>
      </c>
      <c r="AH28" s="0" t="n">
        <f aca="false">(AH$6/$U28)*360</f>
        <v>3.55252989081943</v>
      </c>
      <c r="AL28" s="0" t="n">
        <f aca="false">(AL$6/$U28)*360</f>
        <v>103.738856625447</v>
      </c>
      <c r="AM28" s="0" t="n">
        <f aca="false">(AM$6/$U28)*360</f>
        <v>32.8051068798061</v>
      </c>
      <c r="AN28" s="0" t="n">
        <f aca="false">(AN$6/$U28)*360</f>
        <v>10.3738856625447</v>
      </c>
      <c r="AO28" s="0" t="n">
        <f aca="false">(AO$6/$U28)*360</f>
        <v>3.28051068798061</v>
      </c>
    </row>
    <row r="29" customFormat="false" ht="15" hidden="false" customHeight="false" outlineLevel="0" collapsed="false">
      <c r="A29" s="0" t="s">
        <v>29</v>
      </c>
      <c r="C29" s="0" t="n">
        <f aca="false">C28/(0.3/SQRT($D$10))</f>
        <v>189.393939393939</v>
      </c>
      <c r="E29" s="0" t="n">
        <f aca="false">E28/(0.3/SQRT($D$10))</f>
        <v>18.9393939393939</v>
      </c>
      <c r="G29" s="0" t="s">
        <v>30</v>
      </c>
      <c r="S29" s="0" t="n">
        <f aca="false">S28+1</f>
        <v>20</v>
      </c>
      <c r="T29" s="0" t="n">
        <f aca="false">T$9*($D$12/$C$12)^(S29/100)</f>
        <v>0.602852743562299</v>
      </c>
      <c r="U29" s="0" t="n">
        <f aca="false">300/(T29*SQRT($D$10))</f>
        <v>155.815237909862</v>
      </c>
      <c r="W29" s="0" t="n">
        <f aca="false">(W$6/$U29)*360</f>
        <v>4.47662928387846</v>
      </c>
      <c r="AA29" s="0" t="n">
        <f aca="false">(AA$6/$U29)*360</f>
        <v>41.1035961519749</v>
      </c>
      <c r="AB29" s="0" t="n">
        <f aca="false">(AB$6/$U29)*360</f>
        <v>4.11035961519749</v>
      </c>
      <c r="AF29" s="0" t="n">
        <f aca="false">(AF$6/$U29)*360</f>
        <v>80.1440110236077</v>
      </c>
      <c r="AG29" s="0" t="n">
        <f aca="false">(AG$6/$U29)*360</f>
        <v>17.2665037547558</v>
      </c>
      <c r="AH29" s="0" t="n">
        <f aca="false">(AH$6/$U29)*360</f>
        <v>3.71995546648117</v>
      </c>
      <c r="AL29" s="0" t="n">
        <f aca="false">(AL$6/$U29)*360</f>
        <v>108.627918314665</v>
      </c>
      <c r="AM29" s="0" t="n">
        <f aca="false">(AM$6/$U29)*360</f>
        <v>34.351163935706</v>
      </c>
      <c r="AN29" s="0" t="n">
        <f aca="false">(AN$6/$U29)*360</f>
        <v>10.8627918314665</v>
      </c>
      <c r="AO29" s="0" t="n">
        <f aca="false">(AO$6/$U29)*360</f>
        <v>3.4351163935706</v>
      </c>
    </row>
    <row r="30" customFormat="false" ht="15" hidden="false" customHeight="false" outlineLevel="0" collapsed="false">
      <c r="A30" s="0" t="s">
        <v>31</v>
      </c>
      <c r="C30" s="0" t="n">
        <f aca="false">C28*360/(300/B27/SQRT($D$10))</f>
        <v>16.3636363636364</v>
      </c>
      <c r="E30" s="0" t="n">
        <f aca="false">E28*360/(300/D27/SQRT($D$10))</f>
        <v>16.3636363636364</v>
      </c>
      <c r="G30" s="0" t="s">
        <v>32</v>
      </c>
      <c r="S30" s="0" t="n">
        <f aca="false">S29+1</f>
        <v>21</v>
      </c>
      <c r="T30" s="0" t="n">
        <f aca="false">T$9*($D$12/$C$12)^(S30/100)</f>
        <v>0.631264318054892</v>
      </c>
      <c r="U30" s="0" t="n">
        <f aca="false">300/(T30*SQRT($D$10))</f>
        <v>148.802396993084</v>
      </c>
      <c r="W30" s="0" t="n">
        <f aca="false">(W$6/$U30)*360</f>
        <v>4.68760632218979</v>
      </c>
      <c r="AA30" s="0" t="n">
        <f aca="false">(AA$6/$U30)*360</f>
        <v>43.0407489582881</v>
      </c>
      <c r="AB30" s="0" t="n">
        <f aca="false">(AB$6/$U30)*360</f>
        <v>4.30407489582881</v>
      </c>
      <c r="AF30" s="0" t="n">
        <f aca="false">(AF$6/$U30)*360</f>
        <v>83.9210818981256</v>
      </c>
      <c r="AG30" s="0" t="n">
        <f aca="false">(AG$6/$U30)*360</f>
        <v>18.0802490066329</v>
      </c>
      <c r="AH30" s="0" t="n">
        <f aca="false">(AH$6/$U30)*360</f>
        <v>3.89527156643043</v>
      </c>
      <c r="AL30" s="0" t="n">
        <f aca="false">(AL$6/$U30)*360</f>
        <v>113.747394382627</v>
      </c>
      <c r="AM30" s="0" t="n">
        <f aca="false">(AM$6/$U30)*360</f>
        <v>35.9700844158542</v>
      </c>
      <c r="AN30" s="0" t="n">
        <f aca="false">(AN$6/$U30)*360</f>
        <v>11.3747394382627</v>
      </c>
      <c r="AO30" s="0" t="n">
        <f aca="false">(AO$6/$U30)*360</f>
        <v>3.59700844158542</v>
      </c>
    </row>
    <row r="31" customFormat="false" ht="15" hidden="false" customHeight="false" outlineLevel="0" collapsed="false">
      <c r="A31" s="0" t="s">
        <v>33</v>
      </c>
      <c r="C31" s="0" t="n">
        <f aca="false">C28*360/(300/D27/SQRT($D$10))</f>
        <v>163.636363636364</v>
      </c>
      <c r="E31" s="0" t="n">
        <f aca="false">E28*360/(300/F27/SQRT($D$10))</f>
        <v>163.636363636364</v>
      </c>
      <c r="G31" s="0" t="s">
        <v>32</v>
      </c>
      <c r="S31" s="0" t="n">
        <f aca="false">S30+1</f>
        <v>22</v>
      </c>
      <c r="T31" s="0" t="n">
        <f aca="false">T$9*($D$12/$C$12)^(S31/100)</f>
        <v>0.66101488880116</v>
      </c>
      <c r="U31" s="0" t="n">
        <f aca="false">300/(T31*SQRT($D$10))</f>
        <v>142.105185910614</v>
      </c>
      <c r="W31" s="0" t="n">
        <f aca="false">(W$6/$U31)*360</f>
        <v>4.90852640198881</v>
      </c>
      <c r="AA31" s="0" t="n">
        <f aca="false">(AA$6/$U31)*360</f>
        <v>45.0691969637154</v>
      </c>
      <c r="AB31" s="0" t="n">
        <f aca="false">(AB$6/$U31)*360</f>
        <v>4.50691969637154</v>
      </c>
      <c r="AF31" s="0" t="n">
        <f aca="false">(AF$6/$U31)*360</f>
        <v>87.8761606388449</v>
      </c>
      <c r="AG31" s="0" t="n">
        <f aca="false">(AG$6/$U31)*360</f>
        <v>18.9323448907142</v>
      </c>
      <c r="AH31" s="0" t="n">
        <f aca="false">(AH$6/$U31)*360</f>
        <v>4.07885005962025</v>
      </c>
      <c r="AL31" s="0" t="n">
        <f aca="false">(AL$6/$U31)*360</f>
        <v>119.108143924453</v>
      </c>
      <c r="AM31" s="0" t="n">
        <f aca="false">(AM$6/$U31)*360</f>
        <v>37.6653022676417</v>
      </c>
      <c r="AN31" s="0" t="n">
        <f aca="false">(AN$6/$U31)*360</f>
        <v>11.9108143924453</v>
      </c>
      <c r="AO31" s="0" t="n">
        <f aca="false">(AO$6/$U31)*360</f>
        <v>3.76653022676417</v>
      </c>
    </row>
    <row r="32" customFormat="false" ht="15" hidden="false" customHeight="false" outlineLevel="0" collapsed="false">
      <c r="S32" s="0" t="n">
        <f aca="false">S31+1</f>
        <v>23</v>
      </c>
      <c r="T32" s="0" t="n">
        <f aca="false">T$9*($D$12/$C$12)^(S32/100)</f>
        <v>0.692167560750385</v>
      </c>
      <c r="U32" s="0" t="n">
        <f aca="false">300/(T32*SQRT($D$10))</f>
        <v>135.709398979834</v>
      </c>
      <c r="W32" s="0" t="n">
        <f aca="false">(W$6/$U32)*360</f>
        <v>5.13985812438405</v>
      </c>
      <c r="AA32" s="0" t="n">
        <f aca="false">(AA$6/$U32)*360</f>
        <v>47.1932427784354</v>
      </c>
      <c r="AB32" s="0" t="n">
        <f aca="false">(AB$6/$U32)*360</f>
        <v>4.71932427784354</v>
      </c>
      <c r="AF32" s="0" t="n">
        <f aca="false">(AF$6/$U32)*360</f>
        <v>92.0176364980413</v>
      </c>
      <c r="AG32" s="0" t="n">
        <f aca="false">(AG$6/$U32)*360</f>
        <v>19.8245988166124</v>
      </c>
      <c r="AH32" s="0" t="n">
        <f aca="false">(AH$6/$U32)*360</f>
        <v>4.27108034064748</v>
      </c>
      <c r="AL32" s="0" t="n">
        <f aca="false">(AL$6/$U32)*360</f>
        <v>124.72153780865</v>
      </c>
      <c r="AM32" s="0" t="n">
        <f aca="false">(AM$6/$U32)*360</f>
        <v>39.4404132754139</v>
      </c>
      <c r="AN32" s="0" t="n">
        <f aca="false">(AN$6/$U32)*360</f>
        <v>12.472153780865</v>
      </c>
      <c r="AO32" s="0" t="n">
        <f aca="false">(AO$6/$U32)*360</f>
        <v>3.94404132754139</v>
      </c>
    </row>
    <row r="33" customFormat="false" ht="15" hidden="false" customHeight="false" outlineLevel="0" collapsed="false">
      <c r="C33" s="0" t="s">
        <v>34</v>
      </c>
      <c r="E33" s="0" t="s">
        <v>35</v>
      </c>
      <c r="G33" s="0" t="s">
        <v>41</v>
      </c>
      <c r="S33" s="0" t="n">
        <f aca="false">S32+1</f>
        <v>24</v>
      </c>
      <c r="T33" s="0" t="n">
        <f aca="false">T$9*($D$12/$C$12)^(S33/100)</f>
        <v>0.724788412896484</v>
      </c>
      <c r="U33" s="0" t="n">
        <f aca="false">300/(T33*SQRT($D$10))</f>
        <v>129.601469879166</v>
      </c>
      <c r="W33" s="0" t="n">
        <f aca="false">(W$6/$U33)*360</f>
        <v>5.38209217497389</v>
      </c>
      <c r="AA33" s="0" t="n">
        <f aca="false">(AA$6/$U33)*360</f>
        <v>49.4173917883966</v>
      </c>
      <c r="AB33" s="0" t="n">
        <f aca="false">(AB$6/$U33)*360</f>
        <v>4.94173917883966</v>
      </c>
      <c r="AF33" s="0" t="n">
        <f aca="false">(AF$6/$U33)*360</f>
        <v>96.3542941012694</v>
      </c>
      <c r="AG33" s="0" t="n">
        <f aca="false">(AG$6/$U33)*360</f>
        <v>20.7589033745309</v>
      </c>
      <c r="AH33" s="0" t="n">
        <f aca="false">(AH$6/$U33)*360</f>
        <v>4.47237015571094</v>
      </c>
      <c r="AL33" s="0" t="n">
        <f aca="false">(AL$6/$U33)*360</f>
        <v>130.599482796247</v>
      </c>
      <c r="AM33" s="0" t="n">
        <f aca="false">(AM$6/$U33)*360</f>
        <v>41.2991826876116</v>
      </c>
      <c r="AN33" s="0" t="n">
        <f aca="false">(AN$6/$U33)*360</f>
        <v>13.0599482796247</v>
      </c>
      <c r="AO33" s="0" t="n">
        <f aca="false">(AO$6/$U33)*360</f>
        <v>4.12991826876116</v>
      </c>
    </row>
    <row r="34" customFormat="false" ht="15" hidden="false" customHeight="false" outlineLevel="0" collapsed="false">
      <c r="A34" s="1" t="s">
        <v>42</v>
      </c>
      <c r="B34" s="0" t="s">
        <v>24</v>
      </c>
      <c r="C34" s="0" t="s">
        <v>37</v>
      </c>
      <c r="D34" s="0" t="s">
        <v>43</v>
      </c>
      <c r="E34" s="0" t="s">
        <v>39</v>
      </c>
      <c r="F34" s="0" t="s">
        <v>44</v>
      </c>
      <c r="G34" s="0" t="s">
        <v>45</v>
      </c>
      <c r="H34" s="0" t="s">
        <v>26</v>
      </c>
      <c r="S34" s="0" t="n">
        <f aca="false">S33+1</f>
        <v>25</v>
      </c>
      <c r="T34" s="0" t="n">
        <f aca="false">T$9*($D$12/$C$12)^(S34/100)</f>
        <v>0.758946638440411</v>
      </c>
      <c r="U34" s="0" t="n">
        <f aca="false">300/(T34*SQRT($D$10))</f>
        <v>123.768442872084</v>
      </c>
      <c r="W34" s="0" t="n">
        <f aca="false">(W$6/$U34)*360</f>
        <v>5.63574236465652</v>
      </c>
      <c r="AA34" s="0" t="n">
        <f aca="false">(AA$6/$U34)*360</f>
        <v>51.7463617118462</v>
      </c>
      <c r="AB34" s="0" t="n">
        <f aca="false">(AB$6/$U34)*360</f>
        <v>5.17463617118462</v>
      </c>
      <c r="AF34" s="0" t="n">
        <f aca="false">(AF$6/$U34)*360</f>
        <v>100.895332080732</v>
      </c>
      <c r="AG34" s="0" t="n">
        <f aca="false">(AG$6/$U34)*360</f>
        <v>21.7372403497015</v>
      </c>
      <c r="AH34" s="0" t="n">
        <f aca="false">(AH$6/$U34)*360</f>
        <v>4.68314646749577</v>
      </c>
      <c r="AL34" s="0" t="n">
        <f aca="false">(AL$6/$U34)*360</f>
        <v>136.754446796632</v>
      </c>
      <c r="AM34" s="0" t="n">
        <f aca="false">(AM$6/$U34)*360</f>
        <v>43.2455532033676</v>
      </c>
      <c r="AN34" s="0" t="n">
        <f aca="false">(AN$6/$U34)*360</f>
        <v>13.6754446796632</v>
      </c>
      <c r="AO34" s="0" t="n">
        <f aca="false">(AO$6/$U34)*360</f>
        <v>4.32455532033676</v>
      </c>
    </row>
    <row r="35" customFormat="false" ht="15" hidden="false" customHeight="false" outlineLevel="0" collapsed="false">
      <c r="A35" s="0" t="s">
        <v>27</v>
      </c>
      <c r="B35" s="0" t="n">
        <f aca="false">C12</f>
        <v>0.24</v>
      </c>
      <c r="C35" s="0" t="n">
        <f aca="false">C12+(D35-C12)/2</f>
        <v>0.676990660033533</v>
      </c>
      <c r="D35" s="7" t="n">
        <f aca="false">$C$12*10^(LOG10($D$12/$C$12)/3)</f>
        <v>1.11398132006707</v>
      </c>
      <c r="E35" s="0" t="n">
        <f aca="false">AVERAGE(F35,D35)</f>
        <v>3.14231228807179</v>
      </c>
      <c r="F35" s="7" t="n">
        <f aca="false">$C$12*10^(LOG10($D$12/$C$12)*2/3)</f>
        <v>5.17064325607652</v>
      </c>
      <c r="G35" s="0" t="n">
        <f aca="false">AVERAGE(F35,D12)</f>
        <v>14.5853216280383</v>
      </c>
      <c r="H35" s="0" t="n">
        <f aca="false">D19</f>
        <v>24</v>
      </c>
      <c r="I35" s="0" t="s">
        <v>15</v>
      </c>
      <c r="S35" s="0" t="n">
        <f aca="false">S34+1</f>
        <v>26</v>
      </c>
      <c r="T35" s="0" t="n">
        <f aca="false">T$9*($D$12/$C$12)^(S35/100)</f>
        <v>0.794714691558219</v>
      </c>
      <c r="U35" s="0" t="n">
        <f aca="false">300/(T35*SQRT($D$10))</f>
        <v>118.197945326258</v>
      </c>
      <c r="W35" s="0" t="n">
        <f aca="false">(W$6/$U35)*360</f>
        <v>5.90134671949172</v>
      </c>
      <c r="AA35" s="0" t="n">
        <f aca="false">(AA$6/$U35)*360</f>
        <v>54.1850926062422</v>
      </c>
      <c r="AB35" s="0" t="n">
        <f aca="false">(AB$6/$U35)*360</f>
        <v>5.41850926062422</v>
      </c>
      <c r="AF35" s="0" t="n">
        <f aca="false">(AF$6/$U35)*360</f>
        <v>105.65038258681</v>
      </c>
      <c r="AG35" s="0" t="n">
        <f aca="false">(AG$6/$U35)*360</f>
        <v>22.7616849260164</v>
      </c>
      <c r="AH35" s="0" t="n">
        <f aca="false">(AH$6/$U35)*360</f>
        <v>4.90385636081854</v>
      </c>
      <c r="AL35" s="0" t="n">
        <f aca="false">(AL$6/$U35)*360</f>
        <v>143.199485313662</v>
      </c>
      <c r="AM35" s="0" t="n">
        <f aca="false">(AM$6/$U35)*360</f>
        <v>45.2836533355002</v>
      </c>
      <c r="AN35" s="0" t="n">
        <f aca="false">(AN$6/$U35)*360</f>
        <v>14.3199485313662</v>
      </c>
      <c r="AO35" s="0" t="n">
        <f aca="false">(AO$6/$U35)*360</f>
        <v>4.52836533355002</v>
      </c>
    </row>
    <row r="36" customFormat="false" ht="15" hidden="false" customHeight="false" outlineLevel="0" collapsed="false">
      <c r="A36" s="0" t="s">
        <v>40</v>
      </c>
      <c r="C36" s="7" t="n">
        <f aca="false">300/C35/4/SQRT($D$10)</f>
        <v>34.6879392908167</v>
      </c>
      <c r="E36" s="7" t="n">
        <f aca="false">300/E35/4/SQRT($D$10)</f>
        <v>7.47328997338554</v>
      </c>
      <c r="G36" s="7" t="n">
        <f aca="false">300/G35/4/SQRT($D$10)</f>
        <v>1.61007151673293</v>
      </c>
      <c r="I36" s="0" t="s">
        <v>9</v>
      </c>
      <c r="S36" s="0" t="n">
        <f aca="false">S35+1</f>
        <v>27</v>
      </c>
      <c r="T36" s="0" t="n">
        <f aca="false">T$9*($D$12/$C$12)^(S36/100)</f>
        <v>0.832168441086076</v>
      </c>
      <c r="U36" s="0" t="n">
        <f aca="false">300/(T36*SQRT($D$10))</f>
        <v>112.878161469544</v>
      </c>
      <c r="W36" s="0" t="n">
        <f aca="false">(W$6/$U36)*360</f>
        <v>6.17946862192631</v>
      </c>
      <c r="AA36" s="0" t="n">
        <f aca="false">(AA$6/$U36)*360</f>
        <v>56.7387573467779</v>
      </c>
      <c r="AB36" s="0" t="n">
        <f aca="false">(AB$6/$U36)*360</f>
        <v>5.67387573467779</v>
      </c>
      <c r="AF36" s="0" t="n">
        <f aca="false">(AF$6/$U36)*360</f>
        <v>110.629531719148</v>
      </c>
      <c r="AG36" s="0" t="n">
        <f aca="false">(AG$6/$U36)*360</f>
        <v>23.8344100877715</v>
      </c>
      <c r="AH36" s="0" t="n">
        <f aca="false">(AH$6/$U36)*360</f>
        <v>5.13496799095409</v>
      </c>
      <c r="AL36" s="0" t="n">
        <f aca="false">(AL$6/$U36)*360</f>
        <v>149.948269138131</v>
      </c>
      <c r="AM36" s="0" t="n">
        <f aca="false">(AM$6/$U36)*360</f>
        <v>47.4178061676426</v>
      </c>
      <c r="AN36" s="0" t="n">
        <f aca="false">(AN$6/$U36)*360</f>
        <v>14.9948269138131</v>
      </c>
      <c r="AO36" s="0" t="n">
        <f aca="false">(AO$6/$U36)*360</f>
        <v>4.74178061676426</v>
      </c>
    </row>
    <row r="37" customFormat="false" ht="15" hidden="false" customHeight="false" outlineLevel="0" collapsed="false">
      <c r="A37" s="0" t="s">
        <v>29</v>
      </c>
      <c r="C37" s="0" t="n">
        <f aca="false">C36/(0.3/SQRT($D$10))</f>
        <v>369.281313257138</v>
      </c>
      <c r="E37" s="0" t="n">
        <f aca="false">E36/(0.3/SQRT($D$10))</f>
        <v>79.559247166171</v>
      </c>
      <c r="G37" s="0" t="n">
        <f aca="false">G36/(0.3/SQRT($D$10))</f>
        <v>17.140520200762</v>
      </c>
      <c r="I37" s="0" t="s">
        <v>30</v>
      </c>
      <c r="S37" s="0" t="n">
        <f aca="false">S36+1</f>
        <v>28</v>
      </c>
      <c r="T37" s="0" t="n">
        <f aca="false">T$9*($D$12/$C$12)^(S37/100)</f>
        <v>0.871387331448243</v>
      </c>
      <c r="U37" s="0" t="n">
        <f aca="false">300/(T37*SQRT($D$10))</f>
        <v>107.797807327145</v>
      </c>
      <c r="W37" s="0" t="n">
        <f aca="false">(W$6/$U37)*360</f>
        <v>6.47069800580379</v>
      </c>
      <c r="AA37" s="0" t="n">
        <f aca="false">(AA$6/$U37)*360</f>
        <v>59.4127725987438</v>
      </c>
      <c r="AB37" s="0" t="n">
        <f aca="false">(AB$6/$U37)*360</f>
        <v>5.94127725987438</v>
      </c>
      <c r="AF37" s="0" t="n">
        <f aca="false">(AF$6/$U37)*360</f>
        <v>115.843340920623</v>
      </c>
      <c r="AG37" s="0" t="n">
        <f aca="false">(AG$6/$U37)*360</f>
        <v>24.9576912288579</v>
      </c>
      <c r="AH37" s="0" t="n">
        <f aca="false">(AH$6/$U37)*360</f>
        <v>5.3769715766556</v>
      </c>
      <c r="AL37" s="0" t="n">
        <f aca="false">(AL$6/$U37)*360</f>
        <v>157.015113345356</v>
      </c>
      <c r="AM37" s="0" t="n">
        <f aca="false">(AM$6/$U37)*360</f>
        <v>49.6525385240826</v>
      </c>
      <c r="AN37" s="0" t="n">
        <f aca="false">(AN$6/$U37)*360</f>
        <v>15.7015113345356</v>
      </c>
      <c r="AO37" s="0" t="n">
        <f aca="false">(AO$6/$U37)*360</f>
        <v>4.96525385240826</v>
      </c>
    </row>
    <row r="38" customFormat="false" ht="15" hidden="false" customHeight="false" outlineLevel="0" collapsed="false">
      <c r="A38" s="0" t="s">
        <v>31</v>
      </c>
      <c r="C38" s="0" t="n">
        <f aca="false">C36*360/(300/B35/SQRT($D$10))</f>
        <v>31.9059054654167</v>
      </c>
      <c r="E38" s="0" t="n">
        <f aca="false">E36*360/(300/D35/SQRT($D$10))</f>
        <v>31.9059054654167</v>
      </c>
      <c r="G38" s="0" t="n">
        <f aca="false">G36*360/(300/F35/SQRT($D$10))</f>
        <v>31.9059054654167</v>
      </c>
      <c r="I38" s="0" t="s">
        <v>32</v>
      </c>
      <c r="S38" s="0" t="n">
        <f aca="false">S37+1</f>
        <v>29</v>
      </c>
      <c r="T38" s="0" t="n">
        <f aca="false">T$9*($D$12/$C$12)^(S38/100)</f>
        <v>0.912454551169347</v>
      </c>
      <c r="U38" s="0" t="n">
        <f aca="false">300/(T38*SQRT($D$10))</f>
        <v>102.94610678679</v>
      </c>
      <c r="W38" s="0" t="n">
        <f aca="false">(W$6/$U38)*360</f>
        <v>6.77565260769317</v>
      </c>
      <c r="AA38" s="0" t="n">
        <f aca="false">(AA$6/$U38)*360</f>
        <v>62.2128103070009</v>
      </c>
      <c r="AB38" s="0" t="n">
        <f aca="false">(AB$6/$U38)*360</f>
        <v>6.22128103070009</v>
      </c>
      <c r="AF38" s="0" t="n">
        <f aca="false">(AF$6/$U38)*360</f>
        <v>121.302869379577</v>
      </c>
      <c r="AG38" s="0" t="n">
        <f aca="false">(AG$6/$U38)*360</f>
        <v>26.1339109791767</v>
      </c>
      <c r="AH38" s="0" t="n">
        <f aca="false">(AH$6/$U38)*360</f>
        <v>5.63038043997433</v>
      </c>
      <c r="AL38" s="0" t="n">
        <f aca="false">(AL$6/$U38)*360</f>
        <v>164.41500765937</v>
      </c>
      <c r="AM38" s="0" t="n">
        <f aca="false">(AM$6/$U38)*360</f>
        <v>51.992590571764</v>
      </c>
      <c r="AN38" s="0" t="n">
        <f aca="false">(AN$6/$U38)*360</f>
        <v>16.441500765937</v>
      </c>
      <c r="AO38" s="0" t="n">
        <f aca="false">(AO$6/$U38)*360</f>
        <v>5.1992590571764</v>
      </c>
    </row>
    <row r="39" customFormat="false" ht="15" hidden="false" customHeight="false" outlineLevel="0" collapsed="false">
      <c r="A39" s="0" t="s">
        <v>33</v>
      </c>
      <c r="C39" s="0" t="n">
        <f aca="false">C36*360/(300/D35/SQRT($D$10))</f>
        <v>148.094094534583</v>
      </c>
      <c r="E39" s="0" t="n">
        <f aca="false">E36*360/(300/F35/SQRT($D$10))</f>
        <v>148.094094534583</v>
      </c>
      <c r="G39" s="0" t="n">
        <f aca="false">G36*360/(300/H35/SQRT($D$10))</f>
        <v>148.094094534583</v>
      </c>
      <c r="I39" s="0" t="s">
        <v>32</v>
      </c>
      <c r="S39" s="0" t="n">
        <f aca="false">S38+1</f>
        <v>30</v>
      </c>
      <c r="T39" s="0" t="n">
        <f aca="false">T$9*($D$12/$C$12)^(S39/100)</f>
        <v>0.955457209328393</v>
      </c>
      <c r="U39" s="0" t="n">
        <f aca="false">300/(T39*SQRT($D$10))</f>
        <v>98.3127687411558</v>
      </c>
      <c r="W39" s="0" t="n">
        <f aca="false">(W$6/$U39)*360</f>
        <v>7.09497927719104</v>
      </c>
      <c r="AA39" s="0" t="n">
        <f aca="false">(AA$6/$U39)*360</f>
        <v>65.1448097269359</v>
      </c>
      <c r="AB39" s="0" t="n">
        <f aca="false">(AB$6/$U39)*360</f>
        <v>6.51448097269359</v>
      </c>
      <c r="AF39" s="0" t="n">
        <f aca="false">(AF$6/$U39)*360</f>
        <v>127.019697487844</v>
      </c>
      <c r="AG39" s="0" t="n">
        <f aca="false">(AG$6/$U39)*360</f>
        <v>27.3655642585167</v>
      </c>
      <c r="AH39" s="0" t="n">
        <f aca="false">(AH$6/$U39)*360</f>
        <v>5.89573209508451</v>
      </c>
      <c r="AL39" s="0" t="n">
        <f aca="false">(AL$6/$U39)*360</f>
        <v>172.163648248134</v>
      </c>
      <c r="AM39" s="0" t="n">
        <f aca="false">(AM$6/$U39)*360</f>
        <v>54.4429258748161</v>
      </c>
      <c r="AN39" s="0" t="n">
        <f aca="false">(AN$6/$U39)*360</f>
        <v>17.2163648248134</v>
      </c>
      <c r="AO39" s="0" t="n">
        <f aca="false">(AO$6/$U39)*360</f>
        <v>5.44429258748161</v>
      </c>
    </row>
    <row r="40" customFormat="false" ht="15" hidden="false" customHeight="false" outlineLevel="0" collapsed="false">
      <c r="S40" s="0" t="n">
        <f aca="false">S39+1</f>
        <v>31</v>
      </c>
      <c r="T40" s="0" t="n">
        <f aca="false">T$9*($D$12/$C$12)^(S40/100)</f>
        <v>1.00048652032881</v>
      </c>
      <c r="U40" s="0" t="n">
        <f aca="false">300/(T40*SQRT($D$10))</f>
        <v>93.8879652590438</v>
      </c>
      <c r="W40" s="0" t="n">
        <f aca="false">(W$6/$U40)*360</f>
        <v>7.42935534897628</v>
      </c>
      <c r="AA40" s="0" t="n">
        <f aca="false">(AA$6/$U40)*360</f>
        <v>68.2149900224185</v>
      </c>
      <c r="AB40" s="0" t="n">
        <f aca="false">(AB$6/$U40)*360</f>
        <v>6.82149900224185</v>
      </c>
      <c r="AF40" s="0" t="n">
        <f aca="false">(AF$6/$U40)*360</f>
        <v>133.005951404311</v>
      </c>
      <c r="AG40" s="0" t="n">
        <f aca="false">(AG$6/$U40)*360</f>
        <v>28.6552635686142</v>
      </c>
      <c r="AH40" s="0" t="n">
        <f aca="false">(AH$6/$U40)*360</f>
        <v>6.17358938842293</v>
      </c>
      <c r="AL40" s="0" t="n">
        <f aca="false">(AL$6/$U40)*360</f>
        <v>180.277471017214</v>
      </c>
      <c r="AM40" s="0" t="n">
        <f aca="false">(AM$6/$U40)*360</f>
        <v>57.0087419229389</v>
      </c>
      <c r="AN40" s="0" t="n">
        <f aca="false">(AN$6/$U40)*360</f>
        <v>18.0277471017214</v>
      </c>
      <c r="AO40" s="0" t="n">
        <f aca="false">(AO$6/$U40)*360</f>
        <v>5.70087419229389</v>
      </c>
    </row>
    <row r="41" customFormat="false" ht="15" hidden="false" customHeight="false" outlineLevel="0" collapsed="false">
      <c r="C41" s="0" t="s">
        <v>34</v>
      </c>
      <c r="E41" s="0" t="s">
        <v>35</v>
      </c>
      <c r="G41" s="0" t="s">
        <v>41</v>
      </c>
      <c r="I41" s="0" t="s">
        <v>46</v>
      </c>
      <c r="S41" s="0" t="n">
        <f aca="false">S40+1</f>
        <v>32</v>
      </c>
      <c r="T41" s="0" t="n">
        <f aca="false">T$9*($D$12/$C$12)^(S41/100)</f>
        <v>1.0476379973764</v>
      </c>
      <c r="U41" s="0" t="n">
        <f aca="false">300/(T41*SQRT($D$10))</f>
        <v>89.662310739025</v>
      </c>
      <c r="W41" s="0" t="n">
        <f aca="false">(W$6/$U41)*360</f>
        <v>7.77949007952771</v>
      </c>
      <c r="AA41" s="0" t="n">
        <f aca="false">(AA$6/$U41)*360</f>
        <v>71.4298634574817</v>
      </c>
      <c r="AB41" s="0" t="n">
        <f aca="false">(AB$6/$U41)*360</f>
        <v>7.14298634574817</v>
      </c>
      <c r="AF41" s="0" t="n">
        <f aca="false">(AF$6/$U41)*360</f>
        <v>139.274328776124</v>
      </c>
      <c r="AG41" s="0" t="n">
        <f aca="false">(AG$6/$U41)*360</f>
        <v>30.0057445346188</v>
      </c>
      <c r="AH41" s="0" t="n">
        <f aca="false">(AH$6/$U41)*360</f>
        <v>6.46454169256174</v>
      </c>
      <c r="AL41" s="0" t="n">
        <f aca="false">(AL$6/$U41)*360</f>
        <v>188.773686472544</v>
      </c>
      <c r="AM41" s="0" t="n">
        <f aca="false">(AM$6/$U41)*360</f>
        <v>59.6954811559755</v>
      </c>
      <c r="AN41" s="0" t="n">
        <f aca="false">(AN$6/$U41)*360</f>
        <v>18.8773686472544</v>
      </c>
      <c r="AO41" s="0" t="n">
        <f aca="false">(AO$6/$U41)*360</f>
        <v>5.96954811559755</v>
      </c>
    </row>
    <row r="42" customFormat="false" ht="15" hidden="false" customHeight="false" outlineLevel="0" collapsed="false">
      <c r="A42" s="1" t="s">
        <v>47</v>
      </c>
      <c r="B42" s="0" t="s">
        <v>24</v>
      </c>
      <c r="C42" s="0" t="s">
        <v>37</v>
      </c>
      <c r="D42" s="0" t="s">
        <v>43</v>
      </c>
      <c r="E42" s="0" t="s">
        <v>39</v>
      </c>
      <c r="F42" s="0" t="s">
        <v>44</v>
      </c>
      <c r="G42" s="0" t="s">
        <v>45</v>
      </c>
      <c r="H42" s="0" t="s">
        <v>48</v>
      </c>
      <c r="I42" s="0" t="s">
        <v>49</v>
      </c>
      <c r="J42" s="0" t="s">
        <v>26</v>
      </c>
      <c r="S42" s="0" t="n">
        <f aca="false">S41+1</f>
        <v>33</v>
      </c>
      <c r="T42" s="0" t="n">
        <f aca="false">T$9*($D$12/$C$12)^(S42/100)</f>
        <v>1.0970116550757</v>
      </c>
      <c r="U42" s="0" t="n">
        <f aca="false">300/(T42*SQRT($D$10))</f>
        <v>85.626842001319</v>
      </c>
      <c r="W42" s="0" t="n">
        <f aca="false">(W$6/$U42)*360</f>
        <v>8.14612615155223</v>
      </c>
      <c r="AA42" s="0" t="n">
        <f aca="false">(AA$6/$U42)*360</f>
        <v>74.7962492097068</v>
      </c>
      <c r="AB42" s="0" t="n">
        <f aca="false">(AB$6/$U42)*360</f>
        <v>7.47962492097068</v>
      </c>
      <c r="AF42" s="0" t="n">
        <f aca="false">(AF$6/$U42)*360</f>
        <v>145.838125672107</v>
      </c>
      <c r="AG42" s="0" t="n">
        <f aca="false">(AG$6/$U42)*360</f>
        <v>31.4198717077216</v>
      </c>
      <c r="AH42" s="0" t="n">
        <f aca="false">(AH$6/$U42)*360</f>
        <v>6.76920615634668</v>
      </c>
      <c r="AL42" s="0" t="n">
        <f aca="false">(AL$6/$U42)*360</f>
        <v>197.670316226211</v>
      </c>
      <c r="AM42" s="0" t="n">
        <f aca="false">(AM$6/$U42)*360</f>
        <v>62.5088425080565</v>
      </c>
      <c r="AN42" s="0" t="n">
        <f aca="false">(AN$6/$U42)*360</f>
        <v>19.767031622621</v>
      </c>
      <c r="AO42" s="0" t="n">
        <f aca="false">(AO$6/$U42)*360</f>
        <v>6.25088425080565</v>
      </c>
    </row>
    <row r="43" customFormat="false" ht="15" hidden="false" customHeight="false" outlineLevel="0" collapsed="false">
      <c r="A43" s="0" t="s">
        <v>27</v>
      </c>
      <c r="B43" s="0" t="n">
        <f aca="false">C12</f>
        <v>0.24</v>
      </c>
      <c r="C43" s="0" t="n">
        <f aca="false">C12+(D43-C12)/2</f>
        <v>0.499473319220206</v>
      </c>
      <c r="D43" s="7" t="n">
        <f aca="false">$C$12*10^(LOG10($D$12/$C$12)*1/4)</f>
        <v>0.758946638440411</v>
      </c>
      <c r="E43" s="0" t="n">
        <f aca="false">AVERAGE(F43,D43)</f>
        <v>1.57947331922021</v>
      </c>
      <c r="F43" s="7" t="n">
        <f aca="false">$C$12*10^(LOG10($D$12/$C$12)*2/4)</f>
        <v>2.4</v>
      </c>
      <c r="G43" s="0" t="n">
        <f aca="false">AVERAGE(H43,F43)</f>
        <v>4.99473319220206</v>
      </c>
      <c r="H43" s="7" t="n">
        <f aca="false">$C$12*10^(LOG10($D$12/$C$12)*3/4)</f>
        <v>7.58946638440411</v>
      </c>
      <c r="I43" s="0" t="n">
        <f aca="false">AVERAGE(H43,D12)</f>
        <v>15.7947331922021</v>
      </c>
      <c r="J43" s="0" t="n">
        <f aca="false">D19</f>
        <v>24</v>
      </c>
      <c r="K43" s="0" t="s">
        <v>15</v>
      </c>
      <c r="S43" s="0" t="n">
        <f aca="false">S42+1</f>
        <v>34</v>
      </c>
      <c r="T43" s="0" t="n">
        <f aca="false">T$9*($D$12/$C$12)^(S43/100)</f>
        <v>1.14871222157433</v>
      </c>
      <c r="U43" s="0" t="n">
        <f aca="false">300/(T43*SQRT($D$10))</f>
        <v>81.7729992756885</v>
      </c>
      <c r="W43" s="0" t="n">
        <f aca="false">(W$6/$U43)*360</f>
        <v>8.53004124931435</v>
      </c>
      <c r="AA43" s="0" t="n">
        <f aca="false">(AA$6/$U43)*360</f>
        <v>78.3212878346135</v>
      </c>
      <c r="AB43" s="0" t="n">
        <f aca="false">(AB$6/$U43)*360</f>
        <v>7.83212878346136</v>
      </c>
      <c r="AF43" s="0" t="n">
        <f aca="false">(AF$6/$U43)*360</f>
        <v>152.711264785498</v>
      </c>
      <c r="AG43" s="0" t="n">
        <f aca="false">(AG$6/$U43)*360</f>
        <v>32.9006446412521</v>
      </c>
      <c r="AH43" s="0" t="n">
        <f aca="false">(AH$6/$U43)*360</f>
        <v>7.08822901395251</v>
      </c>
      <c r="AL43" s="0" t="n">
        <f aca="false">(AL$6/$U43)*360</f>
        <v>206.986231222714</v>
      </c>
      <c r="AM43" s="0" t="n">
        <f aca="false">(AM$6/$U43)*360</f>
        <v>65.4547934958035</v>
      </c>
      <c r="AN43" s="0" t="n">
        <f aca="false">(AN$6/$U43)*360</f>
        <v>20.6986231222714</v>
      </c>
      <c r="AO43" s="0" t="n">
        <f aca="false">(AO$6/$U43)*360</f>
        <v>6.54547934958035</v>
      </c>
    </row>
    <row r="44" customFormat="false" ht="15" hidden="false" customHeight="false" outlineLevel="0" collapsed="false">
      <c r="A44" s="0" t="s">
        <v>40</v>
      </c>
      <c r="C44" s="7" t="n">
        <f aca="false">300/C43/4/SQRT($D$10)</f>
        <v>47.0163470440347</v>
      </c>
      <c r="E44" s="7" t="n">
        <f aca="false">300/E43/4/SQRT($D$10)</f>
        <v>14.8678743920075</v>
      </c>
      <c r="G44" s="7" t="n">
        <f aca="false">300/G43/4/SQRT($D$10)</f>
        <v>4.70163470440347</v>
      </c>
      <c r="I44" s="7" t="n">
        <f aca="false">300/I43/4/SQRT($D$10)</f>
        <v>1.48678743920075</v>
      </c>
      <c r="K44" s="0" t="s">
        <v>9</v>
      </c>
      <c r="S44" s="0" t="n">
        <f aca="false">S43+1</f>
        <v>35</v>
      </c>
      <c r="T44" s="0" t="n">
        <f aca="false">T$9*($D$12/$C$12)^(S44/100)</f>
        <v>1.20284936070545</v>
      </c>
      <c r="U44" s="0" t="n">
        <f aca="false">300/(T44*SQRT($D$10))</f>
        <v>78.0926080450188</v>
      </c>
      <c r="W44" s="0" t="n">
        <f aca="false">(W$6/$U44)*360</f>
        <v>8.93204970820881</v>
      </c>
      <c r="AA44" s="0" t="n">
        <f aca="false">(AA$6/$U44)*360</f>
        <v>82.0124564117355</v>
      </c>
      <c r="AB44" s="0" t="n">
        <f aca="false">(AB$6/$U44)*360</f>
        <v>8.20124564117355</v>
      </c>
      <c r="AF44" s="0" t="n">
        <f aca="false">(AF$6/$U44)*360</f>
        <v>159.908324965855</v>
      </c>
      <c r="AG44" s="0" t="n">
        <f aca="false">(AG$6/$U44)*360</f>
        <v>34.4512042531329</v>
      </c>
      <c r="AH44" s="0" t="n">
        <f aca="false">(AH$6/$U44)*360</f>
        <v>7.42228695563235</v>
      </c>
      <c r="AL44" s="0" t="n">
        <f aca="false">(AL$6/$U44)*360</f>
        <v>216.741191766768</v>
      </c>
      <c r="AM44" s="0" t="n">
        <f aca="false">(AM$6/$U44)*360</f>
        <v>68.5395828762322</v>
      </c>
      <c r="AN44" s="0" t="n">
        <f aca="false">(AN$6/$U44)*360</f>
        <v>21.6741191766768</v>
      </c>
      <c r="AO44" s="0" t="n">
        <f aca="false">(AO$6/$U44)*360</f>
        <v>6.85395828762322</v>
      </c>
    </row>
    <row r="45" customFormat="false" ht="15" hidden="false" customHeight="false" outlineLevel="0" collapsed="false">
      <c r="A45" s="0" t="s">
        <v>29</v>
      </c>
      <c r="C45" s="0" t="n">
        <f aca="false">C44/(0.3/SQRT($D$10))</f>
        <v>500.527236150088</v>
      </c>
      <c r="E45" s="0" t="n">
        <f aca="false">E44/(0.3/SQRT($D$10))</f>
        <v>158.280609718325</v>
      </c>
      <c r="G45" s="0" t="n">
        <f aca="false">G44/(0.3/SQRT($D$10))</f>
        <v>50.0527236150088</v>
      </c>
      <c r="I45" s="0" t="n">
        <f aca="false">I44/(0.3/SQRT($D$10))</f>
        <v>15.8280609718325</v>
      </c>
      <c r="K45" s="0" t="s">
        <v>30</v>
      </c>
      <c r="S45" s="0" t="n">
        <f aca="false">S44+1</f>
        <v>36</v>
      </c>
      <c r="T45" s="0" t="n">
        <f aca="false">T$9*($D$12/$C$12)^(S45/100)</f>
        <v>1.25953790459945</v>
      </c>
      <c r="U45" s="0" t="n">
        <f aca="false">300/(T45*SQRT($D$10))</f>
        <v>74.5778617060709</v>
      </c>
      <c r="W45" s="0" t="n">
        <f aca="false">(W$6/$U45)*360</f>
        <v>9.35300424207516</v>
      </c>
      <c r="AA45" s="0" t="n">
        <f aca="false">(AA$6/$U45)*360</f>
        <v>85.8775844045082</v>
      </c>
      <c r="AB45" s="0" t="n">
        <f aca="false">(AB$6/$U45)*360</f>
        <v>8.58775844045082</v>
      </c>
      <c r="AF45" s="0" t="n">
        <f aca="false">(AF$6/$U45)*360</f>
        <v>167.444572142747</v>
      </c>
      <c r="AG45" s="0" t="n">
        <f aca="false">(AG$6/$U45)*360</f>
        <v>36.0748394881881</v>
      </c>
      <c r="AH45" s="0" t="n">
        <f aca="false">(AH$6/$U45)*360</f>
        <v>7.77208856306844</v>
      </c>
      <c r="AL45" s="0" t="n">
        <f aca="false">(AL$6/$U45)*360</f>
        <v>226.955889437558</v>
      </c>
      <c r="AM45" s="0" t="n">
        <f aca="false">(AM$6/$U45)*360</f>
        <v>71.7697539012033</v>
      </c>
      <c r="AN45" s="0" t="n">
        <f aca="false">(AN$6/$U45)*360</f>
        <v>22.6955889437558</v>
      </c>
      <c r="AO45" s="0" t="n">
        <f aca="false">(AO$6/$U45)*360</f>
        <v>7.17697539012033</v>
      </c>
    </row>
    <row r="46" customFormat="false" ht="15" hidden="false" customHeight="false" outlineLevel="0" collapsed="false">
      <c r="A46" s="0" t="s">
        <v>31</v>
      </c>
      <c r="C46" s="0" t="n">
        <f aca="false">C44*360/(300/B43/SQRT($D$10))</f>
        <v>43.2455532033676</v>
      </c>
      <c r="E46" s="0" t="n">
        <f aca="false">E44*360/(300/D43/SQRT($D$10))</f>
        <v>43.2455532033676</v>
      </c>
      <c r="G46" s="0" t="n">
        <f aca="false">G44*360/(300/F43/SQRT($D$10))</f>
        <v>43.2455532033676</v>
      </c>
      <c r="K46" s="0" t="s">
        <v>32</v>
      </c>
      <c r="S46" s="0" t="n">
        <f aca="false">S45+1</f>
        <v>37</v>
      </c>
      <c r="T46" s="0" t="n">
        <f aca="false">T$9*($D$12/$C$12)^(S46/100)</f>
        <v>1.3188980972583</v>
      </c>
      <c r="U46" s="0" t="n">
        <f aca="false">300/(T46*SQRT($D$10))</f>
        <v>71.2213050106297</v>
      </c>
      <c r="W46" s="0" t="n">
        <f aca="false">(W$6/$U46)*360</f>
        <v>9.79379775191806</v>
      </c>
      <c r="AA46" s="0" t="n">
        <f aca="false">(AA$6/$U46)*360</f>
        <v>89.9248702676113</v>
      </c>
      <c r="AB46" s="0" t="n">
        <f aca="false">(AB$6/$U46)*360</f>
        <v>8.99248702676113</v>
      </c>
      <c r="AF46" s="0" t="n">
        <f aca="false">(AF$6/$U46)*360</f>
        <v>175.335991706839</v>
      </c>
      <c r="AG46" s="0" t="n">
        <f aca="false">(AG$6/$U46)*360</f>
        <v>37.7749942944356</v>
      </c>
      <c r="AH46" s="0" t="n">
        <f aca="false">(AH$6/$U46)*360</f>
        <v>8.13837581236886</v>
      </c>
      <c r="AL46" s="0" t="n">
        <f aca="false">(AL$6/$U46)*360</f>
        <v>237.65199097835</v>
      </c>
      <c r="AM46" s="0" t="n">
        <f aca="false">(AM$6/$U46)*360</f>
        <v>75.1521581965374</v>
      </c>
      <c r="AN46" s="0" t="n">
        <f aca="false">(AN$6/$U46)*360</f>
        <v>23.765199097835</v>
      </c>
      <c r="AO46" s="0" t="n">
        <f aca="false">(AO$6/$U46)*360</f>
        <v>7.51521581965374</v>
      </c>
    </row>
    <row r="47" customFormat="false" ht="15" hidden="false" customHeight="false" outlineLevel="0" collapsed="false">
      <c r="A47" s="0" t="s">
        <v>33</v>
      </c>
      <c r="C47" s="0" t="n">
        <f aca="false">C44*360/(300/D43/SQRT($D$10))</f>
        <v>136.754446796632</v>
      </c>
      <c r="E47" s="0" t="n">
        <f aca="false">E44*360/(300/F43/SQRT($D$10))</f>
        <v>136.754446796632</v>
      </c>
      <c r="G47" s="0" t="n">
        <f aca="false">G44*360/(300/H43/SQRT($D$10))</f>
        <v>136.754446796632</v>
      </c>
      <c r="K47" s="0" t="s">
        <v>32</v>
      </c>
      <c r="S47" s="0" t="n">
        <f aca="false">S46+1</f>
        <v>38</v>
      </c>
      <c r="T47" s="0" t="n">
        <f aca="false">T$9*($D$12/$C$12)^(S47/100)</f>
        <v>1.38105584960918</v>
      </c>
      <c r="U47" s="0" t="n">
        <f aca="false">300/(T47*SQRT($D$10))</f>
        <v>68.0158182519227</v>
      </c>
      <c r="W47" s="0" t="n">
        <f aca="false">(W$6/$U47)*360</f>
        <v>10.2553652198701</v>
      </c>
      <c r="AA47" s="0" t="n">
        <f aca="false">(AA$6/$U47)*360</f>
        <v>94.1628988369893</v>
      </c>
      <c r="AB47" s="0" t="n">
        <f aca="false">(AB$6/$U47)*360</f>
        <v>9.41628988369893</v>
      </c>
      <c r="AF47" s="0" t="n">
        <f aca="false">(AF$6/$U47)*360</f>
        <v>183.599322417047</v>
      </c>
      <c r="AG47" s="0" t="n">
        <f aca="false">(AG$6/$U47)*360</f>
        <v>39.5552749281634</v>
      </c>
      <c r="AH47" s="0" t="n">
        <f aca="false">(AH$6/$U47)*360</f>
        <v>8.52192564789836</v>
      </c>
      <c r="AL47" s="0" t="n">
        <f aca="false">(AL$6/$U47)*360</f>
        <v>248.852184254565</v>
      </c>
      <c r="AM47" s="0" t="n">
        <f aca="false">(AM$6/$U47)*360</f>
        <v>78.6939702952317</v>
      </c>
      <c r="AN47" s="0" t="n">
        <f aca="false">(AN$6/$U47)*360</f>
        <v>24.8852184254565</v>
      </c>
      <c r="AO47" s="0" t="n">
        <f aca="false">(AO$6/$U47)*360</f>
        <v>7.86939702952317</v>
      </c>
    </row>
    <row r="48" customFormat="false" ht="15" hidden="false" customHeight="false" outlineLevel="0" collapsed="false">
      <c r="S48" s="0" t="n">
        <f aca="false">S47+1</f>
        <v>39</v>
      </c>
      <c r="T48" s="0" t="n">
        <f aca="false">T$9*($D$12/$C$12)^(S48/100)</f>
        <v>1.44614300657846</v>
      </c>
      <c r="U48" s="0" t="n">
        <f aca="false">300/(T48*SQRT($D$10))</f>
        <v>64.9546021627676</v>
      </c>
      <c r="W48" s="0" t="n">
        <f aca="false">(W$6/$U48)*360</f>
        <v>10.7386856924143</v>
      </c>
      <c r="AA48" s="0" t="n">
        <f aca="false">(AA$6/$U48)*360</f>
        <v>98.6006595394403</v>
      </c>
      <c r="AB48" s="0" t="n">
        <f aca="false">(AB$6/$U48)*360</f>
        <v>9.86006595394404</v>
      </c>
      <c r="AF48" s="0" t="n">
        <f aca="false">(AF$6/$U48)*360</f>
        <v>192.252091905691</v>
      </c>
      <c r="AG48" s="0" t="n">
        <f aca="false">(AG$6/$U48)*360</f>
        <v>41.4194576032819</v>
      </c>
      <c r="AH48" s="0" t="n">
        <f aca="false">(AH$6/$U48)*360</f>
        <v>8.92355163028153</v>
      </c>
      <c r="AL48" s="0" t="n">
        <f aca="false">(AL$6/$U48)*360</f>
        <v>260.580226377778</v>
      </c>
      <c r="AM48" s="0" t="n">
        <f aca="false">(AM$6/$U48)*360</f>
        <v>82.4027028556066</v>
      </c>
      <c r="AN48" s="0" t="n">
        <f aca="false">(AN$6/$U48)*360</f>
        <v>26.0580226377778</v>
      </c>
      <c r="AO48" s="0" t="n">
        <f aca="false">(AO$6/$U48)*360</f>
        <v>8.24027028556066</v>
      </c>
    </row>
    <row r="49" customFormat="false" ht="15" hidden="false" customHeight="false" outlineLevel="0" collapsed="false">
      <c r="S49" s="0" t="n">
        <f aca="false">S48+1</f>
        <v>40</v>
      </c>
      <c r="T49" s="0" t="n">
        <f aca="false">T$9*($D$12/$C$12)^(S49/100)</f>
        <v>1.51429762675246</v>
      </c>
      <c r="U49" s="0" t="n">
        <f aca="false">300/(T49*SQRT($D$10))</f>
        <v>62.031163493415</v>
      </c>
      <c r="W49" s="0" t="n">
        <f aca="false">(W$6/$U49)*360</f>
        <v>11.2447843570728</v>
      </c>
      <c r="AA49" s="0" t="n">
        <f aca="false">(AA$6/$U49)*360</f>
        <v>103.247565460395</v>
      </c>
      <c r="AB49" s="0" t="n">
        <f aca="false">(AB$6/$U49)*360</f>
        <v>10.3247565460395</v>
      </c>
      <c r="AF49" s="0" t="n">
        <f aca="false">(AF$6/$U49)*360</f>
        <v>201.312653856954</v>
      </c>
      <c r="AG49" s="0" t="n">
        <f aca="false">(AG$6/$U49)*360</f>
        <v>43.3714965011803</v>
      </c>
      <c r="AH49" s="0" t="n">
        <f aca="false">(AH$6/$U49)*360</f>
        <v>9.34410566207394</v>
      </c>
      <c r="AL49" s="0" t="n">
        <f aca="false">(AL$6/$U49)*360</f>
        <v>272.860994097737</v>
      </c>
      <c r="AM49" s="0" t="n">
        <f aca="false">(AM$6/$U49)*360</f>
        <v>86.2862225966611</v>
      </c>
      <c r="AN49" s="0" t="n">
        <f aca="false">(AN$6/$U49)*360</f>
        <v>27.2860994097737</v>
      </c>
      <c r="AO49" s="0" t="n">
        <f aca="false">(AO$6/$U49)*360</f>
        <v>8.62862225966611</v>
      </c>
    </row>
    <row r="50" customFormat="false" ht="15" hidden="false" customHeight="false" outlineLevel="0" collapsed="false">
      <c r="S50" s="0" t="n">
        <f aca="false">S49+1</f>
        <v>41</v>
      </c>
      <c r="T50" s="0" t="n">
        <f aca="false">T$9*($D$12/$C$12)^(S50/100)</f>
        <v>1.58566427521823</v>
      </c>
      <c r="U50" s="0" t="n">
        <f aca="false">300/(T50*SQRT($D$10))</f>
        <v>59.2393012384949</v>
      </c>
      <c r="W50" s="0" t="n">
        <f aca="false">(W$6/$U50)*360</f>
        <v>11.7747347169671</v>
      </c>
      <c r="AA50" s="0" t="n">
        <f aca="false">(AA$6/$U50)*360</f>
        <v>108.113473310334</v>
      </c>
      <c r="AB50" s="0" t="n">
        <f aca="false">(AB$6/$U50)*360</f>
        <v>10.8113473310334</v>
      </c>
      <c r="AF50" s="0" t="n">
        <f aca="false">(AF$6/$U50)*360</f>
        <v>210.800226937506</v>
      </c>
      <c r="AG50" s="0" t="n">
        <f aca="false">(AG$6/$U50)*360</f>
        <v>45.4155321580756</v>
      </c>
      <c r="AH50" s="0" t="n">
        <f aca="false">(AH$6/$U50)*360</f>
        <v>9.78447979476167</v>
      </c>
      <c r="AL50" s="0" t="n">
        <f aca="false">(AL$6/$U50)*360</f>
        <v>285.720536569289</v>
      </c>
      <c r="AM50" s="0" t="n">
        <f aca="false">(AM$6/$U50)*360</f>
        <v>90.3527669844384</v>
      </c>
      <c r="AN50" s="0" t="n">
        <f aca="false">(AN$6/$U50)*360</f>
        <v>28.5720536569289</v>
      </c>
      <c r="AO50" s="0" t="n">
        <f aca="false">(AO$6/$U50)*360</f>
        <v>9.03527669844384</v>
      </c>
    </row>
    <row r="51" customFormat="false" ht="15" hidden="false" customHeight="false" outlineLevel="0" collapsed="false">
      <c r="S51" s="0" t="n">
        <f aca="false">S50+1</f>
        <v>42</v>
      </c>
      <c r="T51" s="0" t="n">
        <f aca="false">T$9*($D$12/$C$12)^(S51/100)</f>
        <v>1.66039433020545</v>
      </c>
      <c r="U51" s="0" t="n">
        <f aca="false">300/(T51*SQRT($D$10))</f>
        <v>56.5730934838531</v>
      </c>
      <c r="W51" s="0" t="n">
        <f aca="false">(W$6/$U51)*360</f>
        <v>12.3296608678622</v>
      </c>
      <c r="AA51" s="0" t="n">
        <f aca="false">(AA$6/$U51)*360</f>
        <v>113.20870433219</v>
      </c>
      <c r="AB51" s="0" t="n">
        <f aca="false">(AB$6/$U51)*360</f>
        <v>11.320870433219</v>
      </c>
      <c r="AF51" s="0" t="n">
        <f aca="false">(AF$6/$U51)*360</f>
        <v>220.734935561871</v>
      </c>
      <c r="AG51" s="0" t="n">
        <f aca="false">(AG$6/$U51)*360</f>
        <v>47.5559002476447</v>
      </c>
      <c r="AH51" s="0" t="n">
        <f aca="false">(AH$6/$U51)*360</f>
        <v>10.2456081209222</v>
      </c>
      <c r="AL51" s="0" t="n">
        <f aca="false">(AL$6/$U51)*360</f>
        <v>299.186130606123</v>
      </c>
      <c r="AM51" s="0" t="n">
        <f aca="false">(AM$6/$U51)*360</f>
        <v>94.6109617047962</v>
      </c>
      <c r="AN51" s="0" t="n">
        <f aca="false">(AN$6/$U51)*360</f>
        <v>29.9186130606123</v>
      </c>
      <c r="AO51" s="0" t="n">
        <f aca="false">(AO$6/$U51)*360</f>
        <v>9.46109617047962</v>
      </c>
    </row>
    <row r="52" customFormat="false" ht="15" hidden="false" customHeight="false" outlineLevel="0" collapsed="false">
      <c r="S52" s="0" t="n">
        <f aca="false">S51+1</f>
        <v>43</v>
      </c>
      <c r="T52" s="0" t="n">
        <f aca="false">T$9*($D$12/$C$12)^(S52/100)</f>
        <v>1.73864630417998</v>
      </c>
      <c r="U52" s="0" t="n">
        <f aca="false">300/(T52*SQRT($D$10))</f>
        <v>54.0268848453773</v>
      </c>
      <c r="W52" s="0" t="n">
        <f aca="false">(W$6/$U52)*360</f>
        <v>12.9107398825246</v>
      </c>
      <c r="AA52" s="0" t="n">
        <f aca="false">(AA$6/$U52)*360</f>
        <v>118.544066194089</v>
      </c>
      <c r="AB52" s="0" t="n">
        <f aca="false">(AB$6/$U52)*360</f>
        <v>11.8544066194089</v>
      </c>
      <c r="AF52" s="0" t="n">
        <f aca="false">(AF$6/$U52)*360</f>
        <v>231.13785257901</v>
      </c>
      <c r="AG52" s="0" t="n">
        <f aca="false">(AG$6/$U52)*360</f>
        <v>49.7971407775696</v>
      </c>
      <c r="AH52" s="0" t="n">
        <f aca="false">(AH$6/$U52)*360</f>
        <v>10.7284687555597</v>
      </c>
      <c r="AL52" s="0" t="n">
        <f aca="false">(AL$6/$U52)*360</f>
        <v>313.286338538557</v>
      </c>
      <c r="AM52" s="0" t="n">
        <f aca="false">(AM$6/$U52)*360</f>
        <v>99.0698389596425</v>
      </c>
      <c r="AN52" s="0" t="n">
        <f aca="false">(AN$6/$U52)*360</f>
        <v>31.3286338538557</v>
      </c>
      <c r="AO52" s="0" t="n">
        <f aca="false">(AO$6/$U52)*360</f>
        <v>9.90698389596425</v>
      </c>
    </row>
    <row r="53" customFormat="false" ht="15" hidden="false" customHeight="false" outlineLevel="0" collapsed="false">
      <c r="S53" s="0" t="n">
        <f aca="false">S52+1</f>
        <v>44</v>
      </c>
      <c r="T53" s="0" t="n">
        <f aca="false">T$9*($D$12/$C$12)^(S53/100)</f>
        <v>1.82058618007004</v>
      </c>
      <c r="U53" s="0" t="n">
        <f aca="false">300/(T53*SQRT($D$10))</f>
        <v>51.5952744731692</v>
      </c>
      <c r="W53" s="0" t="n">
        <f aca="false">(W$6/$U53)*360</f>
        <v>13.5192043074508</v>
      </c>
      <c r="AA53" s="0" t="n">
        <f aca="false">(AA$6/$U53)*360</f>
        <v>124.130875913866</v>
      </c>
      <c r="AB53" s="0" t="n">
        <f aca="false">(AB$6/$U53)*360</f>
        <v>12.4130875913866</v>
      </c>
      <c r="AF53" s="0" t="n">
        <f aca="false">(AF$6/$U53)*360</f>
        <v>242.031043970662</v>
      </c>
      <c r="AG53" s="0" t="n">
        <f aca="false">(AG$6/$U53)*360</f>
        <v>52.1440077195027</v>
      </c>
      <c r="AH53" s="0" t="n">
        <f aca="false">(AH$6/$U53)*360</f>
        <v>11.2340859108187</v>
      </c>
      <c r="AL53" s="0" t="n">
        <f aca="false">(AL$6/$U53)*360</f>
        <v>328.051068798061</v>
      </c>
      <c r="AM53" s="0" t="n">
        <f aca="false">(AM$6/$U53)*360</f>
        <v>103.738856625447</v>
      </c>
      <c r="AN53" s="0" t="n">
        <f aca="false">(AN$6/$U53)*360</f>
        <v>32.8051068798061</v>
      </c>
      <c r="AO53" s="0" t="n">
        <f aca="false">(AO$6/$U53)*360</f>
        <v>10.3738856625447</v>
      </c>
    </row>
    <row r="54" customFormat="false" ht="15" hidden="false" customHeight="false" outlineLevel="0" collapsed="false">
      <c r="S54" s="0" t="n">
        <f aca="false">S53+1</f>
        <v>45</v>
      </c>
      <c r="T54" s="0" t="n">
        <f aca="false">T$9*($D$12/$C$12)^(S54/100)</f>
        <v>1.90638776333828</v>
      </c>
      <c r="U54" s="0" t="n">
        <f aca="false">300/(T54*SQRT($D$10))</f>
        <v>49.2731045956176</v>
      </c>
      <c r="W54" s="0" t="n">
        <f aca="false">(W$6/$U54)*360</f>
        <v>14.1563447772644</v>
      </c>
      <c r="AA54" s="0" t="n">
        <f aca="false">(AA$6/$U54)*360</f>
        <v>129.980983863973</v>
      </c>
      <c r="AB54" s="0" t="n">
        <f aca="false">(AB$6/$U54)*360</f>
        <v>12.9980983863973</v>
      </c>
      <c r="AF54" s="0" t="n">
        <f aca="false">(AF$6/$U54)*360</f>
        <v>253.437615656243</v>
      </c>
      <c r="AG54" s="0" t="n">
        <f aca="false">(AG$6/$U54)*360</f>
        <v>54.6014790928777</v>
      </c>
      <c r="AH54" s="0" t="n">
        <f aca="false">(AH$6/$U54)*360</f>
        <v>11.7635320684746</v>
      </c>
      <c r="AL54" s="0" t="n">
        <f aca="false">(AL$6/$U54)*360</f>
        <v>343.51163935706</v>
      </c>
      <c r="AM54" s="0" t="n">
        <f aca="false">(AM$6/$U54)*360</f>
        <v>108.627918314665</v>
      </c>
      <c r="AN54" s="0" t="n">
        <f aca="false">(AN$6/$U54)*360</f>
        <v>34.351163935706</v>
      </c>
      <c r="AO54" s="0" t="n">
        <f aca="false">(AO$6/$U54)*360</f>
        <v>10.8627918314665</v>
      </c>
    </row>
    <row r="55" customFormat="false" ht="15" hidden="false" customHeight="false" outlineLevel="0" collapsed="false">
      <c r="S55" s="0" t="n">
        <f aca="false">S54+1</f>
        <v>46</v>
      </c>
      <c r="T55" s="0" t="n">
        <f aca="false">T$9*($D$12/$C$12)^(S55/100)</f>
        <v>1.99623305064641</v>
      </c>
      <c r="U55" s="0" t="n">
        <f aca="false">300/(T55*SQRT($D$10))</f>
        <v>47.0554495790736</v>
      </c>
      <c r="W55" s="0" t="n">
        <f aca="false">(W$6/$U55)*360</f>
        <v>14.8235127523248</v>
      </c>
      <c r="AA55" s="0" t="n">
        <f aca="false">(AA$6/$U55)*360</f>
        <v>136.10679890771</v>
      </c>
      <c r="AB55" s="0" t="n">
        <f aca="false">(AB$6/$U55)*360</f>
        <v>13.610679890771</v>
      </c>
      <c r="AF55" s="0" t="n">
        <f aca="false">(AF$6/$U55)*360</f>
        <v>265.381762503603</v>
      </c>
      <c r="AG55" s="0" t="n">
        <f aca="false">(AG$6/$U55)*360</f>
        <v>57.1747675239566</v>
      </c>
      <c r="AH55" s="0" t="n">
        <f aca="false">(AH$6/$U55)*360</f>
        <v>12.317930254812</v>
      </c>
      <c r="AL55" s="0" t="n">
        <f aca="false">(AL$6/$U55)*360</f>
        <v>359.700844158542</v>
      </c>
      <c r="AM55" s="0" t="n">
        <f aca="false">(AM$6/$U55)*360</f>
        <v>113.747394382627</v>
      </c>
      <c r="AN55" s="0" t="n">
        <f aca="false">(AN$6/$U55)*360</f>
        <v>35.9700844158542</v>
      </c>
      <c r="AO55" s="0" t="n">
        <f aca="false">(AO$6/$U55)*360</f>
        <v>11.3747394382627</v>
      </c>
    </row>
    <row r="56" customFormat="false" ht="15" hidden="false" customHeight="false" outlineLevel="0" collapsed="false">
      <c r="S56" s="0" t="n">
        <f aca="false">S55+1</f>
        <v>47</v>
      </c>
      <c r="T56" s="0" t="n">
        <f aca="false">T$9*($D$12/$C$12)^(S56/100)</f>
        <v>2.09031261589459</v>
      </c>
      <c r="U56" s="0" t="n">
        <f aca="false">300/(T56*SQRT($D$10))</f>
        <v>44.9376054799208</v>
      </c>
      <c r="W56" s="0" t="n">
        <f aca="false">(W$6/$U56)*360</f>
        <v>15.5221233853559</v>
      </c>
      <c r="AA56" s="0" t="n">
        <f aca="false">(AA$6/$U56)*360</f>
        <v>142.521314720086</v>
      </c>
      <c r="AB56" s="0" t="n">
        <f aca="false">(AB$6/$U56)*360</f>
        <v>14.2521314720086</v>
      </c>
      <c r="AF56" s="0" t="n">
        <f aca="false">(AF$6/$U56)*360</f>
        <v>277.888819649587</v>
      </c>
      <c r="AG56" s="0" t="n">
        <f aca="false">(AG$6/$U56)*360</f>
        <v>59.8693313025084</v>
      </c>
      <c r="AH56" s="0" t="n">
        <f aca="false">(AH$6/$U56)*360</f>
        <v>12.8984564227136</v>
      </c>
      <c r="AL56" s="0" t="n">
        <f aca="false">(AL$6/$U56)*360</f>
        <v>376.653022676417</v>
      </c>
      <c r="AM56" s="0" t="n">
        <f aca="false">(AM$6/$U56)*360</f>
        <v>119.108143924453</v>
      </c>
      <c r="AN56" s="0" t="n">
        <f aca="false">(AN$6/$U56)*360</f>
        <v>37.6653022676417</v>
      </c>
      <c r="AO56" s="0" t="n">
        <f aca="false">(AO$6/$U56)*360</f>
        <v>11.9108143924453</v>
      </c>
    </row>
    <row r="57" customFormat="false" ht="15" hidden="false" customHeight="false" outlineLevel="0" collapsed="false">
      <c r="S57" s="0" t="n">
        <f aca="false">S56+1</f>
        <v>48</v>
      </c>
      <c r="T57" s="0" t="n">
        <f aca="false">T$9*($D$12/$C$12)^(S57/100)</f>
        <v>2.18882601445418</v>
      </c>
      <c r="U57" s="0" t="n">
        <f aca="false">300/(T57*SQRT($D$10))</f>
        <v>42.9150800668806</v>
      </c>
      <c r="W57" s="0" t="n">
        <f aca="false">(W$6/$U57)*360</f>
        <v>16.2536585231746</v>
      </c>
      <c r="AA57" s="0" t="n">
        <f aca="false">(AA$6/$U57)*360</f>
        <v>149.238137349149</v>
      </c>
      <c r="AB57" s="0" t="n">
        <f aca="false">(AB$6/$U57)*360</f>
        <v>14.9238137349149</v>
      </c>
      <c r="AF57" s="0" t="n">
        <f aca="false">(AF$6/$U57)*360</f>
        <v>290.98531623925</v>
      </c>
      <c r="AG57" s="0" t="n">
        <f aca="false">(AG$6/$U57)*360</f>
        <v>62.6908859595739</v>
      </c>
      <c r="AH57" s="0" t="n">
        <f aca="false">(AH$6/$U57)*360</f>
        <v>13.5063419460139</v>
      </c>
      <c r="AL57" s="0" t="n">
        <f aca="false">(AL$6/$U57)*360</f>
        <v>394.404132754139</v>
      </c>
      <c r="AM57" s="0" t="n">
        <f aca="false">(AM$6/$U57)*360</f>
        <v>124.72153780865</v>
      </c>
      <c r="AN57" s="0" t="n">
        <f aca="false">(AN$6/$U57)*360</f>
        <v>39.4404132754139</v>
      </c>
      <c r="AO57" s="0" t="n">
        <f aca="false">(AO$6/$U57)*360</f>
        <v>12.472153780865</v>
      </c>
    </row>
    <row r="58" customFormat="false" ht="15" hidden="false" customHeight="false" outlineLevel="0" collapsed="false">
      <c r="S58" s="0" t="n">
        <f aca="false">S57+1</f>
        <v>49</v>
      </c>
      <c r="T58" s="0" t="n">
        <f aca="false">T$9*($D$12/$C$12)^(S58/100)</f>
        <v>2.29198220645145</v>
      </c>
      <c r="U58" s="0" t="n">
        <f aca="false">300/(T58*SQRT($D$10))</f>
        <v>40.9835832923873</v>
      </c>
      <c r="W58" s="0" t="n">
        <f aca="false">(W$6/$U58)*360</f>
        <v>17.019669849887</v>
      </c>
      <c r="AA58" s="0" t="n">
        <f aca="false">(AA$6/$U58)*360</f>
        <v>156.271514076235</v>
      </c>
      <c r="AB58" s="0" t="n">
        <f aca="false">(AB$6/$U58)*360</f>
        <v>15.6271514076235</v>
      </c>
      <c r="AF58" s="0" t="n">
        <f aca="false">(AF$6/$U58)*360</f>
        <v>304.699031697738</v>
      </c>
      <c r="AG58" s="0" t="n">
        <f aca="false">(AG$6/$U58)*360</f>
        <v>65.6454163908731</v>
      </c>
      <c r="AH58" s="0" t="n">
        <f aca="false">(AH$6/$U58)*360</f>
        <v>14.1428762314085</v>
      </c>
      <c r="AL58" s="0" t="n">
        <f aca="false">(AL$6/$U58)*360</f>
        <v>412.991826876116</v>
      </c>
      <c r="AM58" s="0" t="n">
        <f aca="false">(AM$6/$U58)*360</f>
        <v>130.599482796247</v>
      </c>
      <c r="AN58" s="0" t="n">
        <f aca="false">(AN$6/$U58)*360</f>
        <v>41.2991826876116</v>
      </c>
      <c r="AO58" s="0" t="n">
        <f aca="false">(AO$6/$U58)*360</f>
        <v>13.0599482796247</v>
      </c>
    </row>
    <row r="59" customFormat="false" ht="15" hidden="false" customHeight="false" outlineLevel="0" collapsed="false">
      <c r="S59" s="0" t="n">
        <f aca="false">S58+1</f>
        <v>50</v>
      </c>
      <c r="T59" s="0" t="n">
        <f aca="false">T$9*($D$12/$C$12)^(S59/100)</f>
        <v>2.4</v>
      </c>
      <c r="U59" s="0" t="n">
        <f aca="false">300/(T59*SQRT($D$10))</f>
        <v>39.1390181928218</v>
      </c>
      <c r="W59" s="0" t="n">
        <f aca="false">(W$6/$U59)*360</f>
        <v>17.8217821782178</v>
      </c>
      <c r="AA59" s="0" t="n">
        <f aca="false">(AA$6/$U59)*360</f>
        <v>163.636363636364</v>
      </c>
      <c r="AB59" s="0" t="n">
        <f aca="false">(AB$6/$U59)*360</f>
        <v>16.3636363636364</v>
      </c>
      <c r="AF59" s="0" t="n">
        <f aca="false">(AF$6/$U59)*360</f>
        <v>319.059054654167</v>
      </c>
      <c r="AG59" s="0" t="n">
        <f aca="false">(AG$6/$U59)*360</f>
        <v>68.7391895515717</v>
      </c>
      <c r="AH59" s="0" t="n">
        <f aca="false">(AH$6/$U59)*360</f>
        <v>14.8094094534583</v>
      </c>
      <c r="AL59" s="0" t="n">
        <f aca="false">(AL$6/$U59)*360</f>
        <v>432.455532033676</v>
      </c>
      <c r="AM59" s="0" t="n">
        <f aca="false">(AM$6/$U59)*360</f>
        <v>136.754446796632</v>
      </c>
      <c r="AN59" s="0" t="n">
        <f aca="false">(AN$6/$U59)*360</f>
        <v>43.2455532033676</v>
      </c>
      <c r="AO59" s="0" t="n">
        <f aca="false">(AO$6/$U59)*360</f>
        <v>13.6754446796632</v>
      </c>
    </row>
    <row r="60" customFormat="false" ht="15" hidden="false" customHeight="false" outlineLevel="0" collapsed="false">
      <c r="S60" s="0" t="n">
        <f aca="false">S59+1</f>
        <v>51</v>
      </c>
      <c r="T60" s="0" t="n">
        <f aca="false">T$9*($D$12/$C$12)^(S60/100)</f>
        <v>2.51310851532216</v>
      </c>
      <c r="U60" s="0" t="n">
        <f aca="false">300/(T60*SQRT($D$10))</f>
        <v>37.377472198303</v>
      </c>
      <c r="W60" s="0" t="n">
        <f aca="false">(W$6/$U60)*360</f>
        <v>18.6616968959566</v>
      </c>
      <c r="AA60" s="0" t="n">
        <f aca="false">(AA$6/$U60)*360</f>
        <v>171.348307862874</v>
      </c>
      <c r="AB60" s="0" t="n">
        <f aca="false">(AB$6/$U60)*360</f>
        <v>17.1348307862874</v>
      </c>
      <c r="AF60" s="0" t="n">
        <f aca="false">(AF$6/$U60)*360</f>
        <v>334.095844642511</v>
      </c>
      <c r="AG60" s="0" t="n">
        <f aca="false">(AG$6/$U60)*360</f>
        <v>71.9787677493329</v>
      </c>
      <c r="AH60" s="0" t="n">
        <f aca="false">(AH$6/$U60)*360</f>
        <v>15.5073554184911</v>
      </c>
      <c r="AL60" s="0" t="n">
        <f aca="false">(AL$6/$U60)*360</f>
        <v>452.836533355002</v>
      </c>
      <c r="AM60" s="0" t="n">
        <f aca="false">(AM$6/$U60)*360</f>
        <v>143.199485313662</v>
      </c>
      <c r="AN60" s="0" t="n">
        <f aca="false">(AN$6/$U60)*360</f>
        <v>45.2836533355002</v>
      </c>
      <c r="AO60" s="0" t="n">
        <f aca="false">(AO$6/$U60)*360</f>
        <v>14.3199485313662</v>
      </c>
    </row>
    <row r="61" customFormat="false" ht="15" hidden="false" customHeight="false" outlineLevel="0" collapsed="false">
      <c r="S61" s="0" t="n">
        <f aca="false">S60+1</f>
        <v>52</v>
      </c>
      <c r="T61" s="0" t="n">
        <f aca="false">T$9*($D$12/$C$12)^(S61/100)</f>
        <v>2.63154767074364</v>
      </c>
      <c r="U61" s="0" t="n">
        <f aca="false">300/(T61*SQRT($D$10))</f>
        <v>35.6952088336017</v>
      </c>
      <c r="W61" s="0" t="n">
        <f aca="false">(W$6/$U61)*360</f>
        <v>19.541195574829</v>
      </c>
      <c r="AA61" s="0" t="n">
        <f aca="false">(AA$6/$U61)*360</f>
        <v>179.42370482343</v>
      </c>
      <c r="AB61" s="0" t="n">
        <f aca="false">(AB$6/$U61)*360</f>
        <v>17.942370482343</v>
      </c>
      <c r="AF61" s="0" t="n">
        <f aca="false">(AF$6/$U61)*360</f>
        <v>349.841296710351</v>
      </c>
      <c r="AG61" s="0" t="n">
        <f aca="false">(AG$6/$U61)*360</f>
        <v>75.3710225638518</v>
      </c>
      <c r="AH61" s="0" t="n">
        <f aca="false">(AH$6/$U61)*360</f>
        <v>16.2381945634738</v>
      </c>
      <c r="AL61" s="0" t="n">
        <f aca="false">(AL$6/$U61)*360</f>
        <v>474.178061676426</v>
      </c>
      <c r="AM61" s="0" t="n">
        <f aca="false">(AM$6/$U61)*360</f>
        <v>149.948269138131</v>
      </c>
      <c r="AN61" s="0" t="n">
        <f aca="false">(AN$6/$U61)*360</f>
        <v>47.4178061676426</v>
      </c>
      <c r="AO61" s="0" t="n">
        <f aca="false">(AO$6/$U61)*360</f>
        <v>14.9948269138131</v>
      </c>
    </row>
    <row r="62" customFormat="false" ht="15" hidden="false" customHeight="false" outlineLevel="0" collapsed="false">
      <c r="S62" s="0" t="n">
        <f aca="false">S61+1</f>
        <v>53</v>
      </c>
      <c r="T62" s="0" t="n">
        <f aca="false">T$9*($D$12/$C$12)^(S62/100)</f>
        <v>2.75556869159252</v>
      </c>
      <c r="U62" s="0" t="n">
        <f aca="false">300/(T62*SQRT($D$10))</f>
        <v>34.0886597925765</v>
      </c>
      <c r="W62" s="0" t="n">
        <f aca="false">(W$6/$U62)*360</f>
        <v>20.4621437494494</v>
      </c>
      <c r="AA62" s="0" t="n">
        <f aca="false">(AA$6/$U62)*360</f>
        <v>187.879683517672</v>
      </c>
      <c r="AB62" s="0" t="n">
        <f aca="false">(AB$6/$U62)*360</f>
        <v>18.7879683517672</v>
      </c>
      <c r="AF62" s="0" t="n">
        <f aca="false">(AF$6/$U62)*360</f>
        <v>366.328809072554</v>
      </c>
      <c r="AG62" s="0" t="n">
        <f aca="false">(AG$6/$U62)*360</f>
        <v>78.9231494223978</v>
      </c>
      <c r="AH62" s="0" t="n">
        <f aca="false">(AH$6/$U62)*360</f>
        <v>17.0034770962184</v>
      </c>
      <c r="AL62" s="0" t="n">
        <f aca="false">(AL$6/$U62)*360</f>
        <v>496.525385240826</v>
      </c>
      <c r="AM62" s="0" t="n">
        <f aca="false">(AM$6/$U62)*360</f>
        <v>157.015113345356</v>
      </c>
      <c r="AN62" s="0" t="n">
        <f aca="false">(AN$6/$U62)*360</f>
        <v>49.6525385240826</v>
      </c>
      <c r="AO62" s="0" t="n">
        <f aca="false">(AO$6/$U62)*360</f>
        <v>15.7015113345356</v>
      </c>
    </row>
    <row r="63" customFormat="false" ht="15" hidden="false" customHeight="false" outlineLevel="0" collapsed="false">
      <c r="S63" s="0" t="n">
        <f aca="false">S62+1</f>
        <v>54</v>
      </c>
      <c r="T63" s="0" t="n">
        <f aca="false">T$9*($D$12/$C$12)^(S63/100)</f>
        <v>2.88543464308179</v>
      </c>
      <c r="U63" s="0" t="n">
        <f aca="false">300/(T63*SQRT($D$10))</f>
        <v>32.5544173693175</v>
      </c>
      <c r="W63" s="0" t="n">
        <f aca="false">(W$6/$U63)*360</f>
        <v>21.4264948743697</v>
      </c>
      <c r="AA63" s="0" t="n">
        <f aca="false">(AA$6/$U63)*360</f>
        <v>196.734180210122</v>
      </c>
      <c r="AB63" s="0" t="n">
        <f aca="false">(AB$6/$U63)*360</f>
        <v>19.6734180210122</v>
      </c>
      <c r="AF63" s="0" t="n">
        <f aca="false">(AF$6/$U63)*360</f>
        <v>383.593353953359</v>
      </c>
      <c r="AG63" s="0" t="n">
        <f aca="false">(AG$6/$U63)*360</f>
        <v>82.6426828622795</v>
      </c>
      <c r="AH63" s="0" t="n">
        <f aca="false">(AH$6/$U63)*360</f>
        <v>17.8048262835798</v>
      </c>
      <c r="AL63" s="0" t="n">
        <f aca="false">(AL$6/$U63)*360</f>
        <v>519.92590571764</v>
      </c>
      <c r="AM63" s="0" t="n">
        <f aca="false">(AM$6/$U63)*360</f>
        <v>164.41500765937</v>
      </c>
      <c r="AN63" s="0" t="n">
        <f aca="false">(AN$6/$U63)*360</f>
        <v>51.992590571764</v>
      </c>
      <c r="AO63" s="0" t="n">
        <f aca="false">(AO$6/$U63)*360</f>
        <v>16.441500765937</v>
      </c>
    </row>
    <row r="64" customFormat="false" ht="15" hidden="false" customHeight="false" outlineLevel="0" collapsed="false">
      <c r="S64" s="0" t="n">
        <f aca="false">S63+1</f>
        <v>55</v>
      </c>
      <c r="T64" s="0" t="n">
        <f aca="false">T$9*($D$12/$C$12)^(S64/100)</f>
        <v>3.021420988306</v>
      </c>
      <c r="U64" s="0" t="n">
        <f aca="false">300/(T64*SQRT($D$10))</f>
        <v>31.0892272299457</v>
      </c>
      <c r="W64" s="0" t="n">
        <f aca="false">(W$6/$U64)*360</f>
        <v>22.4362944676188</v>
      </c>
      <c r="AA64" s="0" t="n">
        <f aca="false">(AA$6/$U64)*360</f>
        <v>206.005976475409</v>
      </c>
      <c r="AB64" s="0" t="n">
        <f aca="false">(AB$6/$U64)*360</f>
        <v>20.6005976475409</v>
      </c>
      <c r="AF64" s="0" t="n">
        <f aca="false">(AF$6/$U64)*360</f>
        <v>401.671551767155</v>
      </c>
      <c r="AG64" s="0" t="n">
        <f aca="false">(AG$6/$U64)*360</f>
        <v>86.5375125126097</v>
      </c>
      <c r="AH64" s="0" t="n">
        <f aca="false">(AH$6/$U64)*360</f>
        <v>18.6439418946235</v>
      </c>
      <c r="AL64" s="0" t="n">
        <f aca="false">(AL$6/$U64)*360</f>
        <v>544.429258748161</v>
      </c>
      <c r="AM64" s="0" t="n">
        <f aca="false">(AM$6/$U64)*360</f>
        <v>172.163648248134</v>
      </c>
      <c r="AN64" s="0" t="n">
        <f aca="false">(AN$6/$U64)*360</f>
        <v>54.4429258748161</v>
      </c>
      <c r="AO64" s="0" t="n">
        <f aca="false">(AO$6/$U64)*360</f>
        <v>17.2163648248134</v>
      </c>
    </row>
    <row r="65" customFormat="false" ht="15" hidden="false" customHeight="false" outlineLevel="0" collapsed="false">
      <c r="S65" s="0" t="n">
        <f aca="false">S64+1</f>
        <v>56</v>
      </c>
      <c r="T65" s="0" t="n">
        <f aca="false">T$9*($D$12/$C$12)^(S65/100)</f>
        <v>3.16381617253538</v>
      </c>
      <c r="U65" s="0" t="n">
        <f aca="false">300/(T65*SQRT($D$10))</f>
        <v>29.6899815097339</v>
      </c>
      <c r="W65" s="0" t="n">
        <f aca="false">(W$6/$U65)*360</f>
        <v>23.4936844495201</v>
      </c>
      <c r="AA65" s="0" t="n">
        <f aca="false">(AA$6/$U65)*360</f>
        <v>215.714739036503</v>
      </c>
      <c r="AB65" s="0" t="n">
        <f aca="false">(AB$6/$U65)*360</f>
        <v>21.5714739036503</v>
      </c>
      <c r="AF65" s="0" t="n">
        <f aca="false">(AF$6/$U65)*360</f>
        <v>420.601748795293</v>
      </c>
      <c r="AG65" s="0" t="n">
        <f aca="false">(AG$6/$U65)*360</f>
        <v>90.6158998292656</v>
      </c>
      <c r="AH65" s="0" t="n">
        <f aca="false">(AH$6/$U65)*360</f>
        <v>19.5226038060624</v>
      </c>
      <c r="AL65" s="0" t="n">
        <f aca="false">(AL$6/$U65)*360</f>
        <v>570.08741922939</v>
      </c>
      <c r="AM65" s="0" t="n">
        <f aca="false">(AM$6/$U65)*360</f>
        <v>180.277471017214</v>
      </c>
      <c r="AN65" s="0" t="n">
        <f aca="false">(AN$6/$U65)*360</f>
        <v>57.008741922939</v>
      </c>
      <c r="AO65" s="0" t="n">
        <f aca="false">(AO$6/$U65)*360</f>
        <v>18.0277471017214</v>
      </c>
    </row>
    <row r="66" customFormat="false" ht="15" hidden="false" customHeight="false" outlineLevel="0" collapsed="false">
      <c r="S66" s="0" t="n">
        <f aca="false">S65+1</f>
        <v>57</v>
      </c>
      <c r="T66" s="0" t="n">
        <f aca="false">T$9*($D$12/$C$12)^(S66/100)</f>
        <v>3.31292223504692</v>
      </c>
      <c r="U66" s="0" t="n">
        <f aca="false">300/(T66*SQRT($D$10))</f>
        <v>28.3537122209094</v>
      </c>
      <c r="W66" s="0" t="n">
        <f aca="false">(W$6/$U66)*360</f>
        <v>24.600907685992</v>
      </c>
      <c r="AA66" s="0" t="n">
        <f aca="false">(AA$6/$U66)*360</f>
        <v>225.881061480472</v>
      </c>
      <c r="AB66" s="0" t="n">
        <f aca="false">(AB$6/$U66)*360</f>
        <v>22.5881061480472</v>
      </c>
      <c r="AF66" s="0" t="n">
        <f aca="false">(AF$6/$U66)*360</f>
        <v>440.424098523684</v>
      </c>
      <c r="AG66" s="0" t="n">
        <f aca="false">(AG$6/$U66)*360</f>
        <v>94.8864956185446</v>
      </c>
      <c r="AH66" s="0" t="n">
        <f aca="false">(AH$6/$U66)*360</f>
        <v>20.4426757776151</v>
      </c>
      <c r="AL66" s="0" t="n">
        <f aca="false">(AL$6/$U66)*360</f>
        <v>596.954811559755</v>
      </c>
      <c r="AM66" s="0" t="n">
        <f aca="false">(AM$6/$U66)*360</f>
        <v>188.773686472544</v>
      </c>
      <c r="AN66" s="0" t="n">
        <f aca="false">(AN$6/$U66)*360</f>
        <v>59.6954811559755</v>
      </c>
      <c r="AO66" s="0" t="n">
        <f aca="false">(AO$6/$U66)*360</f>
        <v>18.8773686472544</v>
      </c>
    </row>
    <row r="67" customFormat="false" ht="15" hidden="false" customHeight="false" outlineLevel="0" collapsed="false">
      <c r="S67" s="0" t="n">
        <f aca="false">S66+1</f>
        <v>58</v>
      </c>
      <c r="T67" s="0" t="n">
        <f aca="false">T$9*($D$12/$C$12)^(S67/100)</f>
        <v>3.46905544979022</v>
      </c>
      <c r="U67" s="0" t="n">
        <f aca="false">300/(T67*SQRT($D$10))</f>
        <v>27.0775849571539</v>
      </c>
      <c r="W67" s="0" t="n">
        <f aca="false">(W$6/$U67)*360</f>
        <v>25.760312745967</v>
      </c>
      <c r="AA67" s="0" t="n">
        <f aca="false">(AA$6/$U67)*360</f>
        <v>236.526507940243</v>
      </c>
      <c r="AB67" s="0" t="n">
        <f aca="false">(AB$6/$U67)*360</f>
        <v>23.6526507940243</v>
      </c>
      <c r="AF67" s="0" t="n">
        <f aca="false">(AF$6/$U67)*360</f>
        <v>461.180646813732</v>
      </c>
      <c r="AG67" s="0" t="n">
        <f aca="false">(AG$6/$U67)*360</f>
        <v>99.3583583866846</v>
      </c>
      <c r="AH67" s="0" t="n">
        <f aca="false">(AH$6/$U67)*360</f>
        <v>21.4061094052894</v>
      </c>
      <c r="AL67" s="0" t="n">
        <f aca="false">(AL$6/$U67)*360</f>
        <v>625.088425080564</v>
      </c>
      <c r="AM67" s="0" t="n">
        <f aca="false">(AM$6/$U67)*360</f>
        <v>197.67031622621</v>
      </c>
      <c r="AN67" s="0" t="n">
        <f aca="false">(AN$6/$U67)*360</f>
        <v>62.5088425080564</v>
      </c>
      <c r="AO67" s="0" t="n">
        <f aca="false">(AO$6/$U67)*360</f>
        <v>19.767031622621</v>
      </c>
    </row>
    <row r="68" customFormat="false" ht="15" hidden="false" customHeight="false" outlineLevel="0" collapsed="false">
      <c r="S68" s="0" t="n">
        <f aca="false">S67+1</f>
        <v>59</v>
      </c>
      <c r="T68" s="0" t="n">
        <f aca="false">T$9*($D$12/$C$12)^(S68/100)</f>
        <v>3.6325469962469</v>
      </c>
      <c r="U68" s="0" t="n">
        <f aca="false">300/(T68*SQRT($D$10))</f>
        <v>25.8588928814475</v>
      </c>
      <c r="W68" s="0" t="n">
        <f aca="false">(W$6/$U68)*360</f>
        <v>26.9743588830215</v>
      </c>
      <c r="AA68" s="0" t="n">
        <f aca="false">(AA$6/$U68)*360</f>
        <v>247.673658835016</v>
      </c>
      <c r="AB68" s="0" t="n">
        <f aca="false">(AB$6/$U68)*360</f>
        <v>24.7673658835016</v>
      </c>
      <c r="AF68" s="0" t="n">
        <f aca="false">(AF$6/$U68)*360</f>
        <v>482.915421087238</v>
      </c>
      <c r="AG68" s="0" t="n">
        <f aca="false">(AG$6/$U68)*360</f>
        <v>104.04097355417</v>
      </c>
      <c r="AH68" s="0" t="n">
        <f aca="false">(AH$6/$U68)*360</f>
        <v>22.4149482609794</v>
      </c>
      <c r="AL68" s="0" t="n">
        <f aca="false">(AL$6/$U68)*360</f>
        <v>654.547934958035</v>
      </c>
      <c r="AM68" s="0" t="n">
        <f aca="false">(AM$6/$U68)*360</f>
        <v>206.986231222714</v>
      </c>
      <c r="AN68" s="0" t="n">
        <f aca="false">(AN$6/$U68)*360</f>
        <v>65.4547934958035</v>
      </c>
      <c r="AO68" s="0" t="n">
        <f aca="false">(AO$6/$U68)*360</f>
        <v>20.6986231222714</v>
      </c>
    </row>
    <row r="69" customFormat="false" ht="15" hidden="false" customHeight="false" outlineLevel="0" collapsed="false">
      <c r="S69" s="0" t="n">
        <f aca="false">S68+1</f>
        <v>60</v>
      </c>
      <c r="T69" s="0" t="n">
        <f aca="false">T$9*($D$12/$C$12)^(S69/100)</f>
        <v>3.80374366190667</v>
      </c>
      <c r="U69" s="0" t="n">
        <f aca="false">300/(T69*SQRT($D$10))</f>
        <v>24.6950509845048</v>
      </c>
      <c r="W69" s="0" t="n">
        <f aca="false">(W$6/$U69)*360</f>
        <v>28.2456212517822</v>
      </c>
      <c r="AA69" s="0" t="n">
        <f aca="false">(AA$6/$U69)*360</f>
        <v>259.346158766364</v>
      </c>
      <c r="AB69" s="0" t="n">
        <f aca="false">(AB$6/$U69)*360</f>
        <v>25.9346158766364</v>
      </c>
      <c r="AF69" s="0" t="n">
        <f aca="false">(AF$6/$U69)*360</f>
        <v>505.674523714468</v>
      </c>
      <c r="AG69" s="0" t="n">
        <f aca="false">(AG$6/$U69)*360</f>
        <v>108.94427357558</v>
      </c>
      <c r="AH69" s="0" t="n">
        <f aca="false">(AH$6/$U69)*360</f>
        <v>23.4713322271554</v>
      </c>
      <c r="AL69" s="0" t="n">
        <f aca="false">(AL$6/$U69)*360</f>
        <v>685.395828762322</v>
      </c>
      <c r="AM69" s="0" t="n">
        <f aca="false">(AM$6/$U69)*360</f>
        <v>216.741191766768</v>
      </c>
      <c r="AN69" s="0" t="n">
        <f aca="false">(AN$6/$U69)*360</f>
        <v>68.5395828762322</v>
      </c>
      <c r="AO69" s="0" t="n">
        <f aca="false">(AO$6/$U69)*360</f>
        <v>21.6741191766768</v>
      </c>
    </row>
    <row r="70" customFormat="false" ht="15" hidden="false" customHeight="false" outlineLevel="0" collapsed="false">
      <c r="S70" s="0" t="n">
        <f aca="false">S69+1</f>
        <v>61</v>
      </c>
      <c r="T70" s="0" t="n">
        <f aca="false">T$9*($D$12/$C$12)^(S70/100)</f>
        <v>3.98300857785015</v>
      </c>
      <c r="U70" s="0" t="n">
        <f aca="false">300/(T70*SQRT($D$10))</f>
        <v>23.5835906016235</v>
      </c>
      <c r="W70" s="0" t="n">
        <f aca="false">(W$6/$U70)*360</f>
        <v>29.5767963701743</v>
      </c>
      <c r="AA70" s="0" t="n">
        <f aca="false">(AA$6/$U70)*360</f>
        <v>271.568766671601</v>
      </c>
      <c r="AB70" s="0" t="n">
        <f aca="false">(AB$6/$U70)*360</f>
        <v>27.1568766671601</v>
      </c>
      <c r="AF70" s="0" t="n">
        <f aca="false">(AF$6/$U70)*360</f>
        <v>529.506229803461</v>
      </c>
      <c r="AG70" s="0" t="n">
        <f aca="false">(AG$6/$U70)*360</f>
        <v>114.078659007657</v>
      </c>
      <c r="AH70" s="0" t="n">
        <f aca="false">(AH$6/$U70)*360</f>
        <v>24.5775020358415</v>
      </c>
      <c r="AL70" s="0" t="n">
        <f aca="false">(AL$6/$U70)*360</f>
        <v>717.697539012033</v>
      </c>
      <c r="AM70" s="0" t="n">
        <f aca="false">(AM$6/$U70)*360</f>
        <v>226.955889437558</v>
      </c>
      <c r="AN70" s="0" t="n">
        <f aca="false">(AN$6/$U70)*360</f>
        <v>71.7697539012033</v>
      </c>
      <c r="AO70" s="0" t="n">
        <f aca="false">(AO$6/$U70)*360</f>
        <v>22.6955889437558</v>
      </c>
    </row>
    <row r="71" customFormat="false" ht="15" hidden="false" customHeight="false" outlineLevel="0" collapsed="false">
      <c r="S71" s="0" t="n">
        <f aca="false">S70+1</f>
        <v>62</v>
      </c>
      <c r="T71" s="0" t="n">
        <f aca="false">T$9*($D$12/$C$12)^(S71/100)</f>
        <v>4.1707219889985</v>
      </c>
      <c r="U71" s="0" t="n">
        <f aca="false">300/(T71*SQRT($D$10))</f>
        <v>22.5221541763152</v>
      </c>
      <c r="W71" s="0" t="n">
        <f aca="false">(W$6/$U71)*360</f>
        <v>30.9707078390978</v>
      </c>
      <c r="AA71" s="0" t="n">
        <f aca="false">(AA$6/$U71)*360</f>
        <v>284.367408340807</v>
      </c>
      <c r="AB71" s="0" t="n">
        <f aca="false">(AB$6/$U71)*360</f>
        <v>28.4367408340807</v>
      </c>
      <c r="AF71" s="0" t="n">
        <f aca="false">(AF$6/$U71)*360</f>
        <v>554.461089598004</v>
      </c>
      <c r="AG71" s="0" t="n">
        <f aca="false">(AG$6/$U71)*360</f>
        <v>119.455020570282</v>
      </c>
      <c r="AH71" s="0" t="n">
        <f aca="false">(AH$6/$U71)*360</f>
        <v>25.7358040215087</v>
      </c>
      <c r="AL71" s="0" t="n">
        <f aca="false">(AL$6/$U71)*360</f>
        <v>751.521581965374</v>
      </c>
      <c r="AM71" s="0" t="n">
        <f aca="false">(AM$6/$U71)*360</f>
        <v>237.65199097835</v>
      </c>
      <c r="AN71" s="0" t="n">
        <f aca="false">(AN$6/$U71)*360</f>
        <v>75.1521581965374</v>
      </c>
      <c r="AO71" s="0" t="n">
        <f aca="false">(AO$6/$U71)*360</f>
        <v>23.765199097835</v>
      </c>
    </row>
    <row r="72" customFormat="false" ht="15" hidden="false" customHeight="false" outlineLevel="0" collapsed="false">
      <c r="S72" s="0" t="n">
        <f aca="false">S71+1</f>
        <v>63</v>
      </c>
      <c r="T72" s="0" t="n">
        <f aca="false">T$9*($D$12/$C$12)^(S72/100)</f>
        <v>4.36728206066396</v>
      </c>
      <c r="U72" s="0" t="n">
        <f aca="false">300/(T72*SQRT($D$10))</f>
        <v>21.5084902596128</v>
      </c>
      <c r="W72" s="0" t="n">
        <f aca="false">(W$6/$U72)*360</f>
        <v>32.4303123316631</v>
      </c>
      <c r="AA72" s="0" t="n">
        <f aca="false">(AA$6/$U72)*360</f>
        <v>297.769231408906</v>
      </c>
      <c r="AB72" s="0" t="n">
        <f aca="false">(AB$6/$U72)*360</f>
        <v>29.7769231408906</v>
      </c>
      <c r="AF72" s="0" t="n">
        <f aca="false">(AF$6/$U72)*360</f>
        <v>580.592035701478</v>
      </c>
      <c r="AG72" s="0" t="n">
        <f aca="false">(AG$6/$U72)*360</f>
        <v>125.084762247149</v>
      </c>
      <c r="AH72" s="0" t="n">
        <f aca="false">(AH$6/$U72)*360</f>
        <v>26.9486950979649</v>
      </c>
      <c r="AL72" s="0" t="n">
        <f aca="false">(AL$6/$U72)*360</f>
        <v>786.939702952317</v>
      </c>
      <c r="AM72" s="0" t="n">
        <f aca="false">(AM$6/$U72)*360</f>
        <v>248.852184254565</v>
      </c>
      <c r="AN72" s="0" t="n">
        <f aca="false">(AN$6/$U72)*360</f>
        <v>78.6939702952317</v>
      </c>
      <c r="AO72" s="0" t="n">
        <f aca="false">(AO$6/$U72)*360</f>
        <v>24.8852184254565</v>
      </c>
    </row>
    <row r="73" customFormat="false" ht="15" hidden="false" customHeight="false" outlineLevel="0" collapsed="false">
      <c r="S73" s="0" t="n">
        <f aca="false">S72+1</f>
        <v>64</v>
      </c>
      <c r="T73" s="0" t="n">
        <f aca="false">T$9*($D$12/$C$12)^(S73/100)</f>
        <v>4.57310572311179</v>
      </c>
      <c r="U73" s="0" t="n">
        <f aca="false">300/(T73*SQRT($D$10))</f>
        <v>20.5404487344445</v>
      </c>
      <c r="W73" s="0" t="n">
        <f aca="false">(W$6/$U73)*360</f>
        <v>33.9587058646915</v>
      </c>
      <c r="AA73" s="0" t="n">
        <f aca="false">(AA$6/$U73)*360</f>
        <v>311.80266293944</v>
      </c>
      <c r="AB73" s="0" t="n">
        <f aca="false">(AB$6/$U73)*360</f>
        <v>31.180266293944</v>
      </c>
      <c r="AF73" s="0" t="n">
        <f aca="false">(AF$6/$U73)*360</f>
        <v>607.954495354005</v>
      </c>
      <c r="AG73" s="0" t="n">
        <f aca="false">(AG$6/$U73)*360</f>
        <v>130.97982547515</v>
      </c>
      <c r="AH73" s="0" t="n">
        <f aca="false">(AH$6/$U73)*360</f>
        <v>28.2187479697984</v>
      </c>
      <c r="AL73" s="0" t="n">
        <f aca="false">(AL$6/$U73)*360</f>
        <v>824.027028556066</v>
      </c>
      <c r="AM73" s="0" t="n">
        <f aca="false">(AM$6/$U73)*360</f>
        <v>260.580226377778</v>
      </c>
      <c r="AN73" s="0" t="n">
        <f aca="false">(AN$6/$U73)*360</f>
        <v>82.4027028556066</v>
      </c>
      <c r="AO73" s="0" t="n">
        <f aca="false">(AO$6/$U73)*360</f>
        <v>26.0580226377778</v>
      </c>
    </row>
    <row r="74" customFormat="false" ht="15" hidden="false" customHeight="false" outlineLevel="0" collapsed="false">
      <c r="S74" s="0" t="n">
        <f aca="false">S73+1</f>
        <v>65</v>
      </c>
      <c r="T74" s="0" t="n">
        <f aca="false">T$9*($D$12/$C$12)^(S74/100)</f>
        <v>4.78862955592531</v>
      </c>
      <c r="U74" s="0" t="n">
        <f aca="false">300/(T74*SQRT($D$10))</f>
        <v>19.6159762549479</v>
      </c>
      <c r="W74" s="0" t="n">
        <f aca="false">(W$6/$U74)*360</f>
        <v>35.559130365782</v>
      </c>
      <c r="AA74" s="0" t="n">
        <f aca="false">(AA$6/$U74)*360</f>
        <v>326.49746972218</v>
      </c>
      <c r="AB74" s="0" t="n">
        <f aca="false">(AB$6/$U74)*360</f>
        <v>32.649746972218</v>
      </c>
      <c r="AF74" s="0" t="n">
        <f aca="false">(AF$6/$U74)*360</f>
        <v>636.606508001056</v>
      </c>
      <c r="AG74" s="0" t="n">
        <f aca="false">(AG$6/$U74)*360</f>
        <v>137.152714473754</v>
      </c>
      <c r="AH74" s="0" t="n">
        <f aca="false">(AH$6/$U74)*360</f>
        <v>29.5486565894293</v>
      </c>
      <c r="AL74" s="0" t="n">
        <f aca="false">(AL$6/$U74)*360</f>
        <v>862.862225966611</v>
      </c>
      <c r="AM74" s="0" t="n">
        <f aca="false">(AM$6/$U74)*360</f>
        <v>272.860994097737</v>
      </c>
      <c r="AN74" s="0" t="n">
        <f aca="false">(AN$6/$U74)*360</f>
        <v>86.2862225966611</v>
      </c>
      <c r="AO74" s="0" t="n">
        <f aca="false">(AO$6/$U74)*360</f>
        <v>27.2860994097737</v>
      </c>
    </row>
    <row r="75" customFormat="false" ht="15" hidden="false" customHeight="false" outlineLevel="0" collapsed="false">
      <c r="S75" s="0" t="n">
        <f aca="false">S74+1</f>
        <v>66</v>
      </c>
      <c r="T75" s="0" t="n">
        <f aca="false">T$9*($D$12/$C$12)^(S75/100)</f>
        <v>5.0143107140497</v>
      </c>
      <c r="U75" s="0" t="n">
        <f aca="false">300/(T75*SQRT($D$10))</f>
        <v>18.7331118910477</v>
      </c>
      <c r="W75" s="0" t="n">
        <f aca="false">(W$6/$U75)*360</f>
        <v>37.234980549874</v>
      </c>
      <c r="AA75" s="0" t="n">
        <f aca="false">(AA$6/$U75)*360</f>
        <v>341.884821412479</v>
      </c>
      <c r="AB75" s="0" t="n">
        <f aca="false">(AB$6/$U75)*360</f>
        <v>34.1884821412479</v>
      </c>
      <c r="AF75" s="0" t="n">
        <f aca="false">(AF$6/$U75)*360</f>
        <v>666.6088484029</v>
      </c>
      <c r="AG75" s="0" t="n">
        <f aca="false">(AG$6/$U75)*360</f>
        <v>143.616522768141</v>
      </c>
      <c r="AH75" s="0" t="n">
        <f aca="false">(AH$6/$U75)*360</f>
        <v>30.9412418713437</v>
      </c>
      <c r="AL75" s="0" t="n">
        <f aca="false">(AL$6/$U75)*360</f>
        <v>903.527669844384</v>
      </c>
      <c r="AM75" s="0" t="n">
        <f aca="false">(AM$6/$U75)*360</f>
        <v>285.720536569289</v>
      </c>
      <c r="AN75" s="0" t="n">
        <f aca="false">(AN$6/$U75)*360</f>
        <v>90.3527669844384</v>
      </c>
      <c r="AO75" s="0" t="n">
        <f aca="false">(AO$6/$U75)*360</f>
        <v>28.5720536569289</v>
      </c>
    </row>
    <row r="76" customFormat="false" ht="15" hidden="false" customHeight="false" outlineLevel="0" collapsed="false">
      <c r="S76" s="0" t="n">
        <f aca="false">S75+1</f>
        <v>67</v>
      </c>
      <c r="T76" s="0" t="n">
        <f aca="false">T$9*($D$12/$C$12)^(S76/100)</f>
        <v>5.25062789747893</v>
      </c>
      <c r="U76" s="0" t="n">
        <f aca="false">300/(T76*SQRT($D$10))</f>
        <v>17.8899829690606</v>
      </c>
      <c r="W76" s="0" t="n">
        <f aca="false">(W$6/$U76)*360</f>
        <v>38.989811119893</v>
      </c>
      <c r="AA76" s="0" t="n">
        <f aca="false">(AA$6/$U76)*360</f>
        <v>357.99735664629</v>
      </c>
      <c r="AB76" s="0" t="n">
        <f aca="false">(AB$6/$U76)*360</f>
        <v>35.799735664629</v>
      </c>
      <c r="AF76" s="0" t="n">
        <f aca="false">(AF$6/$U76)*360</f>
        <v>698.02515554601</v>
      </c>
      <c r="AG76" s="0" t="n">
        <f aca="false">(AG$6/$U76)*360</f>
        <v>150.384960962323</v>
      </c>
      <c r="AH76" s="0" t="n">
        <f aca="false">(AH$6/$U76)*360</f>
        <v>32.3994576756318</v>
      </c>
      <c r="AL76" s="0" t="n">
        <f aca="false">(AL$6/$U76)*360</f>
        <v>946.109617047963</v>
      </c>
      <c r="AM76" s="0" t="n">
        <f aca="false">(AM$6/$U76)*360</f>
        <v>299.186130606123</v>
      </c>
      <c r="AN76" s="0" t="n">
        <f aca="false">(AN$6/$U76)*360</f>
        <v>94.6109617047962</v>
      </c>
      <c r="AO76" s="0" t="n">
        <f aca="false">(AO$6/$U76)*360</f>
        <v>29.9186130606123</v>
      </c>
    </row>
    <row r="77" customFormat="false" ht="15" hidden="false" customHeight="false" outlineLevel="0" collapsed="false">
      <c r="S77" s="0" t="n">
        <f aca="false">S76+1</f>
        <v>68</v>
      </c>
      <c r="T77" s="0" t="n">
        <f aca="false">T$9*($D$12/$C$12)^(S77/100)</f>
        <v>5.49808236664266</v>
      </c>
      <c r="U77" s="0" t="n">
        <f aca="false">300/(T77*SQRT($D$10))</f>
        <v>17.0848010995026</v>
      </c>
      <c r="W77" s="0" t="n">
        <f aca="false">(W$6/$U77)*360</f>
        <v>40.8273443067524</v>
      </c>
      <c r="AA77" s="0" t="n">
        <f aca="false">(AA$6/$U77)*360</f>
        <v>374.86925227109</v>
      </c>
      <c r="AB77" s="0" t="n">
        <f aca="false">(AB$6/$U77)*360</f>
        <v>37.486925227109</v>
      </c>
      <c r="AF77" s="0" t="n">
        <f aca="false">(AF$6/$U77)*360</f>
        <v>730.922067629897</v>
      </c>
      <c r="AG77" s="0" t="n">
        <f aca="false">(AG$6/$U77)*360</f>
        <v>157.472385821168</v>
      </c>
      <c r="AH77" s="0" t="n">
        <f aca="false">(AH$6/$U77)*360</f>
        <v>33.926397073521</v>
      </c>
      <c r="AL77" s="0" t="n">
        <f aca="false">(AL$6/$U77)*360</f>
        <v>990.698389596426</v>
      </c>
      <c r="AM77" s="0" t="n">
        <f aca="false">(AM$6/$U77)*360</f>
        <v>313.286338538557</v>
      </c>
      <c r="AN77" s="0" t="n">
        <f aca="false">(AN$6/$U77)*360</f>
        <v>99.0698389596426</v>
      </c>
      <c r="AO77" s="0" t="n">
        <f aca="false">(AO$6/$U77)*360</f>
        <v>31.3286338538557</v>
      </c>
    </row>
    <row r="78" customFormat="false" ht="15" hidden="false" customHeight="false" outlineLevel="0" collapsed="false">
      <c r="S78" s="0" t="n">
        <f aca="false">S77+1</f>
        <v>69</v>
      </c>
      <c r="T78" s="0" t="n">
        <f aca="false">T$9*($D$12/$C$12)^(S78/100)</f>
        <v>5.75719900564678</v>
      </c>
      <c r="U78" s="0" t="n">
        <f aca="false">300/(T78*SQRT($D$10))</f>
        <v>16.3158583836759</v>
      </c>
      <c r="W78" s="0" t="n">
        <f aca="false">(W$6/$U78)*360</f>
        <v>42.7514777647038</v>
      </c>
      <c r="AA78" s="0" t="n">
        <f aca="false">(AA$6/$U78)*360</f>
        <v>392.536295839553</v>
      </c>
      <c r="AB78" s="0" t="n">
        <f aca="false">(AB$6/$U78)*360</f>
        <v>39.2536295839553</v>
      </c>
      <c r="AF78" s="0" t="n">
        <f aca="false">(AF$6/$U78)*360</f>
        <v>765.369363415655</v>
      </c>
      <c r="AG78" s="0" t="n">
        <f aca="false">(AG$6/$U78)*360</f>
        <v>164.893830723031</v>
      </c>
      <c r="AH78" s="0" t="n">
        <f aca="false">(AH$6/$U78)*360</f>
        <v>35.5252989081943</v>
      </c>
      <c r="AL78" s="0" t="n">
        <f aca="false">(AL$6/$U78)*360</f>
        <v>1037.38856625447</v>
      </c>
      <c r="AM78" s="0" t="n">
        <f aca="false">(AM$6/$U78)*360</f>
        <v>328.051068798061</v>
      </c>
      <c r="AN78" s="0" t="n">
        <f aca="false">(AN$6/$U78)*360</f>
        <v>103.738856625447</v>
      </c>
      <c r="AO78" s="0" t="n">
        <f aca="false">(AO$6/$U78)*360</f>
        <v>32.8051068798061</v>
      </c>
    </row>
    <row r="79" customFormat="false" ht="15" hidden="false" customHeight="false" outlineLevel="0" collapsed="false">
      <c r="S79" s="0" t="n">
        <f aca="false">S78+1</f>
        <v>70</v>
      </c>
      <c r="T79" s="0" t="n">
        <f aca="false">T$9*($D$12/$C$12)^(S79/100)</f>
        <v>6.02852743562299</v>
      </c>
      <c r="U79" s="0" t="n">
        <f aca="false">300/(T79*SQRT($D$10))</f>
        <v>15.5815237909862</v>
      </c>
      <c r="W79" s="0" t="n">
        <f aca="false">(W$6/$U79)*360</f>
        <v>44.7662928387846</v>
      </c>
      <c r="AA79" s="0" t="n">
        <f aca="false">(AA$6/$U79)*360</f>
        <v>411.035961519749</v>
      </c>
      <c r="AB79" s="0" t="n">
        <f aca="false">(AB$6/$U79)*360</f>
        <v>41.1035961519749</v>
      </c>
      <c r="AF79" s="0" t="n">
        <f aca="false">(AF$6/$U79)*360</f>
        <v>801.440110236076</v>
      </c>
      <c r="AG79" s="0" t="n">
        <f aca="false">(AG$6/$U79)*360</f>
        <v>172.665037547558</v>
      </c>
      <c r="AH79" s="0" t="n">
        <f aca="false">(AH$6/$U79)*360</f>
        <v>37.1995546648117</v>
      </c>
      <c r="AL79" s="0" t="n">
        <f aca="false">(AL$6/$U79)*360</f>
        <v>1086.27918314665</v>
      </c>
      <c r="AM79" s="0" t="n">
        <f aca="false">(AM$6/$U79)*360</f>
        <v>343.51163935706</v>
      </c>
      <c r="AN79" s="0" t="n">
        <f aca="false">(AN$6/$U79)*360</f>
        <v>108.627918314665</v>
      </c>
      <c r="AO79" s="0" t="n">
        <f aca="false">(AO$6/$U79)*360</f>
        <v>34.351163935706</v>
      </c>
    </row>
    <row r="80" customFormat="false" ht="15" hidden="false" customHeight="false" outlineLevel="0" collapsed="false">
      <c r="S80" s="0" t="n">
        <f aca="false">S79+1</f>
        <v>71</v>
      </c>
      <c r="T80" s="0" t="n">
        <f aca="false">T$9*($D$12/$C$12)^(S80/100)</f>
        <v>6.31264318054892</v>
      </c>
      <c r="U80" s="0" t="n">
        <f aca="false">300/(T80*SQRT($D$10))</f>
        <v>14.8802396993084</v>
      </c>
      <c r="W80" s="0" t="n">
        <f aca="false">(W$6/$U80)*360</f>
        <v>46.8760632218979</v>
      </c>
      <c r="AA80" s="0" t="n">
        <f aca="false">(AA$6/$U80)*360</f>
        <v>430.407489582881</v>
      </c>
      <c r="AB80" s="0" t="n">
        <f aca="false">(AB$6/$U80)*360</f>
        <v>43.0407489582881</v>
      </c>
      <c r="AF80" s="0" t="n">
        <f aca="false">(AF$6/$U80)*360</f>
        <v>839.210818981256</v>
      </c>
      <c r="AG80" s="0" t="n">
        <f aca="false">(AG$6/$U80)*360</f>
        <v>180.802490066329</v>
      </c>
      <c r="AH80" s="0" t="n">
        <f aca="false">(AH$6/$U80)*360</f>
        <v>38.9527156643043</v>
      </c>
      <c r="AL80" s="0" t="n">
        <f aca="false">(AL$6/$U80)*360</f>
        <v>1137.47394382627</v>
      </c>
      <c r="AM80" s="0" t="n">
        <f aca="false">(AM$6/$U80)*360</f>
        <v>359.700844158542</v>
      </c>
      <c r="AN80" s="0" t="n">
        <f aca="false">(AN$6/$U80)*360</f>
        <v>113.747394382627</v>
      </c>
      <c r="AO80" s="0" t="n">
        <f aca="false">(AO$6/$U80)*360</f>
        <v>35.9700844158542</v>
      </c>
    </row>
    <row r="81" customFormat="false" ht="15" hidden="false" customHeight="false" outlineLevel="0" collapsed="false">
      <c r="S81" s="0" t="n">
        <f aca="false">S80+1</f>
        <v>72</v>
      </c>
      <c r="T81" s="0" t="n">
        <f aca="false">T$9*($D$12/$C$12)^(S81/100)</f>
        <v>6.6101488880116</v>
      </c>
      <c r="U81" s="0" t="n">
        <f aca="false">300/(T81*SQRT($D$10))</f>
        <v>14.2105185910614</v>
      </c>
      <c r="W81" s="0" t="n">
        <f aca="false">(W$6/$U81)*360</f>
        <v>49.0852640198881</v>
      </c>
      <c r="AA81" s="0" t="n">
        <f aca="false">(AA$6/$U81)*360</f>
        <v>450.691969637154</v>
      </c>
      <c r="AB81" s="0" t="n">
        <f aca="false">(AB$6/$U81)*360</f>
        <v>45.0691969637154</v>
      </c>
      <c r="AF81" s="0" t="n">
        <f aca="false">(AF$6/$U81)*360</f>
        <v>878.761606388448</v>
      </c>
      <c r="AG81" s="0" t="n">
        <f aca="false">(AG$6/$U81)*360</f>
        <v>189.323448907142</v>
      </c>
      <c r="AH81" s="0" t="n">
        <f aca="false">(AH$6/$U81)*360</f>
        <v>40.7885005962025</v>
      </c>
      <c r="AL81" s="0" t="n">
        <f aca="false">(AL$6/$U81)*360</f>
        <v>1191.08143924453</v>
      </c>
      <c r="AM81" s="0" t="n">
        <f aca="false">(AM$6/$U81)*360</f>
        <v>376.653022676417</v>
      </c>
      <c r="AN81" s="0" t="n">
        <f aca="false">(AN$6/$U81)*360</f>
        <v>119.108143924453</v>
      </c>
      <c r="AO81" s="0" t="n">
        <f aca="false">(AO$6/$U81)*360</f>
        <v>37.6653022676417</v>
      </c>
    </row>
    <row r="82" customFormat="false" ht="15" hidden="false" customHeight="false" outlineLevel="0" collapsed="false">
      <c r="S82" s="0" t="n">
        <f aca="false">S81+1</f>
        <v>73</v>
      </c>
      <c r="T82" s="0" t="n">
        <f aca="false">T$9*($D$12/$C$12)^(S82/100)</f>
        <v>6.92167560750385</v>
      </c>
      <c r="U82" s="0" t="n">
        <f aca="false">300/(T82*SQRT($D$10))</f>
        <v>13.5709398979834</v>
      </c>
      <c r="W82" s="0" t="n">
        <f aca="false">(W$6/$U82)*360</f>
        <v>51.3985812438405</v>
      </c>
      <c r="AA82" s="0" t="n">
        <f aca="false">(AA$6/$U82)*360</f>
        <v>471.932427784354</v>
      </c>
      <c r="AB82" s="0" t="n">
        <f aca="false">(AB$6/$U82)*360</f>
        <v>47.1932427784354</v>
      </c>
      <c r="AF82" s="0" t="n">
        <f aca="false">(AF$6/$U82)*360</f>
        <v>920.176364980412</v>
      </c>
      <c r="AG82" s="0" t="n">
        <f aca="false">(AG$6/$U82)*360</f>
        <v>198.245988166124</v>
      </c>
      <c r="AH82" s="0" t="n">
        <f aca="false">(AH$6/$U82)*360</f>
        <v>42.7108034064748</v>
      </c>
      <c r="AL82" s="0" t="n">
        <f aca="false">(AL$6/$U82)*360</f>
        <v>1247.2153780865</v>
      </c>
      <c r="AM82" s="0" t="n">
        <f aca="false">(AM$6/$U82)*360</f>
        <v>394.404132754139</v>
      </c>
      <c r="AN82" s="0" t="n">
        <f aca="false">(AN$6/$U82)*360</f>
        <v>124.72153780865</v>
      </c>
      <c r="AO82" s="0" t="n">
        <f aca="false">(AO$6/$U82)*360</f>
        <v>39.4404132754139</v>
      </c>
    </row>
    <row r="83" customFormat="false" ht="15" hidden="false" customHeight="false" outlineLevel="0" collapsed="false">
      <c r="S83" s="0" t="n">
        <f aca="false">S82+1</f>
        <v>74</v>
      </c>
      <c r="T83" s="0" t="n">
        <f aca="false">T$9*($D$12/$C$12)^(S83/100)</f>
        <v>7.24788412896484</v>
      </c>
      <c r="U83" s="0" t="n">
        <f aca="false">300/(T83*SQRT($D$10))</f>
        <v>12.9601469879166</v>
      </c>
      <c r="W83" s="0" t="n">
        <f aca="false">(W$6/$U83)*360</f>
        <v>53.8209217497389</v>
      </c>
      <c r="AA83" s="0" t="n">
        <f aca="false">(AA$6/$U83)*360</f>
        <v>494.173917883966</v>
      </c>
      <c r="AB83" s="0" t="n">
        <f aca="false">(AB$6/$U83)*360</f>
        <v>49.4173917883966</v>
      </c>
      <c r="AF83" s="0" t="n">
        <f aca="false">(AF$6/$U83)*360</f>
        <v>963.542941012694</v>
      </c>
      <c r="AG83" s="0" t="n">
        <f aca="false">(AG$6/$U83)*360</f>
        <v>207.589033745309</v>
      </c>
      <c r="AH83" s="0" t="n">
        <f aca="false">(AH$6/$U83)*360</f>
        <v>44.7237015571094</v>
      </c>
      <c r="AL83" s="0" t="n">
        <f aca="false">(AL$6/$U83)*360</f>
        <v>1305.99482796247</v>
      </c>
      <c r="AM83" s="0" t="n">
        <f aca="false">(AM$6/$U83)*360</f>
        <v>412.991826876116</v>
      </c>
      <c r="AN83" s="0" t="n">
        <f aca="false">(AN$6/$U83)*360</f>
        <v>130.599482796247</v>
      </c>
      <c r="AO83" s="0" t="n">
        <f aca="false">(AO$6/$U83)*360</f>
        <v>41.2991826876116</v>
      </c>
    </row>
    <row r="84" customFormat="false" ht="15" hidden="false" customHeight="false" outlineLevel="0" collapsed="false">
      <c r="S84" s="0" t="n">
        <f aca="false">S83+1</f>
        <v>75</v>
      </c>
      <c r="T84" s="0" t="n">
        <f aca="false">T$9*($D$12/$C$12)^(S84/100)</f>
        <v>7.58946638440411</v>
      </c>
      <c r="U84" s="0" t="n">
        <f aca="false">300/(T84*SQRT($D$10))</f>
        <v>12.3768442872084</v>
      </c>
      <c r="W84" s="0" t="n">
        <f aca="false">(W$6/$U84)*360</f>
        <v>56.3574236465652</v>
      </c>
      <c r="AA84" s="0" t="n">
        <f aca="false">(AA$6/$U84)*360</f>
        <v>517.463617118462</v>
      </c>
      <c r="AB84" s="0" t="n">
        <f aca="false">(AB$6/$U84)*360</f>
        <v>51.7463617118462</v>
      </c>
      <c r="AF84" s="0" t="n">
        <f aca="false">(AF$6/$U84)*360</f>
        <v>1008.95332080732</v>
      </c>
      <c r="AG84" s="0" t="n">
        <f aca="false">(AG$6/$U84)*360</f>
        <v>217.372403497015</v>
      </c>
      <c r="AH84" s="0" t="n">
        <f aca="false">(AH$6/$U84)*360</f>
        <v>46.8314646749577</v>
      </c>
      <c r="AL84" s="0" t="n">
        <f aca="false">(AL$6/$U84)*360</f>
        <v>1367.54446796632</v>
      </c>
      <c r="AM84" s="0" t="n">
        <f aca="false">(AM$6/$U84)*360</f>
        <v>432.455532033676</v>
      </c>
      <c r="AN84" s="0" t="n">
        <f aca="false">(AN$6/$U84)*360</f>
        <v>136.754446796632</v>
      </c>
      <c r="AO84" s="0" t="n">
        <f aca="false">(AO$6/$U84)*360</f>
        <v>43.2455532033676</v>
      </c>
    </row>
    <row r="85" customFormat="false" ht="15" hidden="false" customHeight="false" outlineLevel="0" collapsed="false">
      <c r="S85" s="0" t="n">
        <f aca="false">S84+1</f>
        <v>76</v>
      </c>
      <c r="T85" s="0" t="n">
        <f aca="false">T$9*($D$12/$C$12)^(S85/100)</f>
        <v>7.94714691558219</v>
      </c>
      <c r="U85" s="0" t="n">
        <f aca="false">300/(T85*SQRT($D$10))</f>
        <v>11.8197945326258</v>
      </c>
      <c r="W85" s="0" t="n">
        <f aca="false">(W$6/$U85)*360</f>
        <v>59.0134671949172</v>
      </c>
      <c r="AA85" s="0" t="n">
        <f aca="false">(AA$6/$U85)*360</f>
        <v>541.850926062422</v>
      </c>
      <c r="AB85" s="0" t="n">
        <f aca="false">(AB$6/$U85)*360</f>
        <v>54.1850926062422</v>
      </c>
      <c r="AF85" s="0" t="n">
        <f aca="false">(AF$6/$U85)*360</f>
        <v>1056.5038258681</v>
      </c>
      <c r="AG85" s="0" t="n">
        <f aca="false">(AG$6/$U85)*360</f>
        <v>227.616849260164</v>
      </c>
      <c r="AH85" s="0" t="n">
        <f aca="false">(AH$6/$U85)*360</f>
        <v>49.0385636081854</v>
      </c>
      <c r="AL85" s="0" t="n">
        <f aca="false">(AL$6/$U85)*360</f>
        <v>1431.99485313662</v>
      </c>
      <c r="AM85" s="0" t="n">
        <f aca="false">(AM$6/$U85)*360</f>
        <v>452.836533355002</v>
      </c>
      <c r="AN85" s="0" t="n">
        <f aca="false">(AN$6/$U85)*360</f>
        <v>143.199485313662</v>
      </c>
      <c r="AO85" s="0" t="n">
        <f aca="false">(AO$6/$U85)*360</f>
        <v>45.2836533355002</v>
      </c>
    </row>
    <row r="86" customFormat="false" ht="15" hidden="false" customHeight="false" outlineLevel="0" collapsed="false">
      <c r="S86" s="0" t="n">
        <f aca="false">S85+1</f>
        <v>77</v>
      </c>
      <c r="T86" s="0" t="n">
        <f aca="false">T$9*($D$12/$C$12)^(S86/100)</f>
        <v>8.32168441086076</v>
      </c>
      <c r="U86" s="0" t="n">
        <f aca="false">300/(T86*SQRT($D$10))</f>
        <v>11.2878161469544</v>
      </c>
      <c r="W86" s="0" t="n">
        <f aca="false">(W$6/$U86)*360</f>
        <v>61.7946862192631</v>
      </c>
      <c r="AA86" s="0" t="n">
        <f aca="false">(AA$6/$U86)*360</f>
        <v>567.387573467779</v>
      </c>
      <c r="AB86" s="0" t="n">
        <f aca="false">(AB$6/$U86)*360</f>
        <v>56.7387573467779</v>
      </c>
      <c r="AF86" s="0" t="n">
        <f aca="false">(AF$6/$U86)*360</f>
        <v>1106.29531719148</v>
      </c>
      <c r="AG86" s="0" t="n">
        <f aca="false">(AG$6/$U86)*360</f>
        <v>238.344100877715</v>
      </c>
      <c r="AH86" s="0" t="n">
        <f aca="false">(AH$6/$U86)*360</f>
        <v>51.3496799095409</v>
      </c>
      <c r="AL86" s="0" t="n">
        <f aca="false">(AL$6/$U86)*360</f>
        <v>1499.48269138131</v>
      </c>
      <c r="AM86" s="0" t="n">
        <f aca="false">(AM$6/$U86)*360</f>
        <v>474.178061676426</v>
      </c>
      <c r="AN86" s="0" t="n">
        <f aca="false">(AN$6/$U86)*360</f>
        <v>149.948269138131</v>
      </c>
      <c r="AO86" s="0" t="n">
        <f aca="false">(AO$6/$U86)*360</f>
        <v>47.4178061676426</v>
      </c>
    </row>
    <row r="87" customFormat="false" ht="15" hidden="false" customHeight="false" outlineLevel="0" collapsed="false">
      <c r="S87" s="0" t="n">
        <f aca="false">S86+1</f>
        <v>78</v>
      </c>
      <c r="T87" s="0" t="n">
        <f aca="false">T$9*($D$12/$C$12)^(S87/100)</f>
        <v>8.71387331448243</v>
      </c>
      <c r="U87" s="0" t="n">
        <f aca="false">300/(T87*SQRT($D$10))</f>
        <v>10.7797807327145</v>
      </c>
      <c r="W87" s="0" t="n">
        <f aca="false">(W$6/$U87)*360</f>
        <v>64.7069800580379</v>
      </c>
      <c r="AA87" s="0" t="n">
        <f aca="false">(AA$6/$U87)*360</f>
        <v>594.127725987439</v>
      </c>
      <c r="AB87" s="0" t="n">
        <f aca="false">(AB$6/$U87)*360</f>
        <v>59.4127725987439</v>
      </c>
      <c r="AF87" s="0" t="n">
        <f aca="false">(AF$6/$U87)*360</f>
        <v>1158.43340920623</v>
      </c>
      <c r="AG87" s="0" t="n">
        <f aca="false">(AG$6/$U87)*360</f>
        <v>249.576912288579</v>
      </c>
      <c r="AH87" s="0" t="n">
        <f aca="false">(AH$6/$U87)*360</f>
        <v>53.769715766556</v>
      </c>
      <c r="AL87" s="0" t="n">
        <f aca="false">(AL$6/$U87)*360</f>
        <v>1570.15113345356</v>
      </c>
      <c r="AM87" s="0" t="n">
        <f aca="false">(AM$6/$U87)*360</f>
        <v>496.525385240826</v>
      </c>
      <c r="AN87" s="0" t="n">
        <f aca="false">(AN$6/$U87)*360</f>
        <v>157.015113345356</v>
      </c>
      <c r="AO87" s="0" t="n">
        <f aca="false">(AO$6/$U87)*360</f>
        <v>49.6525385240826</v>
      </c>
    </row>
    <row r="88" customFormat="false" ht="15" hidden="false" customHeight="false" outlineLevel="0" collapsed="false">
      <c r="S88" s="0" t="n">
        <f aca="false">S87+1</f>
        <v>79</v>
      </c>
      <c r="T88" s="0" t="n">
        <f aca="false">T$9*($D$12/$C$12)^(S88/100)</f>
        <v>9.12454551169347</v>
      </c>
      <c r="U88" s="0" t="n">
        <f aca="false">300/(T88*SQRT($D$10))</f>
        <v>10.294610678679</v>
      </c>
      <c r="W88" s="0" t="n">
        <f aca="false">(W$6/$U88)*360</f>
        <v>67.7565260769317</v>
      </c>
      <c r="AA88" s="0" t="n">
        <f aca="false">(AA$6/$U88)*360</f>
        <v>622.128103070009</v>
      </c>
      <c r="AB88" s="0" t="n">
        <f aca="false">(AB$6/$U88)*360</f>
        <v>62.2128103070009</v>
      </c>
      <c r="AF88" s="0" t="n">
        <f aca="false">(AF$6/$U88)*360</f>
        <v>1213.02869379577</v>
      </c>
      <c r="AG88" s="0" t="n">
        <f aca="false">(AG$6/$U88)*360</f>
        <v>261.339109791767</v>
      </c>
      <c r="AH88" s="0" t="n">
        <f aca="false">(AH$6/$U88)*360</f>
        <v>56.3038043997433</v>
      </c>
      <c r="AL88" s="0" t="n">
        <f aca="false">(AL$6/$U88)*360</f>
        <v>1644.1500765937</v>
      </c>
      <c r="AM88" s="0" t="n">
        <f aca="false">(AM$6/$U88)*360</f>
        <v>519.92590571764</v>
      </c>
      <c r="AN88" s="0" t="n">
        <f aca="false">(AN$6/$U88)*360</f>
        <v>164.41500765937</v>
      </c>
      <c r="AO88" s="0" t="n">
        <f aca="false">(AO$6/$U88)*360</f>
        <v>51.992590571764</v>
      </c>
    </row>
    <row r="89" customFormat="false" ht="15" hidden="false" customHeight="false" outlineLevel="0" collapsed="false">
      <c r="S89" s="0" t="n">
        <f aca="false">S88+1</f>
        <v>80</v>
      </c>
      <c r="T89" s="0" t="n">
        <f aca="false">T$9*($D$12/$C$12)^(S89/100)</f>
        <v>9.55457209328394</v>
      </c>
      <c r="U89" s="0" t="n">
        <f aca="false">300/(T89*SQRT($D$10))</f>
        <v>9.83127687411558</v>
      </c>
      <c r="W89" s="0" t="n">
        <f aca="false">(W$6/$U89)*360</f>
        <v>70.9497927719104</v>
      </c>
      <c r="AA89" s="0" t="n">
        <f aca="false">(AA$6/$U89)*360</f>
        <v>651.448097269359</v>
      </c>
      <c r="AB89" s="0" t="n">
        <f aca="false">(AB$6/$U89)*360</f>
        <v>65.1448097269359</v>
      </c>
      <c r="AF89" s="0" t="n">
        <f aca="false">(AF$6/$U89)*360</f>
        <v>1270.19697487844</v>
      </c>
      <c r="AG89" s="0" t="n">
        <f aca="false">(AG$6/$U89)*360</f>
        <v>273.655642585167</v>
      </c>
      <c r="AH89" s="0" t="n">
        <f aca="false">(AH$6/$U89)*360</f>
        <v>58.9573209508451</v>
      </c>
      <c r="AL89" s="0" t="n">
        <f aca="false">(AL$6/$U89)*360</f>
        <v>1721.63648248134</v>
      </c>
      <c r="AM89" s="0" t="n">
        <f aca="false">(AM$6/$U89)*360</f>
        <v>544.429258748161</v>
      </c>
      <c r="AN89" s="0" t="n">
        <f aca="false">(AN$6/$U89)*360</f>
        <v>172.163648248134</v>
      </c>
      <c r="AO89" s="0" t="n">
        <f aca="false">(AO$6/$U89)*360</f>
        <v>54.4429258748161</v>
      </c>
    </row>
    <row r="90" customFormat="false" ht="15" hidden="false" customHeight="false" outlineLevel="0" collapsed="false">
      <c r="S90" s="0" t="n">
        <f aca="false">S89+1</f>
        <v>81</v>
      </c>
      <c r="T90" s="0" t="n">
        <f aca="false">T$9*($D$12/$C$12)^(S90/100)</f>
        <v>10.0048652032881</v>
      </c>
      <c r="U90" s="0" t="n">
        <f aca="false">300/(T90*SQRT($D$10))</f>
        <v>9.38879652590438</v>
      </c>
      <c r="W90" s="0" t="n">
        <f aca="false">(W$6/$U90)*360</f>
        <v>74.2935534897628</v>
      </c>
      <c r="AA90" s="0" t="n">
        <f aca="false">(AA$6/$U90)*360</f>
        <v>682.149900224185</v>
      </c>
      <c r="AB90" s="0" t="n">
        <f aca="false">(AB$6/$U90)*360</f>
        <v>68.2149900224185</v>
      </c>
      <c r="AF90" s="0" t="n">
        <f aca="false">(AF$6/$U90)*360</f>
        <v>1330.05951404311</v>
      </c>
      <c r="AG90" s="0" t="n">
        <f aca="false">(AG$6/$U90)*360</f>
        <v>286.552635686142</v>
      </c>
      <c r="AH90" s="0" t="n">
        <f aca="false">(AH$6/$U90)*360</f>
        <v>61.7358938842293</v>
      </c>
      <c r="AL90" s="0" t="n">
        <f aca="false">(AL$6/$U90)*360</f>
        <v>1802.77471017214</v>
      </c>
      <c r="AM90" s="0" t="n">
        <f aca="false">(AM$6/$U90)*360</f>
        <v>570.08741922939</v>
      </c>
      <c r="AN90" s="0" t="n">
        <f aca="false">(AN$6/$U90)*360</f>
        <v>180.277471017214</v>
      </c>
      <c r="AO90" s="0" t="n">
        <f aca="false">(AO$6/$U90)*360</f>
        <v>57.0087419229389</v>
      </c>
    </row>
    <row r="91" customFormat="false" ht="15" hidden="false" customHeight="false" outlineLevel="0" collapsed="false">
      <c r="S91" s="0" t="n">
        <f aca="false">S90+1</f>
        <v>82</v>
      </c>
      <c r="T91" s="0" t="n">
        <f aca="false">T$9*($D$12/$C$12)^(S91/100)</f>
        <v>10.476379973764</v>
      </c>
      <c r="U91" s="0" t="n">
        <f aca="false">300/(T91*SQRT($D$10))</f>
        <v>8.9662310739025</v>
      </c>
      <c r="W91" s="0" t="n">
        <f aca="false">(W$6/$U91)*360</f>
        <v>77.7949007952771</v>
      </c>
      <c r="AA91" s="0" t="n">
        <f aca="false">(AA$6/$U91)*360</f>
        <v>714.298634574817</v>
      </c>
      <c r="AB91" s="0" t="n">
        <f aca="false">(AB$6/$U91)*360</f>
        <v>71.4298634574817</v>
      </c>
      <c r="AF91" s="0" t="n">
        <f aca="false">(AF$6/$U91)*360</f>
        <v>1392.74328776124</v>
      </c>
      <c r="AG91" s="0" t="n">
        <f aca="false">(AG$6/$U91)*360</f>
        <v>300.057445346188</v>
      </c>
      <c r="AH91" s="0" t="n">
        <f aca="false">(AH$6/$U91)*360</f>
        <v>64.6454169256174</v>
      </c>
      <c r="AL91" s="0" t="n">
        <f aca="false">(AL$6/$U91)*360</f>
        <v>1887.73686472544</v>
      </c>
      <c r="AM91" s="0" t="n">
        <f aca="false">(AM$6/$U91)*360</f>
        <v>596.954811559755</v>
      </c>
      <c r="AN91" s="0" t="n">
        <f aca="false">(AN$6/$U91)*360</f>
        <v>188.773686472544</v>
      </c>
      <c r="AO91" s="0" t="n">
        <f aca="false">(AO$6/$U91)*360</f>
        <v>59.6954811559755</v>
      </c>
    </row>
    <row r="92" customFormat="false" ht="15" hidden="false" customHeight="false" outlineLevel="0" collapsed="false">
      <c r="S92" s="0" t="n">
        <f aca="false">S91+1</f>
        <v>83</v>
      </c>
      <c r="T92" s="0" t="n">
        <f aca="false">T$9*($D$12/$C$12)^(S92/100)</f>
        <v>10.970116550757</v>
      </c>
      <c r="U92" s="0" t="n">
        <f aca="false">300/(T92*SQRT($D$10))</f>
        <v>8.5626842001319</v>
      </c>
      <c r="W92" s="0" t="n">
        <f aca="false">(W$6/$U92)*360</f>
        <v>81.4612615155223</v>
      </c>
      <c r="AA92" s="0" t="n">
        <f aca="false">(AA$6/$U92)*360</f>
        <v>747.962492097068</v>
      </c>
      <c r="AB92" s="0" t="n">
        <f aca="false">(AB$6/$U92)*360</f>
        <v>74.7962492097068</v>
      </c>
      <c r="AF92" s="0" t="n">
        <f aca="false">(AF$6/$U92)*360</f>
        <v>1458.38125672107</v>
      </c>
      <c r="AG92" s="0" t="n">
        <f aca="false">(AG$6/$U92)*360</f>
        <v>314.198717077216</v>
      </c>
      <c r="AH92" s="0" t="n">
        <f aca="false">(AH$6/$U92)*360</f>
        <v>67.6920615634668</v>
      </c>
      <c r="AL92" s="0" t="n">
        <f aca="false">(AL$6/$U92)*360</f>
        <v>1976.7031622621</v>
      </c>
      <c r="AM92" s="0" t="n">
        <f aca="false">(AM$6/$U92)*360</f>
        <v>625.088425080564</v>
      </c>
      <c r="AN92" s="0" t="n">
        <f aca="false">(AN$6/$U92)*360</f>
        <v>197.67031622621</v>
      </c>
      <c r="AO92" s="0" t="n">
        <f aca="false">(AO$6/$U92)*360</f>
        <v>62.5088425080564</v>
      </c>
    </row>
    <row r="93" customFormat="false" ht="15" hidden="false" customHeight="false" outlineLevel="0" collapsed="false">
      <c r="S93" s="0" t="n">
        <f aca="false">S92+1</f>
        <v>84</v>
      </c>
      <c r="T93" s="0" t="n">
        <f aca="false">T$9*($D$12/$C$12)^(S93/100)</f>
        <v>11.4871222157433</v>
      </c>
      <c r="U93" s="0" t="n">
        <f aca="false">300/(T93*SQRT($D$10))</f>
        <v>8.17729992756886</v>
      </c>
      <c r="W93" s="0" t="n">
        <f aca="false">(W$6/$U93)*360</f>
        <v>85.3004124931434</v>
      </c>
      <c r="AA93" s="0" t="n">
        <f aca="false">(AA$6/$U93)*360</f>
        <v>783.212878346135</v>
      </c>
      <c r="AB93" s="0" t="n">
        <f aca="false">(AB$6/$U93)*360</f>
        <v>78.3212878346135</v>
      </c>
      <c r="AF93" s="0" t="n">
        <f aca="false">(AF$6/$U93)*360</f>
        <v>1527.11264785498</v>
      </c>
      <c r="AG93" s="0" t="n">
        <f aca="false">(AG$6/$U93)*360</f>
        <v>329.006446412521</v>
      </c>
      <c r="AH93" s="0" t="n">
        <f aca="false">(AH$6/$U93)*360</f>
        <v>70.8822901395251</v>
      </c>
      <c r="AL93" s="0" t="n">
        <f aca="false">(AL$6/$U93)*360</f>
        <v>2069.86231222714</v>
      </c>
      <c r="AM93" s="0" t="n">
        <f aca="false">(AM$6/$U93)*360</f>
        <v>654.547934958035</v>
      </c>
      <c r="AN93" s="0" t="n">
        <f aca="false">(AN$6/$U93)*360</f>
        <v>206.986231222714</v>
      </c>
      <c r="AO93" s="0" t="n">
        <f aca="false">(AO$6/$U93)*360</f>
        <v>65.4547934958035</v>
      </c>
    </row>
    <row r="94" customFormat="false" ht="15" hidden="false" customHeight="false" outlineLevel="0" collapsed="false">
      <c r="S94" s="0" t="n">
        <f aca="false">S93+1</f>
        <v>85</v>
      </c>
      <c r="T94" s="0" t="n">
        <f aca="false">T$9*($D$12/$C$12)^(S94/100)</f>
        <v>12.0284936070545</v>
      </c>
      <c r="U94" s="0" t="n">
        <f aca="false">300/(T94*SQRT($D$10))</f>
        <v>7.80926080450188</v>
      </c>
      <c r="W94" s="0" t="n">
        <f aca="false">(W$6/$U94)*360</f>
        <v>89.3204970820881</v>
      </c>
      <c r="AA94" s="0" t="n">
        <f aca="false">(AA$6/$U94)*360</f>
        <v>820.124564117354</v>
      </c>
      <c r="AB94" s="0" t="n">
        <f aca="false">(AB$6/$U94)*360</f>
        <v>82.0124564117355</v>
      </c>
      <c r="AF94" s="0" t="n">
        <f aca="false">(AF$6/$U94)*360</f>
        <v>1599.08324965855</v>
      </c>
      <c r="AG94" s="0" t="n">
        <f aca="false">(AG$6/$U94)*360</f>
        <v>344.512042531329</v>
      </c>
      <c r="AH94" s="0" t="n">
        <f aca="false">(AH$6/$U94)*360</f>
        <v>74.2228695563235</v>
      </c>
      <c r="AL94" s="0" t="n">
        <f aca="false">(AL$6/$U94)*360</f>
        <v>2167.41191766768</v>
      </c>
      <c r="AM94" s="0" t="n">
        <f aca="false">(AM$6/$U94)*360</f>
        <v>685.395828762322</v>
      </c>
      <c r="AN94" s="0" t="n">
        <f aca="false">(AN$6/$U94)*360</f>
        <v>216.741191766768</v>
      </c>
      <c r="AO94" s="0" t="n">
        <f aca="false">(AO$6/$U94)*360</f>
        <v>68.5395828762322</v>
      </c>
    </row>
    <row r="95" customFormat="false" ht="15" hidden="false" customHeight="false" outlineLevel="0" collapsed="false">
      <c r="S95" s="0" t="n">
        <f aca="false">S94+1</f>
        <v>86</v>
      </c>
      <c r="T95" s="0" t="n">
        <f aca="false">T$9*($D$12/$C$12)^(S95/100)</f>
        <v>12.5953790459945</v>
      </c>
      <c r="U95" s="0" t="n">
        <f aca="false">300/(T95*SQRT($D$10))</f>
        <v>7.45778617060709</v>
      </c>
      <c r="W95" s="0" t="n">
        <f aca="false">(W$6/$U95)*360</f>
        <v>93.5300424207516</v>
      </c>
      <c r="AA95" s="0" t="n">
        <f aca="false">(AA$6/$U95)*360</f>
        <v>858.775844045082</v>
      </c>
      <c r="AB95" s="0" t="n">
        <f aca="false">(AB$6/$U95)*360</f>
        <v>85.8775844045082</v>
      </c>
      <c r="AF95" s="0" t="n">
        <f aca="false">(AF$6/$U95)*360</f>
        <v>1674.44572142747</v>
      </c>
      <c r="AG95" s="0" t="n">
        <f aca="false">(AG$6/$U95)*360</f>
        <v>360.748394881881</v>
      </c>
      <c r="AH95" s="0" t="n">
        <f aca="false">(AH$6/$U95)*360</f>
        <v>77.7208856306844</v>
      </c>
      <c r="AL95" s="0" t="n">
        <f aca="false">(AL$6/$U95)*360</f>
        <v>2269.55889437558</v>
      </c>
      <c r="AM95" s="0" t="n">
        <f aca="false">(AM$6/$U95)*360</f>
        <v>717.697539012033</v>
      </c>
      <c r="AN95" s="0" t="n">
        <f aca="false">(AN$6/$U95)*360</f>
        <v>226.955889437558</v>
      </c>
      <c r="AO95" s="0" t="n">
        <f aca="false">(AO$6/$U95)*360</f>
        <v>71.7697539012033</v>
      </c>
    </row>
    <row r="96" customFormat="false" ht="15" hidden="false" customHeight="false" outlineLevel="0" collapsed="false">
      <c r="S96" s="0" t="n">
        <f aca="false">S95+1</f>
        <v>87</v>
      </c>
      <c r="T96" s="0" t="n">
        <f aca="false">T$9*($D$12/$C$12)^(S96/100)</f>
        <v>13.188980972583</v>
      </c>
      <c r="U96" s="0" t="n">
        <f aca="false">300/(T96*SQRT($D$10))</f>
        <v>7.12213050106297</v>
      </c>
      <c r="W96" s="0" t="n">
        <f aca="false">(W$6/$U96)*360</f>
        <v>97.9379775191806</v>
      </c>
      <c r="AA96" s="0" t="n">
        <f aca="false">(AA$6/$U96)*360</f>
        <v>899.248702676113</v>
      </c>
      <c r="AB96" s="0" t="n">
        <f aca="false">(AB$6/$U96)*360</f>
        <v>89.9248702676113</v>
      </c>
      <c r="AF96" s="0" t="n">
        <f aca="false">(AF$6/$U96)*360</f>
        <v>1753.35991706839</v>
      </c>
      <c r="AG96" s="0" t="n">
        <f aca="false">(AG$6/$U96)*360</f>
        <v>377.749942944356</v>
      </c>
      <c r="AH96" s="0" t="n">
        <f aca="false">(AH$6/$U96)*360</f>
        <v>81.3837581236886</v>
      </c>
      <c r="AL96" s="0" t="n">
        <f aca="false">(AL$6/$U96)*360</f>
        <v>2376.5199097835</v>
      </c>
      <c r="AM96" s="0" t="n">
        <f aca="false">(AM$6/$U96)*360</f>
        <v>751.521581965374</v>
      </c>
      <c r="AN96" s="0" t="n">
        <f aca="false">(AN$6/$U96)*360</f>
        <v>237.65199097835</v>
      </c>
      <c r="AO96" s="0" t="n">
        <f aca="false">(AO$6/$U96)*360</f>
        <v>75.1521581965374</v>
      </c>
    </row>
    <row r="97" customFormat="false" ht="15" hidden="false" customHeight="false" outlineLevel="0" collapsed="false">
      <c r="S97" s="0" t="n">
        <f aca="false">S96+1</f>
        <v>88</v>
      </c>
      <c r="T97" s="0" t="n">
        <f aca="false">T$9*($D$12/$C$12)^(S97/100)</f>
        <v>13.8105584960918</v>
      </c>
      <c r="U97" s="0" t="n">
        <f aca="false">300/(T97*SQRT($D$10))</f>
        <v>6.80158182519227</v>
      </c>
      <c r="W97" s="0" t="n">
        <f aca="false">(W$6/$U97)*360</f>
        <v>102.553652198701</v>
      </c>
      <c r="AA97" s="0" t="n">
        <f aca="false">(AA$6/$U97)*360</f>
        <v>941.628988369893</v>
      </c>
      <c r="AB97" s="0" t="n">
        <f aca="false">(AB$6/$U97)*360</f>
        <v>94.1628988369893</v>
      </c>
      <c r="AF97" s="0" t="n">
        <f aca="false">(AF$6/$U97)*360</f>
        <v>1835.99322417047</v>
      </c>
      <c r="AG97" s="0" t="n">
        <f aca="false">(AG$6/$U97)*360</f>
        <v>395.552749281634</v>
      </c>
      <c r="AH97" s="0" t="n">
        <f aca="false">(AH$6/$U97)*360</f>
        <v>85.2192564789836</v>
      </c>
      <c r="AL97" s="0" t="n">
        <f aca="false">(AL$6/$U97)*360</f>
        <v>2488.52184254565</v>
      </c>
      <c r="AM97" s="0" t="n">
        <f aca="false">(AM$6/$U97)*360</f>
        <v>786.939702952317</v>
      </c>
      <c r="AN97" s="0" t="n">
        <f aca="false">(AN$6/$U97)*360</f>
        <v>248.852184254565</v>
      </c>
      <c r="AO97" s="0" t="n">
        <f aca="false">(AO$6/$U97)*360</f>
        <v>78.6939702952317</v>
      </c>
    </row>
    <row r="98" customFormat="false" ht="15" hidden="false" customHeight="false" outlineLevel="0" collapsed="false">
      <c r="S98" s="0" t="n">
        <f aca="false">S97+1</f>
        <v>89</v>
      </c>
      <c r="T98" s="0" t="n">
        <f aca="false">T$9*($D$12/$C$12)^(S98/100)</f>
        <v>14.4614300657846</v>
      </c>
      <c r="U98" s="0" t="n">
        <f aca="false">300/(T98*SQRT($D$10))</f>
        <v>6.49546021627676</v>
      </c>
      <c r="W98" s="0" t="n">
        <f aca="false">(W$6/$U98)*360</f>
        <v>107.386856924143</v>
      </c>
      <c r="AA98" s="0" t="n">
        <f aca="false">(AA$6/$U98)*360</f>
        <v>986.006595394404</v>
      </c>
      <c r="AB98" s="0" t="n">
        <f aca="false">(AB$6/$U98)*360</f>
        <v>98.6006595394404</v>
      </c>
      <c r="AF98" s="0" t="n">
        <f aca="false">(AF$6/$U98)*360</f>
        <v>1922.52091905691</v>
      </c>
      <c r="AG98" s="0" t="n">
        <f aca="false">(AG$6/$U98)*360</f>
        <v>414.194576032819</v>
      </c>
      <c r="AH98" s="0" t="n">
        <f aca="false">(AH$6/$U98)*360</f>
        <v>89.2355163028153</v>
      </c>
      <c r="AL98" s="0" t="n">
        <f aca="false">(AL$6/$U98)*360</f>
        <v>2605.80226377778</v>
      </c>
      <c r="AM98" s="0" t="n">
        <f aca="false">(AM$6/$U98)*360</f>
        <v>824.027028556066</v>
      </c>
      <c r="AN98" s="0" t="n">
        <f aca="false">(AN$6/$U98)*360</f>
        <v>260.580226377778</v>
      </c>
      <c r="AO98" s="0" t="n">
        <f aca="false">(AO$6/$U98)*360</f>
        <v>82.4027028556066</v>
      </c>
    </row>
    <row r="99" customFormat="false" ht="15" hidden="false" customHeight="false" outlineLevel="0" collapsed="false">
      <c r="S99" s="0" t="n">
        <f aca="false">S98+1</f>
        <v>90</v>
      </c>
      <c r="T99" s="0" t="n">
        <f aca="false">T$9*($D$12/$C$12)^(S99/100)</f>
        <v>15.1429762675246</v>
      </c>
      <c r="U99" s="0" t="n">
        <f aca="false">300/(T99*SQRT($D$10))</f>
        <v>6.2031163493415</v>
      </c>
      <c r="W99" s="0" t="n">
        <f aca="false">(W$6/$U99)*360</f>
        <v>112.447843570728</v>
      </c>
      <c r="AA99" s="0" t="n">
        <f aca="false">(AA$6/$U99)*360</f>
        <v>1032.47565460395</v>
      </c>
      <c r="AB99" s="0" t="n">
        <f aca="false">(AB$6/$U99)*360</f>
        <v>103.247565460395</v>
      </c>
      <c r="AF99" s="0" t="n">
        <f aca="false">(AF$6/$U99)*360</f>
        <v>2013.12653856954</v>
      </c>
      <c r="AG99" s="0" t="n">
        <f aca="false">(AG$6/$U99)*360</f>
        <v>433.714965011803</v>
      </c>
      <c r="AH99" s="0" t="n">
        <f aca="false">(AH$6/$U99)*360</f>
        <v>93.4410566207394</v>
      </c>
      <c r="AL99" s="0" t="n">
        <f aca="false">(AL$6/$U99)*360</f>
        <v>2728.60994097737</v>
      </c>
      <c r="AM99" s="0" t="n">
        <f aca="false">(AM$6/$U99)*360</f>
        <v>862.862225966611</v>
      </c>
      <c r="AN99" s="0" t="n">
        <f aca="false">(AN$6/$U99)*360</f>
        <v>272.860994097737</v>
      </c>
      <c r="AO99" s="0" t="n">
        <f aca="false">(AO$6/$U99)*360</f>
        <v>86.2862225966611</v>
      </c>
    </row>
    <row r="100" customFormat="false" ht="15" hidden="false" customHeight="false" outlineLevel="0" collapsed="false">
      <c r="S100" s="0" t="n">
        <f aca="false">S99+1</f>
        <v>91</v>
      </c>
      <c r="T100" s="0" t="n">
        <f aca="false">T$9*($D$12/$C$12)^(S100/100)</f>
        <v>15.8566427521823</v>
      </c>
      <c r="U100" s="0" t="n">
        <f aca="false">300/(T100*SQRT($D$10))</f>
        <v>5.92393012384949</v>
      </c>
      <c r="W100" s="0" t="n">
        <f aca="false">(W$6/$U100)*360</f>
        <v>117.747347169671</v>
      </c>
      <c r="AA100" s="0" t="n">
        <f aca="false">(AA$6/$U100)*360</f>
        <v>1081.13473310334</v>
      </c>
      <c r="AB100" s="0" t="n">
        <f aca="false">(AB$6/$U100)*360</f>
        <v>108.113473310334</v>
      </c>
      <c r="AF100" s="0" t="n">
        <f aca="false">(AF$6/$U100)*360</f>
        <v>2108.00226937506</v>
      </c>
      <c r="AG100" s="0" t="n">
        <f aca="false">(AG$6/$U100)*360</f>
        <v>454.155321580756</v>
      </c>
      <c r="AH100" s="0" t="n">
        <f aca="false">(AH$6/$U100)*360</f>
        <v>97.8447979476167</v>
      </c>
      <c r="AL100" s="0" t="n">
        <f aca="false">(AL$6/$U100)*360</f>
        <v>2857.20536569289</v>
      </c>
      <c r="AM100" s="0" t="n">
        <f aca="false">(AM$6/$U100)*360</f>
        <v>903.527669844384</v>
      </c>
      <c r="AN100" s="0" t="n">
        <f aca="false">(AN$6/$U100)*360</f>
        <v>285.720536569289</v>
      </c>
      <c r="AO100" s="0" t="n">
        <f aca="false">(AO$6/$U100)*360</f>
        <v>90.3527669844384</v>
      </c>
    </row>
    <row r="101" customFormat="false" ht="15" hidden="false" customHeight="false" outlineLevel="0" collapsed="false">
      <c r="S101" s="0" t="n">
        <f aca="false">S100+1</f>
        <v>92</v>
      </c>
      <c r="T101" s="0" t="n">
        <f aca="false">T$9*($D$12/$C$12)^(S101/100)</f>
        <v>16.6039433020545</v>
      </c>
      <c r="U101" s="0" t="n">
        <f aca="false">300/(T101*SQRT($D$10))</f>
        <v>5.65730934838531</v>
      </c>
      <c r="W101" s="0" t="n">
        <f aca="false">(W$6/$U101)*360</f>
        <v>123.296608678622</v>
      </c>
      <c r="AA101" s="0" t="n">
        <f aca="false">(AA$6/$U101)*360</f>
        <v>1132.0870433219</v>
      </c>
      <c r="AB101" s="0" t="n">
        <f aca="false">(AB$6/$U101)*360</f>
        <v>113.20870433219</v>
      </c>
      <c r="AF101" s="0" t="n">
        <f aca="false">(AF$6/$U101)*360</f>
        <v>2207.34935561871</v>
      </c>
      <c r="AG101" s="0" t="n">
        <f aca="false">(AG$6/$U101)*360</f>
        <v>475.559002476447</v>
      </c>
      <c r="AH101" s="0" t="n">
        <f aca="false">(AH$6/$U101)*360</f>
        <v>102.456081209222</v>
      </c>
      <c r="AL101" s="0" t="n">
        <f aca="false">(AL$6/$U101)*360</f>
        <v>2991.86130606123</v>
      </c>
      <c r="AM101" s="0" t="n">
        <f aca="false">(AM$6/$U101)*360</f>
        <v>946.109617047962</v>
      </c>
      <c r="AN101" s="0" t="n">
        <f aca="false">(AN$6/$U101)*360</f>
        <v>299.186130606123</v>
      </c>
      <c r="AO101" s="0" t="n">
        <f aca="false">(AO$6/$U101)*360</f>
        <v>94.6109617047962</v>
      </c>
    </row>
    <row r="102" customFormat="false" ht="15" hidden="false" customHeight="false" outlineLevel="0" collapsed="false">
      <c r="S102" s="0" t="n">
        <f aca="false">S101+1</f>
        <v>93</v>
      </c>
      <c r="T102" s="0" t="n">
        <f aca="false">T$9*($D$12/$C$12)^(S102/100)</f>
        <v>17.3864630417998</v>
      </c>
      <c r="U102" s="0" t="n">
        <f aca="false">300/(T102*SQRT($D$10))</f>
        <v>5.40268848453773</v>
      </c>
      <c r="W102" s="0" t="n">
        <f aca="false">(W$6/$U102)*360</f>
        <v>129.107398825246</v>
      </c>
      <c r="AA102" s="0" t="n">
        <f aca="false">(AA$6/$U102)*360</f>
        <v>1185.44066194089</v>
      </c>
      <c r="AB102" s="0" t="n">
        <f aca="false">(AB$6/$U102)*360</f>
        <v>118.544066194089</v>
      </c>
      <c r="AF102" s="0" t="n">
        <f aca="false">(AF$6/$U102)*360</f>
        <v>2311.37852579011</v>
      </c>
      <c r="AG102" s="0" t="n">
        <f aca="false">(AG$6/$U102)*360</f>
        <v>497.971407775696</v>
      </c>
      <c r="AH102" s="0" t="n">
        <f aca="false">(AH$6/$U102)*360</f>
        <v>107.284687555597</v>
      </c>
      <c r="AL102" s="0" t="n">
        <f aca="false">(AL$6/$U102)*360</f>
        <v>3132.86338538557</v>
      </c>
      <c r="AM102" s="0" t="n">
        <f aca="false">(AM$6/$U102)*360</f>
        <v>990.698389596426</v>
      </c>
      <c r="AN102" s="0" t="n">
        <f aca="false">(AN$6/$U102)*360</f>
        <v>313.286338538557</v>
      </c>
      <c r="AO102" s="0" t="n">
        <f aca="false">(AO$6/$U102)*360</f>
        <v>99.0698389596426</v>
      </c>
    </row>
    <row r="103" customFormat="false" ht="15" hidden="false" customHeight="false" outlineLevel="0" collapsed="false">
      <c r="S103" s="0" t="n">
        <f aca="false">S102+1</f>
        <v>94</v>
      </c>
      <c r="T103" s="0" t="n">
        <f aca="false">T$9*($D$12/$C$12)^(S103/100)</f>
        <v>18.2058618007004</v>
      </c>
      <c r="U103" s="0" t="n">
        <f aca="false">300/(T103*SQRT($D$10))</f>
        <v>5.15952744731692</v>
      </c>
      <c r="W103" s="0" t="n">
        <f aca="false">(W$6/$U103)*360</f>
        <v>135.192043074508</v>
      </c>
      <c r="AA103" s="0" t="n">
        <f aca="false">(AA$6/$U103)*360</f>
        <v>1241.30875913866</v>
      </c>
      <c r="AB103" s="0" t="n">
        <f aca="false">(AB$6/$U103)*360</f>
        <v>124.130875913866</v>
      </c>
      <c r="AF103" s="0" t="n">
        <f aca="false">(AF$6/$U103)*360</f>
        <v>2420.31043970662</v>
      </c>
      <c r="AG103" s="0" t="n">
        <f aca="false">(AG$6/$U103)*360</f>
        <v>521.440077195027</v>
      </c>
      <c r="AH103" s="0" t="n">
        <f aca="false">(AH$6/$U103)*360</f>
        <v>112.340859108187</v>
      </c>
      <c r="AL103" s="0" t="n">
        <f aca="false">(AL$6/$U103)*360</f>
        <v>3280.51068798061</v>
      </c>
      <c r="AM103" s="0" t="n">
        <f aca="false">(AM$6/$U103)*360</f>
        <v>1037.38856625447</v>
      </c>
      <c r="AN103" s="0" t="n">
        <f aca="false">(AN$6/$U103)*360</f>
        <v>328.051068798061</v>
      </c>
      <c r="AO103" s="0" t="n">
        <f aca="false">(AO$6/$U103)*360</f>
        <v>103.738856625447</v>
      </c>
    </row>
    <row r="104" customFormat="false" ht="15" hidden="false" customHeight="false" outlineLevel="0" collapsed="false">
      <c r="S104" s="0" t="n">
        <f aca="false">S103+1</f>
        <v>95</v>
      </c>
      <c r="T104" s="0" t="n">
        <f aca="false">T$9*($D$12/$C$12)^(S104/100)</f>
        <v>19.0638776333828</v>
      </c>
      <c r="U104" s="0" t="n">
        <f aca="false">300/(T104*SQRT($D$10))</f>
        <v>4.92731045956177</v>
      </c>
      <c r="W104" s="0" t="n">
        <f aca="false">(W$6/$U104)*360</f>
        <v>141.563447772644</v>
      </c>
      <c r="AA104" s="0" t="n">
        <f aca="false">(AA$6/$U104)*360</f>
        <v>1299.80983863973</v>
      </c>
      <c r="AB104" s="0" t="n">
        <f aca="false">(AB$6/$U104)*360</f>
        <v>129.980983863973</v>
      </c>
      <c r="AF104" s="0" t="n">
        <f aca="false">(AF$6/$U104)*360</f>
        <v>2534.37615656243</v>
      </c>
      <c r="AG104" s="0" t="n">
        <f aca="false">(AG$6/$U104)*360</f>
        <v>546.014790928777</v>
      </c>
      <c r="AH104" s="0" t="n">
        <f aca="false">(AH$6/$U104)*360</f>
        <v>117.635320684746</v>
      </c>
      <c r="AL104" s="0" t="n">
        <f aca="false">(AL$6/$U104)*360</f>
        <v>3435.1163935706</v>
      </c>
      <c r="AM104" s="0" t="n">
        <f aca="false">(AM$6/$U104)*360</f>
        <v>1086.27918314665</v>
      </c>
      <c r="AN104" s="0" t="n">
        <f aca="false">(AN$6/$U104)*360</f>
        <v>343.51163935706</v>
      </c>
      <c r="AO104" s="0" t="n">
        <f aca="false">(AO$6/$U104)*360</f>
        <v>108.627918314665</v>
      </c>
    </row>
    <row r="105" customFormat="false" ht="15" hidden="false" customHeight="false" outlineLevel="0" collapsed="false">
      <c r="S105" s="0" t="n">
        <f aca="false">S104+1</f>
        <v>96</v>
      </c>
      <c r="T105" s="0" t="n">
        <f aca="false">T$9*($D$12/$C$12)^(S105/100)</f>
        <v>19.9623305064641</v>
      </c>
      <c r="U105" s="0" t="n">
        <f aca="false">300/(T105*SQRT($D$10))</f>
        <v>4.70554495790736</v>
      </c>
      <c r="W105" s="0" t="n">
        <f aca="false">(W$6/$U105)*360</f>
        <v>148.235127523248</v>
      </c>
      <c r="AA105" s="0" t="n">
        <f aca="false">(AA$6/$U105)*360</f>
        <v>1361.0679890771</v>
      </c>
      <c r="AB105" s="0" t="n">
        <f aca="false">(AB$6/$U105)*360</f>
        <v>136.10679890771</v>
      </c>
      <c r="AF105" s="0" t="n">
        <f aca="false">(AF$6/$U105)*360</f>
        <v>2653.81762503603</v>
      </c>
      <c r="AG105" s="0" t="n">
        <f aca="false">(AG$6/$U105)*360</f>
        <v>571.747675239566</v>
      </c>
      <c r="AH105" s="0" t="n">
        <f aca="false">(AH$6/$U105)*360</f>
        <v>123.17930254812</v>
      </c>
      <c r="AL105" s="0" t="n">
        <f aca="false">(AL$6/$U105)*360</f>
        <v>3597.00844158542</v>
      </c>
      <c r="AM105" s="0" t="n">
        <f aca="false">(AM$6/$U105)*360</f>
        <v>1137.47394382627</v>
      </c>
      <c r="AN105" s="0" t="n">
        <f aca="false">(AN$6/$U105)*360</f>
        <v>359.700844158542</v>
      </c>
      <c r="AO105" s="0" t="n">
        <f aca="false">(AO$6/$U105)*360</f>
        <v>113.747394382627</v>
      </c>
    </row>
    <row r="106" customFormat="false" ht="15" hidden="false" customHeight="false" outlineLevel="0" collapsed="false">
      <c r="S106" s="0" t="n">
        <f aca="false">S105+1</f>
        <v>97</v>
      </c>
      <c r="T106" s="0" t="n">
        <f aca="false">T$9*($D$12/$C$12)^(S106/100)</f>
        <v>20.9031261589459</v>
      </c>
      <c r="U106" s="0" t="n">
        <f aca="false">300/(T106*SQRT($D$10))</f>
        <v>4.49376054799208</v>
      </c>
      <c r="W106" s="0" t="n">
        <f aca="false">(W$6/$U106)*360</f>
        <v>155.221233853559</v>
      </c>
      <c r="AA106" s="0" t="n">
        <f aca="false">(AA$6/$U106)*360</f>
        <v>1425.21314720086</v>
      </c>
      <c r="AB106" s="0" t="n">
        <f aca="false">(AB$6/$U106)*360</f>
        <v>142.521314720086</v>
      </c>
      <c r="AF106" s="0" t="n">
        <f aca="false">(AF$6/$U106)*360</f>
        <v>2778.88819649587</v>
      </c>
      <c r="AG106" s="0" t="n">
        <f aca="false">(AG$6/$U106)*360</f>
        <v>598.693313025084</v>
      </c>
      <c r="AH106" s="0" t="n">
        <f aca="false">(AH$6/$U106)*360</f>
        <v>128.984564227136</v>
      </c>
      <c r="AL106" s="0" t="n">
        <f aca="false">(AL$6/$U106)*360</f>
        <v>3766.53022676417</v>
      </c>
      <c r="AM106" s="0" t="n">
        <f aca="false">(AM$6/$U106)*360</f>
        <v>1191.08143924453</v>
      </c>
      <c r="AN106" s="0" t="n">
        <f aca="false">(AN$6/$U106)*360</f>
        <v>376.653022676417</v>
      </c>
      <c r="AO106" s="0" t="n">
        <f aca="false">(AO$6/$U106)*360</f>
        <v>119.108143924453</v>
      </c>
    </row>
    <row r="107" customFormat="false" ht="15" hidden="false" customHeight="false" outlineLevel="0" collapsed="false">
      <c r="S107" s="0" t="n">
        <f aca="false">S106+1</f>
        <v>98</v>
      </c>
      <c r="T107" s="0" t="n">
        <f aca="false">T$9*($D$12/$C$12)^(S107/100)</f>
        <v>21.8882601445418</v>
      </c>
      <c r="U107" s="0" t="n">
        <f aca="false">300/(T107*SQRT($D$10))</f>
        <v>4.29150800668806</v>
      </c>
      <c r="W107" s="0" t="n">
        <f aca="false">(W$6/$U107)*360</f>
        <v>162.536585231746</v>
      </c>
      <c r="AA107" s="0" t="n">
        <f aca="false">(AA$6/$U107)*360</f>
        <v>1492.38137349149</v>
      </c>
      <c r="AB107" s="0" t="n">
        <f aca="false">(AB$6/$U107)*360</f>
        <v>149.238137349149</v>
      </c>
      <c r="AF107" s="0" t="n">
        <f aca="false">(AF$6/$U107)*360</f>
        <v>2909.8531623925</v>
      </c>
      <c r="AG107" s="0" t="n">
        <f aca="false">(AG$6/$U107)*360</f>
        <v>626.908859595739</v>
      </c>
      <c r="AH107" s="0" t="n">
        <f aca="false">(AH$6/$U107)*360</f>
        <v>135.063419460139</v>
      </c>
      <c r="AL107" s="0" t="n">
        <f aca="false">(AL$6/$U107)*360</f>
        <v>3944.04132754139</v>
      </c>
      <c r="AM107" s="0" t="n">
        <f aca="false">(AM$6/$U107)*360</f>
        <v>1247.2153780865</v>
      </c>
      <c r="AN107" s="0" t="n">
        <f aca="false">(AN$6/$U107)*360</f>
        <v>394.404132754139</v>
      </c>
      <c r="AO107" s="0" t="n">
        <f aca="false">(AO$6/$U107)*360</f>
        <v>124.72153780865</v>
      </c>
    </row>
    <row r="108" customFormat="false" ht="15" hidden="false" customHeight="false" outlineLevel="0" collapsed="false">
      <c r="S108" s="0" t="n">
        <f aca="false">S107+1</f>
        <v>99</v>
      </c>
      <c r="T108" s="0" t="n">
        <f aca="false">T$9*($D$12/$C$12)^(S108/100)</f>
        <v>22.9198220645145</v>
      </c>
      <c r="U108" s="0" t="n">
        <f aca="false">300/(T108*SQRT($D$10))</f>
        <v>4.09835832923873</v>
      </c>
      <c r="W108" s="0" t="n">
        <f aca="false">(W$6/$U108)*360</f>
        <v>170.19669849887</v>
      </c>
      <c r="AA108" s="0" t="n">
        <f aca="false">(AA$6/$U108)*360</f>
        <v>1562.71514076235</v>
      </c>
      <c r="AB108" s="0" t="n">
        <f aca="false">(AB$6/$U108)*360</f>
        <v>156.271514076235</v>
      </c>
      <c r="AF108" s="0" t="n">
        <f aca="false">(AF$6/$U108)*360</f>
        <v>3046.99031697738</v>
      </c>
      <c r="AG108" s="0" t="n">
        <f aca="false">(AG$6/$U108)*360</f>
        <v>656.454163908731</v>
      </c>
      <c r="AH108" s="0" t="n">
        <f aca="false">(AH$6/$U108)*360</f>
        <v>141.428762314085</v>
      </c>
      <c r="AL108" s="0" t="n">
        <f aca="false">(AL$6/$U108)*360</f>
        <v>4129.91826876116</v>
      </c>
      <c r="AM108" s="0" t="n">
        <f aca="false">(AM$6/$U108)*360</f>
        <v>1305.99482796247</v>
      </c>
      <c r="AN108" s="0" t="n">
        <f aca="false">(AN$6/$U108)*360</f>
        <v>412.991826876116</v>
      </c>
      <c r="AO108" s="0" t="n">
        <f aca="false">(AO$6/$U108)*360</f>
        <v>130.599482796247</v>
      </c>
    </row>
    <row r="109" customFormat="false" ht="15" hidden="false" customHeight="false" outlineLevel="0" collapsed="false">
      <c r="S109" s="0" t="n">
        <f aca="false">S108+1</f>
        <v>100</v>
      </c>
      <c r="T109" s="0" t="n">
        <f aca="false">T$9*($D$12/$C$12)^(S109/100)</f>
        <v>24</v>
      </c>
      <c r="U109" s="0" t="n">
        <f aca="false">300/(T109*SQRT($D$10))</f>
        <v>3.91390181928218</v>
      </c>
      <c r="W109" s="0" t="n">
        <f aca="false">(W$6/$U109)*360</f>
        <v>178.217821782178</v>
      </c>
      <c r="AA109" s="0" t="n">
        <f aca="false">(AA$6/$U109)*360</f>
        <v>1636.36363636364</v>
      </c>
      <c r="AB109" s="0" t="n">
        <f aca="false">(AB$6/$U109)*360</f>
        <v>163.636363636364</v>
      </c>
      <c r="AF109" s="0" t="n">
        <f aca="false">(AF$6/$U109)*360</f>
        <v>3190.59054654167</v>
      </c>
      <c r="AG109" s="0" t="n">
        <f aca="false">(AG$6/$U109)*360</f>
        <v>687.391895515717</v>
      </c>
      <c r="AH109" s="0" t="n">
        <f aca="false">(AH$6/$U109)*360</f>
        <v>148.094094534583</v>
      </c>
      <c r="AL109" s="0" t="n">
        <f aca="false">(AL$6/$U109)*360</f>
        <v>4324.55532033676</v>
      </c>
      <c r="AM109" s="0" t="n">
        <f aca="false">(AM$6/$U109)*360</f>
        <v>1367.54446796632</v>
      </c>
      <c r="AN109" s="0" t="n">
        <f aca="false">(AN$6/$U109)*360</f>
        <v>432.455532033676</v>
      </c>
      <c r="AO109" s="0" t="n">
        <f aca="false">(AO$6/$U109)*360</f>
        <v>136.754446796632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83" zoomScaleNormal="83" zoomScalePageLayoutView="100" workbookViewId="0">
      <selection pane="topLeft" activeCell="A1" activeCellId="0" sqref="A1"/>
    </sheetView>
  </sheetViews>
  <sheetFormatPr defaultRowHeight="15"/>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1" activeCellId="0" sqref="A1"/>
    </sheetView>
  </sheetViews>
  <sheetFormatPr defaultRowHeight="15"/>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T39" activeCellId="0" sqref="T39"/>
    </sheetView>
  </sheetViews>
  <sheetFormatPr defaultRowHeight="15"/>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1" activeCellId="0" sqref="A1"/>
    </sheetView>
  </sheetViews>
  <sheetFormatPr defaultRowHeight="15"/>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2017-02-28T20:16:35Z</dcterms:created>
  <dc:creator>Steve Huettner</dc:creator>
  <dc:description/>
  <dc:language>en-US</dc:language>
  <cp:lastModifiedBy/>
  <dcterms:modified xsi:type="dcterms:W3CDTF">2018-11-22T15:02:37Z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