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bruno\OneDrive\Escritorio\PF\ProyectoFinalUTN\Medidas\TRL\"/>
    </mc:Choice>
  </mc:AlternateContent>
  <xr:revisionPtr revIDLastSave="0" documentId="13_ncr:1_{B1620CC0-EC52-4F99-9B44-B38BE5CB7089}" xr6:coauthVersionLast="38" xr6:coauthVersionMax="38" xr10:uidLastSave="{00000000-0000-0000-0000-000000000000}"/>
  <bookViews>
    <workbookView xWindow="0" yWindow="0" windowWidth="16380" windowHeight="8190" tabRatio="500" activeTab="1" xr2:uid="{00000000-000D-0000-FFFF-FFFF00000000}"/>
  </bookViews>
  <sheets>
    <sheet name="Readme" sheetId="1" r:id="rId1"/>
    <sheet name="Enter data" sheetId="2" r:id="rId2"/>
    <sheet name="One line chart" sheetId="3" r:id="rId3"/>
    <sheet name="Two line chart" sheetId="4" r:id="rId4"/>
    <sheet name="Three line chart" sheetId="5" r:id="rId5"/>
    <sheet name="Four line chart" sheetId="6" r:id="rId6"/>
  </sheet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3" i="2" l="1"/>
  <c r="I43" i="2" s="1"/>
  <c r="I44" i="2" s="1"/>
  <c r="I45" i="2" s="1"/>
  <c r="F43" i="2"/>
  <c r="E43" i="2" s="1"/>
  <c r="E44" i="2" s="1"/>
  <c r="E46" i="2" s="1"/>
  <c r="D43" i="2"/>
  <c r="C43" i="2"/>
  <c r="C44" i="2" s="1"/>
  <c r="B43" i="2"/>
  <c r="C36" i="2"/>
  <c r="C39" i="2" s="1"/>
  <c r="F35" i="2"/>
  <c r="G35" i="2" s="1"/>
  <c r="G36" i="2" s="1"/>
  <c r="D35" i="2"/>
  <c r="C35" i="2"/>
  <c r="B35" i="2"/>
  <c r="E27" i="2"/>
  <c r="E28" i="2" s="1"/>
  <c r="D27" i="2"/>
  <c r="C27" i="2"/>
  <c r="C28" i="2" s="1"/>
  <c r="B27" i="2"/>
  <c r="C21" i="2"/>
  <c r="C20" i="2"/>
  <c r="C22" i="2" s="1"/>
  <c r="D19" i="2"/>
  <c r="C23" i="2" s="1"/>
  <c r="C19" i="2"/>
  <c r="B19" i="2"/>
  <c r="AP18" i="2"/>
  <c r="AP17" i="2"/>
  <c r="AP16" i="2"/>
  <c r="AI16" i="2"/>
  <c r="AP15" i="2"/>
  <c r="AI15" i="2"/>
  <c r="AP14" i="2"/>
  <c r="AI14" i="2"/>
  <c r="AC14" i="2"/>
  <c r="AP13" i="2"/>
  <c r="AI13" i="2"/>
  <c r="AC13" i="2"/>
  <c r="AP12" i="2"/>
  <c r="AI12" i="2"/>
  <c r="AC12" i="2"/>
  <c r="X12" i="2"/>
  <c r="H12" i="2"/>
  <c r="F12" i="2"/>
  <c r="AP11" i="2"/>
  <c r="AI11" i="2"/>
  <c r="AC11" i="2"/>
  <c r="X11" i="2"/>
  <c r="S11" i="2"/>
  <c r="S12" i="2" s="1"/>
  <c r="S13" i="2" s="1"/>
  <c r="S14" i="2" s="1"/>
  <c r="S15" i="2" s="1"/>
  <c r="S16" i="2" s="1"/>
  <c r="AP10" i="2"/>
  <c r="AI10" i="2"/>
  <c r="AC10" i="2"/>
  <c r="X10" i="2"/>
  <c r="T10" i="2"/>
  <c r="U10" i="2" s="1"/>
  <c r="W10" i="2" s="1"/>
  <c r="S10" i="2"/>
  <c r="O10" i="2" s="1"/>
  <c r="P10" i="2"/>
  <c r="AP9" i="2"/>
  <c r="AI9" i="2"/>
  <c r="AC9" i="2"/>
  <c r="X9" i="2"/>
  <c r="U9" i="2"/>
  <c r="AF9" i="2" s="1"/>
  <c r="T9" i="2"/>
  <c r="AO6" i="2"/>
  <c r="AM6" i="2"/>
  <c r="AH6" i="2"/>
  <c r="AF6" i="2"/>
  <c r="AA6" i="2"/>
  <c r="W6" i="2"/>
  <c r="S17" i="2" l="1"/>
  <c r="S18" i="2" s="1"/>
  <c r="S19" i="2" s="1"/>
  <c r="T16" i="2"/>
  <c r="U16" i="2" s="1"/>
  <c r="W16" i="2" s="1"/>
  <c r="E30" i="2"/>
  <c r="E29" i="2"/>
  <c r="AB6" i="2"/>
  <c r="AA16" i="2"/>
  <c r="AA11" i="2"/>
  <c r="AA9" i="2"/>
  <c r="AF12" i="2"/>
  <c r="AF10" i="2"/>
  <c r="AF16" i="2"/>
  <c r="AA10" i="2"/>
  <c r="AM10" i="2"/>
  <c r="AF11" i="2"/>
  <c r="C31" i="2"/>
  <c r="C30" i="2"/>
  <c r="C29" i="2"/>
  <c r="AO9" i="2"/>
  <c r="AO12" i="2"/>
  <c r="AO10" i="2"/>
  <c r="AO16" i="2"/>
  <c r="G38" i="2"/>
  <c r="G37" i="2"/>
  <c r="AH16" i="2"/>
  <c r="AH17" i="2"/>
  <c r="AH11" i="2"/>
  <c r="AH13" i="2"/>
  <c r="AH12" i="2"/>
  <c r="AH10" i="2"/>
  <c r="AM15" i="2"/>
  <c r="AM16" i="2"/>
  <c r="AM11" i="2"/>
  <c r="AM9" i="2"/>
  <c r="AH9" i="2"/>
  <c r="T12" i="2"/>
  <c r="U12" i="2" s="1"/>
  <c r="W12" i="2" s="1"/>
  <c r="H35" i="2"/>
  <c r="G39" i="2" s="1"/>
  <c r="J43" i="2"/>
  <c r="F27" i="2"/>
  <c r="E31" i="2" s="1"/>
  <c r="C47" i="2"/>
  <c r="C46" i="2"/>
  <c r="C45" i="2"/>
  <c r="AL6" i="2"/>
  <c r="T11" i="2"/>
  <c r="U11" i="2" s="1"/>
  <c r="AO11" i="2" s="1"/>
  <c r="T13" i="2"/>
  <c r="U13" i="2" s="1"/>
  <c r="AA13" i="2" s="1"/>
  <c r="T14" i="2"/>
  <c r="U14" i="2" s="1"/>
  <c r="T15" i="2"/>
  <c r="U15" i="2" s="1"/>
  <c r="T18" i="2"/>
  <c r="U18" i="2" s="1"/>
  <c r="E35" i="2"/>
  <c r="E36" i="2" s="1"/>
  <c r="E45" i="2"/>
  <c r="E47" i="2"/>
  <c r="C37" i="2"/>
  <c r="C38" i="2"/>
  <c r="W9" i="2"/>
  <c r="W11" i="2"/>
  <c r="W13" i="2"/>
  <c r="W14" i="2"/>
  <c r="T17" i="2"/>
  <c r="U17" i="2" s="1"/>
  <c r="G43" i="2"/>
  <c r="G44" i="2" s="1"/>
  <c r="AM18" i="2" l="1"/>
  <c r="AH18" i="2"/>
  <c r="AO18" i="2"/>
  <c r="AF18" i="2"/>
  <c r="G47" i="2"/>
  <c r="G46" i="2"/>
  <c r="AN6" i="2"/>
  <c r="G45" i="2"/>
  <c r="AA18" i="2"/>
  <c r="AH15" i="2"/>
  <c r="AF15" i="2"/>
  <c r="AO15" i="2"/>
  <c r="W15" i="2"/>
  <c r="AA15" i="2"/>
  <c r="W18" i="2"/>
  <c r="E39" i="2"/>
  <c r="E38" i="2"/>
  <c r="E37" i="2"/>
  <c r="AG6" i="2"/>
  <c r="AF14" i="2"/>
  <c r="AO14" i="2"/>
  <c r="AH14" i="2"/>
  <c r="AA14" i="2"/>
  <c r="AA17" i="2"/>
  <c r="AO17" i="2"/>
  <c r="AM17" i="2"/>
  <c r="W17" i="2"/>
  <c r="AF17" i="2"/>
  <c r="AM13" i="2"/>
  <c r="AF13" i="2"/>
  <c r="AO13" i="2"/>
  <c r="AM14" i="2"/>
  <c r="AB17" i="2"/>
  <c r="AB19" i="2"/>
  <c r="AB18" i="2"/>
  <c r="AB15" i="2"/>
  <c r="AB14" i="2"/>
  <c r="AB13" i="2"/>
  <c r="AB12" i="2"/>
  <c r="AB10" i="2"/>
  <c r="AB11" i="2"/>
  <c r="AB16" i="2"/>
  <c r="AB9" i="2"/>
  <c r="AL17" i="2"/>
  <c r="AL14" i="2"/>
  <c r="AL13" i="2"/>
  <c r="AL12" i="2"/>
  <c r="AL10" i="2"/>
  <c r="AL15" i="2"/>
  <c r="AL18" i="2"/>
  <c r="AL16" i="2"/>
  <c r="AL11" i="2"/>
  <c r="AL9" i="2"/>
  <c r="AM12" i="2"/>
  <c r="S20" i="2"/>
  <c r="T19" i="2"/>
  <c r="U19" i="2" s="1"/>
  <c r="AL19" i="2" s="1"/>
  <c r="AA12" i="2"/>
  <c r="AG18" i="2" l="1"/>
  <c r="AG15" i="2"/>
  <c r="AG16" i="2"/>
  <c r="AG17" i="2"/>
  <c r="AG11" i="2"/>
  <c r="AG9" i="2"/>
  <c r="AG12" i="2"/>
  <c r="AG10" i="2"/>
  <c r="AG13" i="2"/>
  <c r="AG19" i="2"/>
  <c r="AG14" i="2"/>
  <c r="AN18" i="2"/>
  <c r="AN16" i="2"/>
  <c r="AN11" i="2"/>
  <c r="AN17" i="2"/>
  <c r="AN14" i="2"/>
  <c r="AN13" i="2"/>
  <c r="AN12" i="2"/>
  <c r="AN10" i="2"/>
  <c r="AN9" i="2"/>
  <c r="AN19" i="2"/>
  <c r="AN15" i="2"/>
  <c r="S21" i="2"/>
  <c r="T20" i="2"/>
  <c r="U20" i="2" s="1"/>
  <c r="W19" i="2"/>
  <c r="AF19" i="2"/>
  <c r="AO19" i="2"/>
  <c r="AH19" i="2"/>
  <c r="AA19" i="2"/>
  <c r="AM19" i="2"/>
  <c r="AF20" i="2" l="1"/>
  <c r="AH20" i="2"/>
  <c r="AO20" i="2"/>
  <c r="AM20" i="2"/>
  <c r="AA20" i="2"/>
  <c r="W20" i="2"/>
  <c r="AB20" i="2"/>
  <c r="AL20" i="2"/>
  <c r="S22" i="2"/>
  <c r="T21" i="2"/>
  <c r="U21" i="2" s="1"/>
  <c r="AG20" i="2"/>
  <c r="AN20" i="2"/>
  <c r="W21" i="2" l="1"/>
  <c r="AH21" i="2"/>
  <c r="AA21" i="2"/>
  <c r="AM21" i="2"/>
  <c r="AF21" i="2"/>
  <c r="AO21" i="2"/>
  <c r="AL21" i="2"/>
  <c r="AB21" i="2"/>
  <c r="AG21" i="2"/>
  <c r="AN21" i="2"/>
  <c r="S23" i="2"/>
  <c r="T22" i="2"/>
  <c r="U22" i="2" s="1"/>
  <c r="AO22" i="2" l="1"/>
  <c r="AM22" i="2"/>
  <c r="AA22" i="2"/>
  <c r="W22" i="2"/>
  <c r="AF22" i="2"/>
  <c r="AH22" i="2"/>
  <c r="AL22" i="2"/>
  <c r="AB22" i="2"/>
  <c r="AG22" i="2"/>
  <c r="AN22" i="2"/>
  <c r="S24" i="2"/>
  <c r="T23" i="2"/>
  <c r="U23" i="2" s="1"/>
  <c r="W23" i="2" l="1"/>
  <c r="AA23" i="2"/>
  <c r="AM23" i="2"/>
  <c r="AF23" i="2"/>
  <c r="AO23" i="2"/>
  <c r="AH23" i="2"/>
  <c r="AL23" i="2"/>
  <c r="AB23" i="2"/>
  <c r="AG23" i="2"/>
  <c r="AN23" i="2"/>
  <c r="S25" i="2"/>
  <c r="T24" i="2"/>
  <c r="U24" i="2" s="1"/>
  <c r="T25" i="2" l="1"/>
  <c r="U25" i="2" s="1"/>
  <c r="S26" i="2"/>
  <c r="AM24" i="2"/>
  <c r="AO24" i="2"/>
  <c r="AF24" i="2"/>
  <c r="AH24" i="2"/>
  <c r="W24" i="2"/>
  <c r="AA24" i="2"/>
  <c r="AB24" i="2"/>
  <c r="AL24" i="2"/>
  <c r="AG24" i="2"/>
  <c r="AN24" i="2"/>
  <c r="S27" i="2" l="1"/>
  <c r="T26" i="2"/>
  <c r="U26" i="2" s="1"/>
  <c r="AA25" i="2"/>
  <c r="AF25" i="2"/>
  <c r="AH25" i="2"/>
  <c r="AO25" i="2"/>
  <c r="W25" i="2"/>
  <c r="AM25" i="2"/>
  <c r="AB25" i="2"/>
  <c r="AL25" i="2"/>
  <c r="AG25" i="2"/>
  <c r="AN25" i="2"/>
  <c r="AH26" i="2" l="1"/>
  <c r="AA26" i="2"/>
  <c r="AF26" i="2"/>
  <c r="W26" i="2"/>
  <c r="AO26" i="2"/>
  <c r="AM26" i="2"/>
  <c r="AB26" i="2"/>
  <c r="AL26" i="2"/>
  <c r="AG26" i="2"/>
  <c r="AN26" i="2"/>
  <c r="S28" i="2"/>
  <c r="T27" i="2"/>
  <c r="U27" i="2" s="1"/>
  <c r="AF27" i="2" l="1"/>
  <c r="AH27" i="2"/>
  <c r="W27" i="2"/>
  <c r="AA27" i="2"/>
  <c r="AM27" i="2"/>
  <c r="AO27" i="2"/>
  <c r="AL27" i="2"/>
  <c r="AB27" i="2"/>
  <c r="AG27" i="2"/>
  <c r="AN27" i="2"/>
  <c r="S29" i="2"/>
  <c r="T28" i="2"/>
  <c r="U28" i="2" s="1"/>
  <c r="W28" i="2" l="1"/>
  <c r="AF28" i="2"/>
  <c r="AO28" i="2"/>
  <c r="AH28" i="2"/>
  <c r="AA28" i="2"/>
  <c r="AM28" i="2"/>
  <c r="AB28" i="2"/>
  <c r="AL28" i="2"/>
  <c r="AG28" i="2"/>
  <c r="AN28" i="2"/>
  <c r="S30" i="2"/>
  <c r="T29" i="2"/>
  <c r="U29" i="2" s="1"/>
  <c r="S31" i="2" l="1"/>
  <c r="T30" i="2"/>
  <c r="U30" i="2" s="1"/>
  <c r="AF29" i="2"/>
  <c r="AM29" i="2"/>
  <c r="AO29" i="2"/>
  <c r="AH29" i="2"/>
  <c r="W29" i="2"/>
  <c r="AA29" i="2"/>
  <c r="AL29" i="2"/>
  <c r="AB29" i="2"/>
  <c r="AN29" i="2"/>
  <c r="AG29" i="2"/>
  <c r="AO30" i="2" l="1"/>
  <c r="AH30" i="2"/>
  <c r="AM30" i="2"/>
  <c r="AF30" i="2"/>
  <c r="W30" i="2"/>
  <c r="AA30" i="2"/>
  <c r="AB30" i="2"/>
  <c r="AL30" i="2"/>
  <c r="AG30" i="2"/>
  <c r="AN30" i="2"/>
  <c r="S32" i="2"/>
  <c r="T31" i="2"/>
  <c r="U31" i="2" s="1"/>
  <c r="AM31" i="2" l="1"/>
  <c r="AO31" i="2"/>
  <c r="AA31" i="2"/>
  <c r="AF31" i="2"/>
  <c r="AH31" i="2"/>
  <c r="W31" i="2"/>
  <c r="AB31" i="2"/>
  <c r="AL31" i="2"/>
  <c r="AG31" i="2"/>
  <c r="AN31" i="2"/>
  <c r="S33" i="2"/>
  <c r="T32" i="2"/>
  <c r="U32" i="2" s="1"/>
  <c r="AF32" i="2" l="1"/>
  <c r="AA32" i="2"/>
  <c r="AH32" i="2"/>
  <c r="AM32" i="2"/>
  <c r="AO32" i="2"/>
  <c r="W32" i="2"/>
  <c r="AL32" i="2"/>
  <c r="AB32" i="2"/>
  <c r="AN32" i="2"/>
  <c r="AG32" i="2"/>
  <c r="S34" i="2"/>
  <c r="T33" i="2"/>
  <c r="U33" i="2" s="1"/>
  <c r="AF33" i="2" l="1"/>
  <c r="AO33" i="2"/>
  <c r="AH33" i="2"/>
  <c r="AA33" i="2"/>
  <c r="AM33" i="2"/>
  <c r="W33" i="2"/>
  <c r="AL33" i="2"/>
  <c r="AB33" i="2"/>
  <c r="AN33" i="2"/>
  <c r="AG33" i="2"/>
  <c r="S35" i="2"/>
  <c r="T34" i="2"/>
  <c r="U34" i="2" s="1"/>
  <c r="AA34" i="2" l="1"/>
  <c r="AF34" i="2"/>
  <c r="AO34" i="2"/>
  <c r="W34" i="2"/>
  <c r="AM34" i="2"/>
  <c r="AH34" i="2"/>
  <c r="AL34" i="2"/>
  <c r="AB34" i="2"/>
  <c r="AN34" i="2"/>
  <c r="AG34" i="2"/>
  <c r="S36" i="2"/>
  <c r="T35" i="2"/>
  <c r="U35" i="2" s="1"/>
  <c r="AA35" i="2" l="1"/>
  <c r="AF35" i="2"/>
  <c r="AO35" i="2"/>
  <c r="AH35" i="2"/>
  <c r="W35" i="2"/>
  <c r="AM35" i="2"/>
  <c r="AB35" i="2"/>
  <c r="AL35" i="2"/>
  <c r="AG35" i="2"/>
  <c r="AN35" i="2"/>
  <c r="S37" i="2"/>
  <c r="T36" i="2"/>
  <c r="U36" i="2" s="1"/>
  <c r="AA36" i="2" l="1"/>
  <c r="AM36" i="2"/>
  <c r="AF36" i="2"/>
  <c r="AO36" i="2"/>
  <c r="AH36" i="2"/>
  <c r="W36" i="2"/>
  <c r="AB36" i="2"/>
  <c r="AL36" i="2"/>
  <c r="AG36" i="2"/>
  <c r="AN36" i="2"/>
  <c r="S38" i="2"/>
  <c r="T37" i="2"/>
  <c r="U37" i="2" s="1"/>
  <c r="S39" i="2" l="1"/>
  <c r="T38" i="2"/>
  <c r="U38" i="2" s="1"/>
  <c r="AM37" i="2"/>
  <c r="AF37" i="2"/>
  <c r="AO37" i="2"/>
  <c r="AH37" i="2"/>
  <c r="W37" i="2"/>
  <c r="AA37" i="2"/>
  <c r="AB37" i="2"/>
  <c r="AL37" i="2"/>
  <c r="AG37" i="2"/>
  <c r="AN37" i="2"/>
  <c r="AM38" i="2" l="1"/>
  <c r="AA38" i="2"/>
  <c r="AO38" i="2"/>
  <c r="W38" i="2"/>
  <c r="AH38" i="2"/>
  <c r="AF38" i="2"/>
  <c r="AL38" i="2"/>
  <c r="AB38" i="2"/>
  <c r="AG38" i="2"/>
  <c r="AN38" i="2"/>
  <c r="S40" i="2"/>
  <c r="T39" i="2"/>
  <c r="U39" i="2" s="1"/>
  <c r="S41" i="2" l="1"/>
  <c r="T40" i="2"/>
  <c r="U40" i="2" s="1"/>
  <c r="AA39" i="2"/>
  <c r="AF39" i="2"/>
  <c r="AO39" i="2"/>
  <c r="AH39" i="2"/>
  <c r="AM39" i="2"/>
  <c r="W39" i="2"/>
  <c r="AB39" i="2"/>
  <c r="AL39" i="2"/>
  <c r="AG39" i="2"/>
  <c r="AN39" i="2"/>
  <c r="W40" i="2" l="1"/>
  <c r="AF40" i="2"/>
  <c r="AH40" i="2"/>
  <c r="AA40" i="2"/>
  <c r="AO40" i="2"/>
  <c r="AM40" i="2"/>
  <c r="AL40" i="2"/>
  <c r="AB40" i="2"/>
  <c r="AG40" i="2"/>
  <c r="AN40" i="2"/>
  <c r="S42" i="2"/>
  <c r="T41" i="2"/>
  <c r="U41" i="2" s="1"/>
  <c r="S43" i="2" l="1"/>
  <c r="T42" i="2"/>
  <c r="U42" i="2" s="1"/>
  <c r="AA41" i="2"/>
  <c r="AF41" i="2"/>
  <c r="AO41" i="2"/>
  <c r="AH41" i="2"/>
  <c r="AM41" i="2"/>
  <c r="W41" i="2"/>
  <c r="AL41" i="2"/>
  <c r="AB41" i="2"/>
  <c r="AG41" i="2"/>
  <c r="AN41" i="2"/>
  <c r="W42" i="2" l="1"/>
  <c r="AF42" i="2"/>
  <c r="AH42" i="2"/>
  <c r="AA42" i="2"/>
  <c r="AM42" i="2"/>
  <c r="AO42" i="2"/>
  <c r="AL42" i="2"/>
  <c r="AB42" i="2"/>
  <c r="AN42" i="2"/>
  <c r="AG42" i="2"/>
  <c r="S44" i="2"/>
  <c r="T43" i="2"/>
  <c r="U43" i="2" s="1"/>
  <c r="AA43" i="2" l="1"/>
  <c r="AO43" i="2"/>
  <c r="AH43" i="2"/>
  <c r="AM43" i="2"/>
  <c r="W43" i="2"/>
  <c r="AF43" i="2"/>
  <c r="AB43" i="2"/>
  <c r="AL43" i="2"/>
  <c r="AN43" i="2"/>
  <c r="AG43" i="2"/>
  <c r="S45" i="2"/>
  <c r="T44" i="2"/>
  <c r="U44" i="2" s="1"/>
  <c r="W44" i="2" l="1"/>
  <c r="AH44" i="2"/>
  <c r="AM44" i="2"/>
  <c r="AF44" i="2"/>
  <c r="AO44" i="2"/>
  <c r="AA44" i="2"/>
  <c r="AB44" i="2"/>
  <c r="AL44" i="2"/>
  <c r="AG44" i="2"/>
  <c r="AN44" i="2"/>
  <c r="S46" i="2"/>
  <c r="T45" i="2"/>
  <c r="U45" i="2" s="1"/>
  <c r="AA45" i="2" l="1"/>
  <c r="AO45" i="2"/>
  <c r="W45" i="2"/>
  <c r="AF45" i="2"/>
  <c r="AM45" i="2"/>
  <c r="AH45" i="2"/>
  <c r="AL45" i="2"/>
  <c r="AB45" i="2"/>
  <c r="AN45" i="2"/>
  <c r="AG45" i="2"/>
  <c r="S47" i="2"/>
  <c r="T46" i="2"/>
  <c r="U46" i="2" s="1"/>
  <c r="S48" i="2" l="1"/>
  <c r="T47" i="2"/>
  <c r="U47" i="2" s="1"/>
  <c r="AM46" i="2"/>
  <c r="AH46" i="2"/>
  <c r="W46" i="2"/>
  <c r="AA46" i="2"/>
  <c r="AO46" i="2"/>
  <c r="AF46" i="2"/>
  <c r="AL46" i="2"/>
  <c r="AB46" i="2"/>
  <c r="AG46" i="2"/>
  <c r="AN46" i="2"/>
  <c r="AA47" i="2" l="1"/>
  <c r="AM47" i="2"/>
  <c r="AH47" i="2"/>
  <c r="AF47" i="2"/>
  <c r="AO47" i="2"/>
  <c r="W47" i="2"/>
  <c r="AL47" i="2"/>
  <c r="AB47" i="2"/>
  <c r="AG47" i="2"/>
  <c r="AN47" i="2"/>
  <c r="S49" i="2"/>
  <c r="T48" i="2"/>
  <c r="U48" i="2" s="1"/>
  <c r="S50" i="2" l="1"/>
  <c r="T49" i="2"/>
  <c r="U49" i="2" s="1"/>
  <c r="AO48" i="2"/>
  <c r="AM48" i="2"/>
  <c r="AA48" i="2"/>
  <c r="AF48" i="2"/>
  <c r="AH48" i="2"/>
  <c r="W48" i="2"/>
  <c r="AB48" i="2"/>
  <c r="AL48" i="2"/>
  <c r="AN48" i="2"/>
  <c r="AG48" i="2"/>
  <c r="AH49" i="2" l="1"/>
  <c r="AF49" i="2"/>
  <c r="AO49" i="2"/>
  <c r="W49" i="2"/>
  <c r="AA49" i="2"/>
  <c r="AM49" i="2"/>
  <c r="AB49" i="2"/>
  <c r="AL49" i="2"/>
  <c r="AN49" i="2"/>
  <c r="AG49" i="2"/>
  <c r="S51" i="2"/>
  <c r="T50" i="2"/>
  <c r="U50" i="2" s="1"/>
  <c r="S52" i="2" l="1"/>
  <c r="T51" i="2"/>
  <c r="U51" i="2" s="1"/>
  <c r="AA50" i="2"/>
  <c r="AO50" i="2"/>
  <c r="AH50" i="2"/>
  <c r="AF50" i="2"/>
  <c r="W50" i="2"/>
  <c r="AM50" i="2"/>
  <c r="AL50" i="2"/>
  <c r="AB50" i="2"/>
  <c r="AG50" i="2"/>
  <c r="AN50" i="2"/>
  <c r="AF51" i="2" l="1"/>
  <c r="AM51" i="2"/>
  <c r="W51" i="2"/>
  <c r="AA51" i="2"/>
  <c r="AO51" i="2"/>
  <c r="AH51" i="2"/>
  <c r="AL51" i="2"/>
  <c r="AB51" i="2"/>
  <c r="AN51" i="2"/>
  <c r="AG51" i="2"/>
  <c r="S53" i="2"/>
  <c r="T52" i="2"/>
  <c r="U52" i="2" s="1"/>
  <c r="S54" i="2" l="1"/>
  <c r="T53" i="2"/>
  <c r="U53" i="2" s="1"/>
  <c r="AH52" i="2"/>
  <c r="AM52" i="2"/>
  <c r="AA52" i="2"/>
  <c r="AF52" i="2"/>
  <c r="AO52" i="2"/>
  <c r="W52" i="2"/>
  <c r="AB52" i="2"/>
  <c r="AL52" i="2"/>
  <c r="AG52" i="2"/>
  <c r="AN52" i="2"/>
  <c r="AF53" i="2" l="1"/>
  <c r="AM53" i="2"/>
  <c r="AA53" i="2"/>
  <c r="AO53" i="2"/>
  <c r="AH53" i="2"/>
  <c r="W53" i="2"/>
  <c r="AL53" i="2"/>
  <c r="AB53" i="2"/>
  <c r="AG53" i="2"/>
  <c r="AN53" i="2"/>
  <c r="S55" i="2"/>
  <c r="T54" i="2"/>
  <c r="U54" i="2" s="1"/>
  <c r="S56" i="2" l="1"/>
  <c r="T55" i="2"/>
  <c r="U55" i="2" s="1"/>
  <c r="AO54" i="2"/>
  <c r="AH54" i="2"/>
  <c r="AF54" i="2"/>
  <c r="AM54" i="2"/>
  <c r="W54" i="2"/>
  <c r="AA54" i="2"/>
  <c r="AB54" i="2"/>
  <c r="AL54" i="2"/>
  <c r="AG54" i="2"/>
  <c r="AN54" i="2"/>
  <c r="AM55" i="2" l="1"/>
  <c r="AA55" i="2"/>
  <c r="AO55" i="2"/>
  <c r="AH55" i="2"/>
  <c r="AF55" i="2"/>
  <c r="W55" i="2"/>
  <c r="AL55" i="2"/>
  <c r="AB55" i="2"/>
  <c r="AN55" i="2"/>
  <c r="AG55" i="2"/>
  <c r="S57" i="2"/>
  <c r="T56" i="2"/>
  <c r="U56" i="2" s="1"/>
  <c r="S58" i="2" l="1"/>
  <c r="T57" i="2"/>
  <c r="U57" i="2" s="1"/>
  <c r="AF56" i="2"/>
  <c r="AO56" i="2"/>
  <c r="AH56" i="2"/>
  <c r="W56" i="2"/>
  <c r="AA56" i="2"/>
  <c r="AM56" i="2"/>
  <c r="AB56" i="2"/>
  <c r="AL56" i="2"/>
  <c r="AG56" i="2"/>
  <c r="AN56" i="2"/>
  <c r="AA57" i="2" l="1"/>
  <c r="AH57" i="2"/>
  <c r="AF57" i="2"/>
  <c r="AM57" i="2"/>
  <c r="W57" i="2"/>
  <c r="AO57" i="2"/>
  <c r="AL57" i="2"/>
  <c r="AB57" i="2"/>
  <c r="AG57" i="2"/>
  <c r="AN57" i="2"/>
  <c r="S59" i="2"/>
  <c r="T58" i="2"/>
  <c r="U58" i="2" s="1"/>
  <c r="S60" i="2" l="1"/>
  <c r="T59" i="2"/>
  <c r="U59" i="2" s="1"/>
  <c r="AM58" i="2"/>
  <c r="AA58" i="2"/>
  <c r="AF58" i="2"/>
  <c r="AO58" i="2"/>
  <c r="AH58" i="2"/>
  <c r="W58" i="2"/>
  <c r="AB58" i="2"/>
  <c r="AL58" i="2"/>
  <c r="AN58" i="2"/>
  <c r="AG58" i="2"/>
  <c r="AA59" i="2" l="1"/>
  <c r="AF59" i="2"/>
  <c r="AO59" i="2"/>
  <c r="AM59" i="2"/>
  <c r="W59" i="2"/>
  <c r="AH59" i="2"/>
  <c r="AB59" i="2"/>
  <c r="AL59" i="2"/>
  <c r="AG59" i="2"/>
  <c r="AN59" i="2"/>
  <c r="S61" i="2"/>
  <c r="T60" i="2"/>
  <c r="U60" i="2" s="1"/>
  <c r="W60" i="2" l="1"/>
  <c r="AM60" i="2"/>
  <c r="AO60" i="2"/>
  <c r="AH60" i="2"/>
  <c r="AF60" i="2"/>
  <c r="AA60" i="2"/>
  <c r="AB60" i="2"/>
  <c r="AL60" i="2"/>
  <c r="AN60" i="2"/>
  <c r="AG60" i="2"/>
  <c r="S62" i="2"/>
  <c r="T61" i="2"/>
  <c r="U61" i="2" s="1"/>
  <c r="AF61" i="2" l="1"/>
  <c r="W61" i="2"/>
  <c r="AO61" i="2"/>
  <c r="AH61" i="2"/>
  <c r="AM61" i="2"/>
  <c r="AA61" i="2"/>
  <c r="AB61" i="2"/>
  <c r="AL61" i="2"/>
  <c r="AN61" i="2"/>
  <c r="AG61" i="2"/>
  <c r="S63" i="2"/>
  <c r="T62" i="2"/>
  <c r="U62" i="2" s="1"/>
  <c r="S64" i="2" l="1"/>
  <c r="T63" i="2"/>
  <c r="U63" i="2" s="1"/>
  <c r="AM62" i="2"/>
  <c r="AA62" i="2"/>
  <c r="AF62" i="2"/>
  <c r="AO62" i="2"/>
  <c r="AH62" i="2"/>
  <c r="W62" i="2"/>
  <c r="AB62" i="2"/>
  <c r="AL62" i="2"/>
  <c r="AN62" i="2"/>
  <c r="AG62" i="2"/>
  <c r="AA63" i="2" l="1"/>
  <c r="AO63" i="2"/>
  <c r="AH63" i="2"/>
  <c r="AF63" i="2"/>
  <c r="AM63" i="2"/>
  <c r="W63" i="2"/>
  <c r="AL63" i="2"/>
  <c r="AB63" i="2"/>
  <c r="AG63" i="2"/>
  <c r="AN63" i="2"/>
  <c r="S65" i="2"/>
  <c r="T64" i="2"/>
  <c r="U64" i="2" s="1"/>
  <c r="S66" i="2" l="1"/>
  <c r="T65" i="2"/>
  <c r="U65" i="2" s="1"/>
  <c r="AO64" i="2"/>
  <c r="AA64" i="2"/>
  <c r="AM64" i="2"/>
  <c r="AF64" i="2"/>
  <c r="AH64" i="2"/>
  <c r="W64" i="2"/>
  <c r="AB64" i="2"/>
  <c r="AL64" i="2"/>
  <c r="AG64" i="2"/>
  <c r="AN64" i="2"/>
  <c r="AO65" i="2" l="1"/>
  <c r="AM65" i="2"/>
  <c r="AH65" i="2"/>
  <c r="W65" i="2"/>
  <c r="AA65" i="2"/>
  <c r="AF65" i="2"/>
  <c r="AB65" i="2"/>
  <c r="AL65" i="2"/>
  <c r="AG65" i="2"/>
  <c r="AN65" i="2"/>
  <c r="S67" i="2"/>
  <c r="T66" i="2"/>
  <c r="U66" i="2" s="1"/>
  <c r="AA66" i="2" l="1"/>
  <c r="AF66" i="2"/>
  <c r="AO66" i="2"/>
  <c r="AH66" i="2"/>
  <c r="W66" i="2"/>
  <c r="AM66" i="2"/>
  <c r="AL66" i="2"/>
  <c r="AB66" i="2"/>
  <c r="AN66" i="2"/>
  <c r="AG66" i="2"/>
  <c r="S68" i="2"/>
  <c r="T67" i="2"/>
  <c r="U67" i="2" s="1"/>
  <c r="W67" i="2" l="1"/>
  <c r="AA67" i="2"/>
  <c r="AO67" i="2"/>
  <c r="AH67" i="2"/>
  <c r="AM67" i="2"/>
  <c r="AF67" i="2"/>
  <c r="AB67" i="2"/>
  <c r="AL67" i="2"/>
  <c r="AN67" i="2"/>
  <c r="AG67" i="2"/>
  <c r="S69" i="2"/>
  <c r="T68" i="2"/>
  <c r="U68" i="2" s="1"/>
  <c r="S70" i="2" l="1"/>
  <c r="T69" i="2"/>
  <c r="U69" i="2" s="1"/>
  <c r="AM68" i="2"/>
  <c r="AF68" i="2"/>
  <c r="AO68" i="2"/>
  <c r="AH68" i="2"/>
  <c r="AA68" i="2"/>
  <c r="W68" i="2"/>
  <c r="AL68" i="2"/>
  <c r="AB68" i="2"/>
  <c r="AN68" i="2"/>
  <c r="AG68" i="2"/>
  <c r="AF69" i="2" l="1"/>
  <c r="AA69" i="2"/>
  <c r="AO69" i="2"/>
  <c r="AH69" i="2"/>
  <c r="AM69" i="2"/>
  <c r="W69" i="2"/>
  <c r="AL69" i="2"/>
  <c r="AB69" i="2"/>
  <c r="AN69" i="2"/>
  <c r="AG69" i="2"/>
  <c r="S71" i="2"/>
  <c r="T70" i="2"/>
  <c r="U70" i="2" s="1"/>
  <c r="S72" i="2" l="1"/>
  <c r="T71" i="2"/>
  <c r="U71" i="2" s="1"/>
  <c r="AO70" i="2"/>
  <c r="AH70" i="2"/>
  <c r="AM70" i="2"/>
  <c r="AF70" i="2"/>
  <c r="W70" i="2"/>
  <c r="AA70" i="2"/>
  <c r="AB70" i="2"/>
  <c r="AL70" i="2"/>
  <c r="AG70" i="2"/>
  <c r="AN70" i="2"/>
  <c r="AH71" i="2" l="1"/>
  <c r="AA71" i="2"/>
  <c r="AM71" i="2"/>
  <c r="AF71" i="2"/>
  <c r="W71" i="2"/>
  <c r="AO71" i="2"/>
  <c r="AL71" i="2"/>
  <c r="AB71" i="2"/>
  <c r="AN71" i="2"/>
  <c r="AG71" i="2"/>
  <c r="S73" i="2"/>
  <c r="T72" i="2"/>
  <c r="U72" i="2" s="1"/>
  <c r="AF72" i="2" l="1"/>
  <c r="AO72" i="2"/>
  <c r="AH72" i="2"/>
  <c r="AA72" i="2"/>
  <c r="W72" i="2"/>
  <c r="AM72" i="2"/>
  <c r="AL72" i="2"/>
  <c r="AB72" i="2"/>
  <c r="AG72" i="2"/>
  <c r="AN72" i="2"/>
  <c r="S74" i="2"/>
  <c r="T73" i="2"/>
  <c r="U73" i="2" s="1"/>
  <c r="AA73" i="2" l="1"/>
  <c r="AO73" i="2"/>
  <c r="AM73" i="2"/>
  <c r="AH73" i="2"/>
  <c r="AF73" i="2"/>
  <c r="W73" i="2"/>
  <c r="AL73" i="2"/>
  <c r="AB73" i="2"/>
  <c r="AG73" i="2"/>
  <c r="AN73" i="2"/>
  <c r="S75" i="2"/>
  <c r="T74" i="2"/>
  <c r="U74" i="2" s="1"/>
  <c r="W74" i="2" l="1"/>
  <c r="AA74" i="2"/>
  <c r="AM74" i="2"/>
  <c r="AO74" i="2"/>
  <c r="AF74" i="2"/>
  <c r="AH74" i="2"/>
  <c r="AL74" i="2"/>
  <c r="AB74" i="2"/>
  <c r="AG74" i="2"/>
  <c r="AN74" i="2"/>
  <c r="S76" i="2"/>
  <c r="T75" i="2"/>
  <c r="U75" i="2" s="1"/>
  <c r="AO75" i="2" l="1"/>
  <c r="AH75" i="2"/>
  <c r="AA75" i="2"/>
  <c r="AF75" i="2"/>
  <c r="AM75" i="2"/>
  <c r="W75" i="2"/>
  <c r="AL75" i="2"/>
  <c r="AB75" i="2"/>
  <c r="AG75" i="2"/>
  <c r="AN75" i="2"/>
  <c r="S77" i="2"/>
  <c r="T76" i="2"/>
  <c r="U76" i="2" s="1"/>
  <c r="AA76" i="2" l="1"/>
  <c r="AO76" i="2"/>
  <c r="AH76" i="2"/>
  <c r="AM76" i="2"/>
  <c r="W76" i="2"/>
  <c r="AF76" i="2"/>
  <c r="AB76" i="2"/>
  <c r="AL76" i="2"/>
  <c r="AG76" i="2"/>
  <c r="AN76" i="2"/>
  <c r="S78" i="2"/>
  <c r="T77" i="2"/>
  <c r="U77" i="2" s="1"/>
  <c r="AA77" i="2" l="1"/>
  <c r="AM77" i="2"/>
  <c r="AF77" i="2"/>
  <c r="AO77" i="2"/>
  <c r="AH77" i="2"/>
  <c r="W77" i="2"/>
  <c r="AB77" i="2"/>
  <c r="AL77" i="2"/>
  <c r="AG77" i="2"/>
  <c r="AN77" i="2"/>
  <c r="S79" i="2"/>
  <c r="T78" i="2"/>
  <c r="U78" i="2" s="1"/>
  <c r="AA78" i="2" l="1"/>
  <c r="AM78" i="2"/>
  <c r="W78" i="2"/>
  <c r="AF78" i="2"/>
  <c r="AO78" i="2"/>
  <c r="AH78" i="2"/>
  <c r="AB78" i="2"/>
  <c r="AL78" i="2"/>
  <c r="AG78" i="2"/>
  <c r="AN78" i="2"/>
  <c r="S80" i="2"/>
  <c r="T79" i="2"/>
  <c r="U79" i="2" s="1"/>
  <c r="S81" i="2" l="1"/>
  <c r="T80" i="2"/>
  <c r="U80" i="2" s="1"/>
  <c r="AA79" i="2"/>
  <c r="AF79" i="2"/>
  <c r="W79" i="2"/>
  <c r="AO79" i="2"/>
  <c r="AH79" i="2"/>
  <c r="AM79" i="2"/>
  <c r="AB79" i="2"/>
  <c r="AL79" i="2"/>
  <c r="AG79" i="2"/>
  <c r="AN79" i="2"/>
  <c r="AH80" i="2" l="1"/>
  <c r="AA80" i="2"/>
  <c r="AO80" i="2"/>
  <c r="AM80" i="2"/>
  <c r="AF80" i="2"/>
  <c r="W80" i="2"/>
  <c r="AB80" i="2"/>
  <c r="AL80" i="2"/>
  <c r="AG80" i="2"/>
  <c r="AN80" i="2"/>
  <c r="S82" i="2"/>
  <c r="T81" i="2"/>
  <c r="U81" i="2" s="1"/>
  <c r="AA81" i="2" l="1"/>
  <c r="AM81" i="2"/>
  <c r="AF81" i="2"/>
  <c r="AH81" i="2"/>
  <c r="W81" i="2"/>
  <c r="AO81" i="2"/>
  <c r="AB81" i="2"/>
  <c r="AL81" i="2"/>
  <c r="AG81" i="2"/>
  <c r="AN81" i="2"/>
  <c r="S83" i="2"/>
  <c r="T82" i="2"/>
  <c r="U82" i="2" s="1"/>
  <c r="AA82" i="2" l="1"/>
  <c r="AF82" i="2"/>
  <c r="AO82" i="2"/>
  <c r="AH82" i="2"/>
  <c r="AM82" i="2"/>
  <c r="W82" i="2"/>
  <c r="AL82" i="2"/>
  <c r="AB82" i="2"/>
  <c r="AG82" i="2"/>
  <c r="AN82" i="2"/>
  <c r="S84" i="2"/>
  <c r="T83" i="2"/>
  <c r="U83" i="2" s="1"/>
  <c r="AO83" i="2" l="1"/>
  <c r="AM83" i="2"/>
  <c r="W83" i="2"/>
  <c r="AH83" i="2"/>
  <c r="AF83" i="2"/>
  <c r="AA83" i="2"/>
  <c r="AB83" i="2"/>
  <c r="AL83" i="2"/>
  <c r="AN83" i="2"/>
  <c r="AG83" i="2"/>
  <c r="S85" i="2"/>
  <c r="T84" i="2"/>
  <c r="U84" i="2" s="1"/>
  <c r="AH84" i="2" l="1"/>
  <c r="AM84" i="2"/>
  <c r="AF84" i="2"/>
  <c r="AA84" i="2"/>
  <c r="AO84" i="2"/>
  <c r="W84" i="2"/>
  <c r="AB84" i="2"/>
  <c r="AL84" i="2"/>
  <c r="AG84" i="2"/>
  <c r="AN84" i="2"/>
  <c r="S86" i="2"/>
  <c r="T85" i="2"/>
  <c r="U85" i="2" s="1"/>
  <c r="AF85" i="2" l="1"/>
  <c r="AA85" i="2"/>
  <c r="AH85" i="2"/>
  <c r="AO85" i="2"/>
  <c r="W85" i="2"/>
  <c r="AM85" i="2"/>
  <c r="AB85" i="2"/>
  <c r="AL85" i="2"/>
  <c r="AG85" i="2"/>
  <c r="AN85" i="2"/>
  <c r="S87" i="2"/>
  <c r="T86" i="2"/>
  <c r="U86" i="2" s="1"/>
  <c r="AO86" i="2" l="1"/>
  <c r="AF86" i="2"/>
  <c r="AH86" i="2"/>
  <c r="AM86" i="2"/>
  <c r="W86" i="2"/>
  <c r="AA86" i="2"/>
  <c r="AL86" i="2"/>
  <c r="AB86" i="2"/>
  <c r="AG86" i="2"/>
  <c r="AN86" i="2"/>
  <c r="S88" i="2"/>
  <c r="T87" i="2"/>
  <c r="U87" i="2" s="1"/>
  <c r="S89" i="2" l="1"/>
  <c r="T88" i="2"/>
  <c r="U88" i="2" s="1"/>
  <c r="AA87" i="2"/>
  <c r="AO87" i="2"/>
  <c r="AM87" i="2"/>
  <c r="AH87" i="2"/>
  <c r="AF87" i="2"/>
  <c r="W87" i="2"/>
  <c r="AB87" i="2"/>
  <c r="AL87" i="2"/>
  <c r="AN87" i="2"/>
  <c r="AG87" i="2"/>
  <c r="AA88" i="2" l="1"/>
  <c r="AH88" i="2"/>
  <c r="AM88" i="2"/>
  <c r="AF88" i="2"/>
  <c r="AO88" i="2"/>
  <c r="W88" i="2"/>
  <c r="AB88" i="2"/>
  <c r="AL88" i="2"/>
  <c r="AG88" i="2"/>
  <c r="AN88" i="2"/>
  <c r="S90" i="2"/>
  <c r="T89" i="2"/>
  <c r="U89" i="2" s="1"/>
  <c r="AF89" i="2" l="1"/>
  <c r="AA89" i="2"/>
  <c r="AH89" i="2"/>
  <c r="AO89" i="2"/>
  <c r="AM89" i="2"/>
  <c r="W89" i="2"/>
  <c r="AL89" i="2"/>
  <c r="AB89" i="2"/>
  <c r="AN89" i="2"/>
  <c r="AG89" i="2"/>
  <c r="S91" i="2"/>
  <c r="T90" i="2"/>
  <c r="U90" i="2" s="1"/>
  <c r="AF90" i="2" l="1"/>
  <c r="AO90" i="2"/>
  <c r="AH90" i="2"/>
  <c r="AM90" i="2"/>
  <c r="W90" i="2"/>
  <c r="AA90" i="2"/>
  <c r="AB90" i="2"/>
  <c r="AL90" i="2"/>
  <c r="AG90" i="2"/>
  <c r="AN90" i="2"/>
  <c r="S92" i="2"/>
  <c r="T91" i="2"/>
  <c r="U91" i="2" s="1"/>
  <c r="S93" i="2" l="1"/>
  <c r="T92" i="2"/>
  <c r="U92" i="2" s="1"/>
  <c r="AO91" i="2"/>
  <c r="AF91" i="2"/>
  <c r="AH91" i="2"/>
  <c r="AM91" i="2"/>
  <c r="AA91" i="2"/>
  <c r="W91" i="2"/>
  <c r="AL91" i="2"/>
  <c r="AB91" i="2"/>
  <c r="AN91" i="2"/>
  <c r="AG91" i="2"/>
  <c r="AF92" i="2" l="1"/>
  <c r="AO92" i="2"/>
  <c r="AM92" i="2"/>
  <c r="AA92" i="2"/>
  <c r="AH92" i="2"/>
  <c r="W92" i="2"/>
  <c r="AB92" i="2"/>
  <c r="AL92" i="2"/>
  <c r="AN92" i="2"/>
  <c r="AG92" i="2"/>
  <c r="S94" i="2"/>
  <c r="T93" i="2"/>
  <c r="U93" i="2" s="1"/>
  <c r="AA93" i="2" l="1"/>
  <c r="AH93" i="2"/>
  <c r="AM93" i="2"/>
  <c r="AO93" i="2"/>
  <c r="AF93" i="2"/>
  <c r="W93" i="2"/>
  <c r="AL93" i="2"/>
  <c r="AB93" i="2"/>
  <c r="AN93" i="2"/>
  <c r="AG93" i="2"/>
  <c r="S95" i="2"/>
  <c r="T94" i="2"/>
  <c r="U94" i="2" s="1"/>
  <c r="AA94" i="2" l="1"/>
  <c r="AH94" i="2"/>
  <c r="AF94" i="2"/>
  <c r="AM94" i="2"/>
  <c r="W94" i="2"/>
  <c r="AO94" i="2"/>
  <c r="AL94" i="2"/>
  <c r="AB94" i="2"/>
  <c r="AN94" i="2"/>
  <c r="AG94" i="2"/>
  <c r="S96" i="2"/>
  <c r="T95" i="2"/>
  <c r="U95" i="2" s="1"/>
  <c r="AA95" i="2" l="1"/>
  <c r="AF95" i="2"/>
  <c r="AM95" i="2"/>
  <c r="W95" i="2"/>
  <c r="AO95" i="2"/>
  <c r="AH95" i="2"/>
  <c r="AL95" i="2"/>
  <c r="AB95" i="2"/>
  <c r="AG95" i="2"/>
  <c r="AN95" i="2"/>
  <c r="S97" i="2"/>
  <c r="T96" i="2"/>
  <c r="U96" i="2" s="1"/>
  <c r="AF96" i="2" l="1"/>
  <c r="AM96" i="2"/>
  <c r="AA96" i="2"/>
  <c r="AH96" i="2"/>
  <c r="W96" i="2"/>
  <c r="AO96" i="2"/>
  <c r="AL96" i="2"/>
  <c r="AB96" i="2"/>
  <c r="AG96" i="2"/>
  <c r="AN96" i="2"/>
  <c r="S98" i="2"/>
  <c r="T97" i="2"/>
  <c r="U97" i="2" s="1"/>
  <c r="AO97" i="2" l="1"/>
  <c r="AM97" i="2"/>
  <c r="AF97" i="2"/>
  <c r="AA97" i="2"/>
  <c r="AH97" i="2"/>
  <c r="W97" i="2"/>
  <c r="AL97" i="2"/>
  <c r="AB97" i="2"/>
  <c r="AG97" i="2"/>
  <c r="AN97" i="2"/>
  <c r="S99" i="2"/>
  <c r="T98" i="2"/>
  <c r="U98" i="2" s="1"/>
  <c r="AH98" i="2" l="1"/>
  <c r="AA98" i="2"/>
  <c r="AF98" i="2"/>
  <c r="AO98" i="2"/>
  <c r="AM98" i="2"/>
  <c r="W98" i="2"/>
  <c r="AB98" i="2"/>
  <c r="AL98" i="2"/>
  <c r="AN98" i="2"/>
  <c r="AG98" i="2"/>
  <c r="S100" i="2"/>
  <c r="T99" i="2"/>
  <c r="U99" i="2" s="1"/>
  <c r="AF99" i="2" l="1"/>
  <c r="AM99" i="2"/>
  <c r="AA99" i="2"/>
  <c r="AO99" i="2"/>
  <c r="AH99" i="2"/>
  <c r="W99" i="2"/>
  <c r="AB99" i="2"/>
  <c r="AL99" i="2"/>
  <c r="AG99" i="2"/>
  <c r="AN99" i="2"/>
  <c r="S101" i="2"/>
  <c r="T100" i="2"/>
  <c r="U100" i="2" s="1"/>
  <c r="AA100" i="2" l="1"/>
  <c r="AH100" i="2"/>
  <c r="AO100" i="2"/>
  <c r="AM100" i="2"/>
  <c r="W100" i="2"/>
  <c r="AF100" i="2"/>
  <c r="AL100" i="2"/>
  <c r="AB100" i="2"/>
  <c r="AN100" i="2"/>
  <c r="AG100" i="2"/>
  <c r="S102" i="2"/>
  <c r="T101" i="2"/>
  <c r="U101" i="2" s="1"/>
  <c r="W101" i="2" l="1"/>
  <c r="AA101" i="2"/>
  <c r="AH101" i="2"/>
  <c r="AF101" i="2"/>
  <c r="AO101" i="2"/>
  <c r="AM101" i="2"/>
  <c r="AB101" i="2"/>
  <c r="AL101" i="2"/>
  <c r="AG101" i="2"/>
  <c r="AN101" i="2"/>
  <c r="S103" i="2"/>
  <c r="T102" i="2"/>
  <c r="U102" i="2" s="1"/>
  <c r="S104" i="2" l="1"/>
  <c r="T103" i="2"/>
  <c r="U103" i="2" s="1"/>
  <c r="AA102" i="2"/>
  <c r="AF102" i="2"/>
  <c r="AO102" i="2"/>
  <c r="AM102" i="2"/>
  <c r="W102" i="2"/>
  <c r="AH102" i="2"/>
  <c r="AB102" i="2"/>
  <c r="AL102" i="2"/>
  <c r="AG102" i="2"/>
  <c r="AN102" i="2"/>
  <c r="AA103" i="2" l="1"/>
  <c r="AH103" i="2"/>
  <c r="W103" i="2"/>
  <c r="AO103" i="2"/>
  <c r="AF103" i="2"/>
  <c r="AM103" i="2"/>
  <c r="AB103" i="2"/>
  <c r="AL103" i="2"/>
  <c r="AG103" i="2"/>
  <c r="AN103" i="2"/>
  <c r="S105" i="2"/>
  <c r="T104" i="2"/>
  <c r="U104" i="2" s="1"/>
  <c r="AA104" i="2" l="1"/>
  <c r="AH104" i="2"/>
  <c r="AF104" i="2"/>
  <c r="AO104" i="2"/>
  <c r="W104" i="2"/>
  <c r="AM104" i="2"/>
  <c r="AB104" i="2"/>
  <c r="AL104" i="2"/>
  <c r="AG104" i="2"/>
  <c r="AN104" i="2"/>
  <c r="S106" i="2"/>
  <c r="T105" i="2"/>
  <c r="U105" i="2" s="1"/>
  <c r="AA105" i="2" l="1"/>
  <c r="AH105" i="2"/>
  <c r="AM105" i="2"/>
  <c r="AF105" i="2"/>
  <c r="AO105" i="2"/>
  <c r="W105" i="2"/>
  <c r="AL105" i="2"/>
  <c r="AB105" i="2"/>
  <c r="AN105" i="2"/>
  <c r="AG105" i="2"/>
  <c r="S107" i="2"/>
  <c r="T106" i="2"/>
  <c r="U106" i="2" s="1"/>
  <c r="AF106" i="2" l="1"/>
  <c r="AM106" i="2"/>
  <c r="AA106" i="2"/>
  <c r="W106" i="2"/>
  <c r="AO106" i="2"/>
  <c r="AH106" i="2"/>
  <c r="AB106" i="2"/>
  <c r="AL106" i="2"/>
  <c r="AG106" i="2"/>
  <c r="AN106" i="2"/>
  <c r="S108" i="2"/>
  <c r="T107" i="2"/>
  <c r="U107" i="2" s="1"/>
  <c r="AA107" i="2" l="1"/>
  <c r="AF107" i="2"/>
  <c r="AO107" i="2"/>
  <c r="AM107" i="2"/>
  <c r="W107" i="2"/>
  <c r="AH107" i="2"/>
  <c r="AL107" i="2"/>
  <c r="AB107" i="2"/>
  <c r="AG107" i="2"/>
  <c r="AN107" i="2"/>
  <c r="S109" i="2"/>
  <c r="T109" i="2" s="1"/>
  <c r="U109" i="2" s="1"/>
  <c r="T108" i="2"/>
  <c r="U108" i="2" s="1"/>
  <c r="AA109" i="2" l="1"/>
  <c r="AH109" i="2"/>
  <c r="AO109" i="2"/>
  <c r="AF109" i="2"/>
  <c r="AM109" i="2"/>
  <c r="W109" i="2"/>
  <c r="AB109" i="2"/>
  <c r="AL109" i="2"/>
  <c r="AG109" i="2"/>
  <c r="AN109" i="2"/>
  <c r="AF108" i="2"/>
  <c r="AO108" i="2"/>
  <c r="AM108" i="2"/>
  <c r="W108" i="2"/>
  <c r="AA108" i="2"/>
  <c r="AH108" i="2"/>
  <c r="AB108" i="2"/>
  <c r="AL108" i="2"/>
  <c r="AG108" i="2"/>
  <c r="AN108" i="2"/>
</calcChain>
</file>

<file path=xl/sharedStrings.xml><?xml version="1.0" encoding="utf-8"?>
<sst xmlns="http://schemas.openxmlformats.org/spreadsheetml/2006/main" count="508" uniqueCount="49">
  <si>
    <t>One line data</t>
  </si>
  <si>
    <t>Two line data</t>
  </si>
  <si>
    <t>Three line data</t>
  </si>
  <si>
    <t>Four line data</t>
  </si>
  <si>
    <t>Line1</t>
  </si>
  <si>
    <t>Line2</t>
  </si>
  <si>
    <t>Line3</t>
  </si>
  <si>
    <t>Line4</t>
  </si>
  <si>
    <t>Yellow boxes: Enter data</t>
  </si>
  <si>
    <t>mm</t>
  </si>
  <si>
    <t>point</t>
  </si>
  <si>
    <t>Freq</t>
  </si>
  <si>
    <t>lambda</t>
  </si>
  <si>
    <t>Transition lines</t>
  </si>
  <si>
    <t>GHz</t>
  </si>
  <si>
    <t>Deg</t>
  </si>
  <si>
    <t>Phase</t>
  </si>
  <si>
    <t>Enter Keff</t>
  </si>
  <si>
    <t>Enter FL</t>
  </si>
  <si>
    <t>Enter FH</t>
  </si>
  <si>
    <t>Ratio FH/FL</t>
  </si>
  <si>
    <t>One line solution</t>
  </si>
  <si>
    <t>FL</t>
  </si>
  <si>
    <t>FC</t>
  </si>
  <si>
    <t>FH</t>
  </si>
  <si>
    <t>Frequencies</t>
  </si>
  <si>
    <t>Line length</t>
  </si>
  <si>
    <t>Time delay</t>
  </si>
  <si>
    <t>ps</t>
  </si>
  <si>
    <t>Phase at lower trans</t>
  </si>
  <si>
    <t>deg</t>
  </si>
  <si>
    <t>Phase at upper trans</t>
  </si>
  <si>
    <t>Band 1</t>
  </si>
  <si>
    <t>Band 2</t>
  </si>
  <si>
    <t>Two line solution</t>
  </si>
  <si>
    <t>FC1</t>
  </si>
  <si>
    <t>FT</t>
  </si>
  <si>
    <t>FC2</t>
  </si>
  <si>
    <t>Line lengths</t>
  </si>
  <si>
    <t>Band 3</t>
  </si>
  <si>
    <t>Three line solution</t>
  </si>
  <si>
    <t>FT1</t>
  </si>
  <si>
    <t>FT2</t>
  </si>
  <si>
    <t>FC3</t>
  </si>
  <si>
    <t>Band 4</t>
  </si>
  <si>
    <t>Four line solution</t>
  </si>
  <si>
    <t>FT3</t>
  </si>
  <si>
    <t>FC4</t>
  </si>
  <si>
    <t>Blue boxes: overwrite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</si>
</sst>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b/>
      <sz val="11"/>
      <color rgb="FF000000"/>
      <name val="Calibri"/>
      <family val="2"/>
      <charset val="1"/>
    </font>
    <font>
      <b/>
      <sz val="11"/>
      <color rgb="FFFF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C5E0B4"/>
        <bgColor rgb="FFD9D9D9"/>
      </patternFill>
    </fill>
    <fill>
      <patternFill patternType="solid">
        <fgColor rgb="FFDAE3F3"/>
        <bgColor rgb="FFD9D9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0" fillId="4" borderId="0" xfId="0" applyFill="1"/>
    <xf numFmtId="0" fontId="2" fillId="0" borderId="0" xfId="0" applyFont="1" applyFill="1"/>
    <xf numFmtId="0" fontId="0" fillId="0" borderId="1" xfId="0" applyBorder="1"/>
    <xf numFmtId="0" fontId="0" fillId="2" borderId="1" xfId="0" applyFill="1" applyBorder="1"/>
    <xf numFmtId="0" fontId="1" fillId="0" borderId="1" xfId="0" applyFont="1" applyBorder="1"/>
    <xf numFmtId="0" fontId="1" fillId="3" borderId="1"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7030A0"/>
      <rgbColor rgb="FFFFFFCC"/>
      <rgbColor rgb="FFDAE3F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4472C4"/>
      <rgbColor rgb="FF33CCCC"/>
      <rgbColor rgb="FF99CC00"/>
      <rgbColor rgb="FFFFCC00"/>
      <rgbColor rgb="FFFFC000"/>
      <rgbColor rgb="FFED7D31"/>
      <rgbColor rgb="FF59595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sz="1920" b="0" strike="noStrike" spc="-1">
                <a:solidFill>
                  <a:srgbClr val="595959"/>
                </a:solidFill>
                <a:uFill>
                  <a:solidFill>
                    <a:srgbClr val="FFFFFF"/>
                  </a:solidFill>
                </a:uFill>
                <a:latin typeface="Calibri"/>
              </a:defRPr>
            </a:pPr>
            <a:r>
              <a:rPr sz="1920" b="0" strike="noStrike" spc="-1">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647437227641"/>
          <c:y val="0.11224841863139701"/>
          <c:w val="0.81585391159991705"/>
          <c:h val="0.63398504887866602"/>
        </c:manualLayout>
      </c:layout>
      <c:scatterChart>
        <c:scatterStyle val="lineMarker"/>
        <c:varyColors val="0"/>
        <c:ser>
          <c:idx val="0"/>
          <c:order val="0"/>
          <c:tx>
            <c:v>Line 1</c:v>
          </c:tx>
          <c:spPr>
            <a:ln w="1908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data'!$W$9:$W$109</c:f>
              <c:numCache>
                <c:formatCode>General</c:formatCode>
                <c:ptCount val="101"/>
                <c:pt idx="0">
                  <c:v>1.782178217821782</c:v>
                </c:pt>
                <c:pt idx="1">
                  <c:v>1.8661696895956623</c:v>
                </c:pt>
                <c:pt idx="2">
                  <c:v>1.9541195574829036</c:v>
                </c:pt>
                <c:pt idx="3">
                  <c:v>2.0462143749449395</c:v>
                </c:pt>
                <c:pt idx="4">
                  <c:v>2.1426494874369735</c:v>
                </c:pt>
                <c:pt idx="5">
                  <c:v>2.243629446761882</c:v>
                </c:pt>
                <c:pt idx="6">
                  <c:v>2.3493684449520127</c:v>
                </c:pt>
                <c:pt idx="7">
                  <c:v>2.4600907685992008</c:v>
                </c:pt>
                <c:pt idx="8">
                  <c:v>2.5760312745967022</c:v>
                </c:pt>
                <c:pt idx="9">
                  <c:v>2.6974358883021532</c:v>
                </c:pt>
                <c:pt idx="10">
                  <c:v>2.8245621251782218</c:v>
                </c:pt>
                <c:pt idx="11">
                  <c:v>2.9576796370174345</c:v>
                </c:pt>
                <c:pt idx="12">
                  <c:v>3.0970707839097784</c:v>
                </c:pt>
                <c:pt idx="13">
                  <c:v>3.2430312331663069</c:v>
                </c:pt>
                <c:pt idx="14">
                  <c:v>3.3958705864691536</c:v>
                </c:pt>
                <c:pt idx="15">
                  <c:v>3.5559130365782012</c:v>
                </c:pt>
                <c:pt idx="16">
                  <c:v>3.7234980549873962</c:v>
                </c:pt>
                <c:pt idx="17">
                  <c:v>3.8989811119893005</c:v>
                </c:pt>
                <c:pt idx="18">
                  <c:v>4.0827344306752389</c:v>
                </c:pt>
                <c:pt idx="19">
                  <c:v>4.27514777647038</c:v>
                </c:pt>
                <c:pt idx="20">
                  <c:v>4.4766292838784603</c:v>
                </c:pt>
                <c:pt idx="21">
                  <c:v>4.6876063221897892</c:v>
                </c:pt>
                <c:pt idx="22">
                  <c:v>4.9085264019888104</c:v>
                </c:pt>
                <c:pt idx="23">
                  <c:v>5.13985812438405</c:v>
                </c:pt>
                <c:pt idx="24">
                  <c:v>5.3820921749738897</c:v>
                </c:pt>
                <c:pt idx="25">
                  <c:v>5.6357423646565179</c:v>
                </c:pt>
                <c:pt idx="26">
                  <c:v>5.9013467194917233</c:v>
                </c:pt>
                <c:pt idx="27">
                  <c:v>6.179468621926306</c:v>
                </c:pt>
                <c:pt idx="28">
                  <c:v>6.4706980058037864</c:v>
                </c:pt>
                <c:pt idx="29">
                  <c:v>6.7756526076931696</c:v>
                </c:pt>
                <c:pt idx="30">
                  <c:v>7.0949792771910403</c:v>
                </c:pt>
                <c:pt idx="31">
                  <c:v>7.4293553489762747</c:v>
                </c:pt>
                <c:pt idx="32">
                  <c:v>7.7794900795277098</c:v>
                </c:pt>
                <c:pt idx="33">
                  <c:v>8.1461261515522274</c:v>
                </c:pt>
                <c:pt idx="34">
                  <c:v>8.5300412493143476</c:v>
                </c:pt>
                <c:pt idx="35">
                  <c:v>8.9320497082088117</c:v>
                </c:pt>
                <c:pt idx="36">
                  <c:v>9.3530042420751567</c:v>
                </c:pt>
                <c:pt idx="37">
                  <c:v>9.7937977519180599</c:v>
                </c:pt>
                <c:pt idx="38">
                  <c:v>10.255365219870125</c:v>
                </c:pt>
                <c:pt idx="39">
                  <c:v>10.7386856924143</c:v>
                </c:pt>
                <c:pt idx="40">
                  <c:v>11.244784357072753</c:v>
                </c:pt>
                <c:pt idx="41">
                  <c:v>11.774734716967059</c:v>
                </c:pt>
                <c:pt idx="42">
                  <c:v>12.329660867862234</c:v>
                </c:pt>
                <c:pt idx="43">
                  <c:v>12.910739882524576</c:v>
                </c:pt>
                <c:pt idx="44">
                  <c:v>13.519204307450796</c:v>
                </c:pt>
                <c:pt idx="45">
                  <c:v>14.156344777264424</c:v>
                </c:pt>
                <c:pt idx="46">
                  <c:v>14.823512752324831</c:v>
                </c:pt>
                <c:pt idx="47">
                  <c:v>15.522123385355886</c:v>
                </c:pt>
                <c:pt idx="48">
                  <c:v>16.253658523174629</c:v>
                </c:pt>
                <c:pt idx="49">
                  <c:v>17.019669849886974</c:v>
                </c:pt>
                <c:pt idx="50">
                  <c:v>17.82178217821782</c:v>
                </c:pt>
                <c:pt idx="51">
                  <c:v>18.661696895956631</c:v>
                </c:pt>
                <c:pt idx="52">
                  <c:v>19.541195574829043</c:v>
                </c:pt>
                <c:pt idx="53">
                  <c:v>20.462143749449403</c:v>
                </c:pt>
                <c:pt idx="54">
                  <c:v>21.426494874369741</c:v>
                </c:pt>
                <c:pt idx="55">
                  <c:v>22.436294467618836</c:v>
                </c:pt>
                <c:pt idx="56">
                  <c:v>23.493684449520131</c:v>
                </c:pt>
                <c:pt idx="57">
                  <c:v>24.600907685992006</c:v>
                </c:pt>
                <c:pt idx="58">
                  <c:v>25.760312745967024</c:v>
                </c:pt>
                <c:pt idx="59">
                  <c:v>26.974358883021534</c:v>
                </c:pt>
                <c:pt idx="60">
                  <c:v>28.245621251782218</c:v>
                </c:pt>
                <c:pt idx="61">
                  <c:v>29.576796370174357</c:v>
                </c:pt>
                <c:pt idx="62">
                  <c:v>30.970707839097777</c:v>
                </c:pt>
                <c:pt idx="63">
                  <c:v>32.430312331663075</c:v>
                </c:pt>
                <c:pt idx="64">
                  <c:v>33.958705864691538</c:v>
                </c:pt>
                <c:pt idx="65">
                  <c:v>35.559130365782025</c:v>
                </c:pt>
                <c:pt idx="66">
                  <c:v>37.234980549873974</c:v>
                </c:pt>
                <c:pt idx="67">
                  <c:v>38.989811119893034</c:v>
                </c:pt>
                <c:pt idx="68">
                  <c:v>40.827344306752401</c:v>
                </c:pt>
                <c:pt idx="69">
                  <c:v>42.751477764703793</c:v>
                </c:pt>
                <c:pt idx="70">
                  <c:v>44.76629283878458</c:v>
                </c:pt>
                <c:pt idx="71">
                  <c:v>46.876063221897894</c:v>
                </c:pt>
                <c:pt idx="72">
                  <c:v>49.085264019888115</c:v>
                </c:pt>
                <c:pt idx="73">
                  <c:v>51.398581243840503</c:v>
                </c:pt>
                <c:pt idx="74">
                  <c:v>53.820921749738893</c:v>
                </c:pt>
                <c:pt idx="75">
                  <c:v>56.357423646565188</c:v>
                </c:pt>
                <c:pt idx="76">
                  <c:v>59.013467194917261</c:v>
                </c:pt>
                <c:pt idx="77">
                  <c:v>61.794686219263092</c:v>
                </c:pt>
                <c:pt idx="78">
                  <c:v>64.7069800580379</c:v>
                </c:pt>
                <c:pt idx="79">
                  <c:v>67.756526076931721</c:v>
                </c:pt>
                <c:pt idx="80">
                  <c:v>70.949792771910438</c:v>
                </c:pt>
                <c:pt idx="81">
                  <c:v>74.293553489762758</c:v>
                </c:pt>
                <c:pt idx="82">
                  <c:v>77.794900795277101</c:v>
                </c:pt>
                <c:pt idx="83">
                  <c:v>81.461261515522281</c:v>
                </c:pt>
                <c:pt idx="84">
                  <c:v>85.300412493143483</c:v>
                </c:pt>
                <c:pt idx="85">
                  <c:v>89.320497082088139</c:v>
                </c:pt>
                <c:pt idx="86">
                  <c:v>93.530042420751599</c:v>
                </c:pt>
                <c:pt idx="87">
                  <c:v>97.93797751918062</c:v>
                </c:pt>
                <c:pt idx="88">
                  <c:v>102.55365219870123</c:v>
                </c:pt>
                <c:pt idx="89">
                  <c:v>107.38685692414303</c:v>
                </c:pt>
                <c:pt idx="90">
                  <c:v>112.44784357072757</c:v>
                </c:pt>
                <c:pt idx="91">
                  <c:v>117.74734716967059</c:v>
                </c:pt>
                <c:pt idx="92">
                  <c:v>123.29660867862235</c:v>
                </c:pt>
                <c:pt idx="93">
                  <c:v>129.10739882524584</c:v>
                </c:pt>
                <c:pt idx="94">
                  <c:v>135.19204307450795</c:v>
                </c:pt>
                <c:pt idx="95">
                  <c:v>141.56344777264428</c:v>
                </c:pt>
                <c:pt idx="96">
                  <c:v>148.23512752324831</c:v>
                </c:pt>
                <c:pt idx="97">
                  <c:v>155.22123385355894</c:v>
                </c:pt>
                <c:pt idx="98">
                  <c:v>162.53658523174627</c:v>
                </c:pt>
                <c:pt idx="99">
                  <c:v>170.19669849886986</c:v>
                </c:pt>
                <c:pt idx="100">
                  <c:v>178.21782178217819</c:v>
                </c:pt>
              </c:numCache>
            </c:numRef>
          </c:yVal>
          <c:smooth val="0"/>
          <c:extLst>
            <c:ext xmlns:c16="http://schemas.microsoft.com/office/drawing/2014/chart" uri="{C3380CC4-5D6E-409C-BE32-E72D297353CC}">
              <c16:uniqueId val="{00000000-B8E4-4885-B27B-43E0C268F470}"/>
            </c:ext>
          </c:extLst>
        </c:ser>
        <c:dLbls>
          <c:showLegendKey val="0"/>
          <c:showVal val="0"/>
          <c:showCatName val="0"/>
          <c:showSerName val="0"/>
          <c:showPercent val="0"/>
          <c:showBubbleSize val="0"/>
        </c:dLbls>
        <c:axId val="76142671"/>
        <c:axId val="2497899"/>
      </c:scatterChart>
      <c:scatterChart>
        <c:scatterStyle val="lineMarker"/>
        <c:varyColors val="0"/>
        <c:ser>
          <c:idx val="1"/>
          <c:order val="1"/>
          <c:tx>
            <c:v>Transition frequencies</c:v>
          </c:tx>
          <c:spPr>
            <a:ln w="1908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data'!$X$9:$X$12</c:f>
              <c:numCache>
                <c:formatCode>General</c:formatCode>
                <c:ptCount val="4"/>
                <c:pt idx="0">
                  <c:v>0.24</c:v>
                </c:pt>
                <c:pt idx="1">
                  <c:v>0.24</c:v>
                </c:pt>
                <c:pt idx="2">
                  <c:v>24</c:v>
                </c:pt>
                <c:pt idx="3">
                  <c:v>24</c:v>
                </c:pt>
              </c:numCache>
            </c:numRef>
          </c:xVal>
          <c:yVal>
            <c:numRef>
              <c:f>'Enter data'!$Y$9:$Y$12</c:f>
              <c:numCache>
                <c:formatCode>General</c:formatCode>
                <c:ptCount val="4"/>
                <c:pt idx="0">
                  <c:v>-20</c:v>
                </c:pt>
                <c:pt idx="1">
                  <c:v>200</c:v>
                </c:pt>
                <c:pt idx="2">
                  <c:v>200</c:v>
                </c:pt>
                <c:pt idx="3">
                  <c:v>-20</c:v>
                </c:pt>
              </c:numCache>
            </c:numRef>
          </c:yVal>
          <c:smooth val="0"/>
          <c:extLst>
            <c:ext xmlns:c16="http://schemas.microsoft.com/office/drawing/2014/chart" uri="{C3380CC4-5D6E-409C-BE32-E72D297353CC}">
              <c16:uniqueId val="{00000001-B8E4-4885-B27B-43E0C268F470}"/>
            </c:ext>
          </c:extLst>
        </c:ser>
        <c:dLbls>
          <c:showLegendKey val="0"/>
          <c:showVal val="0"/>
          <c:showCatName val="0"/>
          <c:showSerName val="0"/>
          <c:showPercent val="0"/>
          <c:showBubbleSize val="0"/>
        </c:dLbls>
        <c:axId val="72735871"/>
        <c:axId val="1062220"/>
      </c:scatterChart>
      <c:valAx>
        <c:axId val="76142671"/>
        <c:scaling>
          <c:logBase val="10"/>
          <c:orientation val="minMax"/>
        </c:scaling>
        <c:delete val="0"/>
        <c:axPos val="b"/>
        <c:majorGridlines>
          <c:spPr>
            <a:ln w="9360">
              <a:solidFill>
                <a:srgbClr val="D9D9D9"/>
              </a:solidFill>
              <a:round/>
            </a:ln>
          </c:spPr>
        </c:majorGridlines>
        <c:title>
          <c:tx>
            <c:rich>
              <a:bodyPr rot="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2497899"/>
        <c:crosses val="autoZero"/>
        <c:crossBetween val="midCat"/>
      </c:valAx>
      <c:valAx>
        <c:axId val="2497899"/>
        <c:scaling>
          <c:orientation val="minMax"/>
          <c:max val="180"/>
          <c:min val="0"/>
        </c:scaling>
        <c:delete val="0"/>
        <c:axPos val="l"/>
        <c:majorGridlines>
          <c:spPr>
            <a:ln w="9360">
              <a:solidFill>
                <a:srgbClr val="D9D9D9"/>
              </a:solidFill>
              <a:round/>
            </a:ln>
          </c:spPr>
        </c:majorGridlines>
        <c:title>
          <c:tx>
            <c:rich>
              <a:bodyPr rot="-540000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76142671"/>
        <c:crosses val="autoZero"/>
        <c:crossBetween val="midCat"/>
      </c:valAx>
      <c:valAx>
        <c:axId val="72735871"/>
        <c:scaling>
          <c:logBase val="10"/>
          <c:orientation val="minMax"/>
        </c:scaling>
        <c:delete val="1"/>
        <c:axPos val="b"/>
        <c:title>
          <c:tx>
            <c:rich>
              <a:bodyPr rot="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crossAx val="1062220"/>
        <c:crosses val="autoZero"/>
        <c:crossBetween val="midCat"/>
      </c:valAx>
      <c:valAx>
        <c:axId val="1062220"/>
        <c:scaling>
          <c:orientation val="minMax"/>
          <c:max val="180"/>
          <c:min val="0"/>
        </c:scaling>
        <c:delete val="1"/>
        <c:axPos val="l"/>
        <c:title>
          <c:tx>
            <c:rich>
              <a:bodyPr rot="-540000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crossAx val="72735871"/>
        <c:crosses val="autoZero"/>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sz="1920" b="0" strike="noStrike" spc="-1">
                <a:solidFill>
                  <a:srgbClr val="595959"/>
                </a:solidFill>
                <a:uFill>
                  <a:solidFill>
                    <a:srgbClr val="FFFFFF"/>
                  </a:solidFill>
                </a:uFill>
                <a:latin typeface="Calibri"/>
              </a:defRPr>
            </a:pPr>
            <a:r>
              <a:rPr sz="1920" b="0" strike="noStrike" spc="-1">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620309325372"/>
          <c:y val="0.112282913968017"/>
          <c:w val="0.81585603516191896"/>
          <c:h val="0.63397718805525305"/>
        </c:manualLayout>
      </c:layout>
      <c:scatterChart>
        <c:scatterStyle val="lineMarker"/>
        <c:varyColors val="0"/>
        <c:ser>
          <c:idx val="0"/>
          <c:order val="0"/>
          <c:tx>
            <c:v>Line 1</c:v>
          </c:tx>
          <c:spPr>
            <a:ln w="1908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data'!$AA$9:$AA$109</c:f>
              <c:numCache>
                <c:formatCode>General</c:formatCode>
                <c:ptCount val="101"/>
                <c:pt idx="0">
                  <c:v>16.363636363636363</c:v>
                </c:pt>
                <c:pt idx="1">
                  <c:v>17.134830786287445</c:v>
                </c:pt>
                <c:pt idx="2">
                  <c:v>17.942370482343026</c:v>
                </c:pt>
                <c:pt idx="3">
                  <c:v>18.787968351767169</c:v>
                </c:pt>
                <c:pt idx="4">
                  <c:v>19.67341802101221</c:v>
                </c:pt>
                <c:pt idx="5">
                  <c:v>20.600597647540916</c:v>
                </c:pt>
                <c:pt idx="6">
                  <c:v>21.571473903650297</c:v>
                </c:pt>
                <c:pt idx="7">
                  <c:v>22.588106148047203</c:v>
                </c:pt>
                <c:pt idx="8">
                  <c:v>23.652650794024265</c:v>
                </c:pt>
                <c:pt idx="9">
                  <c:v>24.767365883501586</c:v>
                </c:pt>
                <c:pt idx="10">
                  <c:v>25.934615876636393</c:v>
                </c:pt>
                <c:pt idx="11">
                  <c:v>27.156876667160077</c:v>
                </c:pt>
                <c:pt idx="12">
                  <c:v>28.436740834080684</c:v>
                </c:pt>
                <c:pt idx="13">
                  <c:v>29.776923140890634</c:v>
                </c:pt>
                <c:pt idx="14">
                  <c:v>31.180266293944044</c:v>
                </c:pt>
                <c:pt idx="15">
                  <c:v>32.649746972218026</c:v>
                </c:pt>
                <c:pt idx="16">
                  <c:v>34.18848214124791</c:v>
                </c:pt>
                <c:pt idx="17">
                  <c:v>35.799735664629033</c:v>
                </c:pt>
                <c:pt idx="18">
                  <c:v>37.486925227109005</c:v>
                </c:pt>
                <c:pt idx="19">
                  <c:v>39.253629583955302</c:v>
                </c:pt>
                <c:pt idx="20">
                  <c:v>41.103596151974948</c:v>
                </c:pt>
                <c:pt idx="21">
                  <c:v>43.040748958288063</c:v>
                </c:pt>
                <c:pt idx="22">
                  <c:v>45.069196963715441</c:v>
                </c:pt>
                <c:pt idx="23">
                  <c:v>47.193242778435362</c:v>
                </c:pt>
                <c:pt idx="24">
                  <c:v>49.417391788396628</c:v>
                </c:pt>
                <c:pt idx="25">
                  <c:v>51.746361711846205</c:v>
                </c:pt>
                <c:pt idx="26">
                  <c:v>54.185092606242179</c:v>
                </c:pt>
                <c:pt idx="27">
                  <c:v>56.738757346777902</c:v>
                </c:pt>
                <c:pt idx="28">
                  <c:v>59.41277259874385</c:v>
                </c:pt>
                <c:pt idx="29">
                  <c:v>62.212810307000908</c:v>
                </c:pt>
                <c:pt idx="30">
                  <c:v>65.144809726935904</c:v>
                </c:pt>
                <c:pt idx="31">
                  <c:v>68.214990022418519</c:v>
                </c:pt>
                <c:pt idx="32">
                  <c:v>71.429863457481702</c:v>
                </c:pt>
                <c:pt idx="33">
                  <c:v>74.796249209706801</c:v>
                </c:pt>
                <c:pt idx="34">
                  <c:v>78.321287834613543</c:v>
                </c:pt>
                <c:pt idx="35">
                  <c:v>82.012456411735457</c:v>
                </c:pt>
                <c:pt idx="36">
                  <c:v>85.877584404508241</c:v>
                </c:pt>
                <c:pt idx="37">
                  <c:v>89.924870267611269</c:v>
                </c:pt>
                <c:pt idx="38">
                  <c:v>94.162898836989328</c:v>
                </c:pt>
                <c:pt idx="39">
                  <c:v>98.600659539440386</c:v>
                </c:pt>
                <c:pt idx="40">
                  <c:v>103.24756546039528</c:v>
                </c:pt>
                <c:pt idx="41">
                  <c:v>108.11347331033389</c:v>
                </c:pt>
                <c:pt idx="42">
                  <c:v>113.20870433218961</c:v>
                </c:pt>
                <c:pt idx="43">
                  <c:v>118.54406619408928</c:v>
                </c:pt>
                <c:pt idx="44">
                  <c:v>124.1308759138664</c:v>
                </c:pt>
                <c:pt idx="45">
                  <c:v>129.98098386397334</c:v>
                </c:pt>
                <c:pt idx="46">
                  <c:v>136.10679890770979</c:v>
                </c:pt>
                <c:pt idx="47">
                  <c:v>142.52131472008585</c:v>
                </c:pt>
                <c:pt idx="48">
                  <c:v>149.23813734914884</c:v>
                </c:pt>
                <c:pt idx="49">
                  <c:v>156.27151407623495</c:v>
                </c:pt>
                <c:pt idx="50">
                  <c:v>163.6363636363636</c:v>
                </c:pt>
                <c:pt idx="51">
                  <c:v>171.34830786287452</c:v>
                </c:pt>
                <c:pt idx="52">
                  <c:v>179.42370482343028</c:v>
                </c:pt>
                <c:pt idx="53">
                  <c:v>187.87968351767177</c:v>
                </c:pt>
                <c:pt idx="54">
                  <c:v>196.73418021012213</c:v>
                </c:pt>
                <c:pt idx="55">
                  <c:v>206.00597647540931</c:v>
                </c:pt>
                <c:pt idx="56">
                  <c:v>215.71473903650303</c:v>
                </c:pt>
                <c:pt idx="57">
                  <c:v>225.88106148047208</c:v>
                </c:pt>
                <c:pt idx="58">
                  <c:v>236.52650794024262</c:v>
                </c:pt>
                <c:pt idx="59">
                  <c:v>247.67365883501589</c:v>
                </c:pt>
                <c:pt idx="60">
                  <c:v>259.346158766364</c:v>
                </c:pt>
                <c:pt idx="61">
                  <c:v>271.56876667160094</c:v>
                </c:pt>
                <c:pt idx="62">
                  <c:v>284.36740834080683</c:v>
                </c:pt>
                <c:pt idx="63">
                  <c:v>297.76923140890636</c:v>
                </c:pt>
                <c:pt idx="64">
                  <c:v>311.80266293944049</c:v>
                </c:pt>
                <c:pt idx="65">
                  <c:v>326.49746972218043</c:v>
                </c:pt>
                <c:pt idx="66">
                  <c:v>341.8848214124792</c:v>
                </c:pt>
                <c:pt idx="67">
                  <c:v>357.99735664629054</c:v>
                </c:pt>
                <c:pt idx="68">
                  <c:v>374.86925227109015</c:v>
                </c:pt>
                <c:pt idx="69">
                  <c:v>392.53629583955296</c:v>
                </c:pt>
                <c:pt idx="70">
                  <c:v>411.03596151974932</c:v>
                </c:pt>
                <c:pt idx="71">
                  <c:v>430.40748958288066</c:v>
                </c:pt>
                <c:pt idx="72">
                  <c:v>450.69196963715444</c:v>
                </c:pt>
                <c:pt idx="73">
                  <c:v>471.93242778435365</c:v>
                </c:pt>
                <c:pt idx="74">
                  <c:v>494.17391788396623</c:v>
                </c:pt>
                <c:pt idx="75">
                  <c:v>517.46361711846214</c:v>
                </c:pt>
                <c:pt idx="76">
                  <c:v>541.8509260624221</c:v>
                </c:pt>
                <c:pt idx="77">
                  <c:v>567.38757346777925</c:v>
                </c:pt>
                <c:pt idx="78">
                  <c:v>594.12772598743891</c:v>
                </c:pt>
                <c:pt idx="79">
                  <c:v>622.1281030700095</c:v>
                </c:pt>
                <c:pt idx="80">
                  <c:v>651.44809726935944</c:v>
                </c:pt>
                <c:pt idx="81">
                  <c:v>682.14990022418533</c:v>
                </c:pt>
                <c:pt idx="82">
                  <c:v>714.29863457481702</c:v>
                </c:pt>
                <c:pt idx="83">
                  <c:v>747.96249209706821</c:v>
                </c:pt>
                <c:pt idx="84">
                  <c:v>783.21287834613554</c:v>
                </c:pt>
                <c:pt idx="85">
                  <c:v>820.12456411735468</c:v>
                </c:pt>
                <c:pt idx="86">
                  <c:v>858.77584404508264</c:v>
                </c:pt>
                <c:pt idx="87">
                  <c:v>899.248702676113</c:v>
                </c:pt>
                <c:pt idx="88">
                  <c:v>941.62898836989291</c:v>
                </c:pt>
                <c:pt idx="89">
                  <c:v>986.00659539440426</c:v>
                </c:pt>
                <c:pt idx="90">
                  <c:v>1032.4756546039532</c:v>
                </c:pt>
                <c:pt idx="91">
                  <c:v>1081.1347331033389</c:v>
                </c:pt>
                <c:pt idx="92">
                  <c:v>1132.0870433218961</c:v>
                </c:pt>
                <c:pt idx="93">
                  <c:v>1185.4406619408935</c:v>
                </c:pt>
                <c:pt idx="94">
                  <c:v>1241.3087591386636</c:v>
                </c:pt>
                <c:pt idx="95">
                  <c:v>1299.8098386397339</c:v>
                </c:pt>
                <c:pt idx="96">
                  <c:v>1361.067989077098</c:v>
                </c:pt>
                <c:pt idx="97">
                  <c:v>1425.2131472008591</c:v>
                </c:pt>
                <c:pt idx="98">
                  <c:v>1492.3813734914884</c:v>
                </c:pt>
                <c:pt idx="99">
                  <c:v>1562.7151407623505</c:v>
                </c:pt>
                <c:pt idx="100">
                  <c:v>1636.3636363636363</c:v>
                </c:pt>
              </c:numCache>
            </c:numRef>
          </c:yVal>
          <c:smooth val="0"/>
          <c:extLst>
            <c:ext xmlns:c16="http://schemas.microsoft.com/office/drawing/2014/chart" uri="{C3380CC4-5D6E-409C-BE32-E72D297353CC}">
              <c16:uniqueId val="{00000000-433F-4A73-BAC3-98C5BAAA5FC9}"/>
            </c:ext>
          </c:extLst>
        </c:ser>
        <c:ser>
          <c:idx val="1"/>
          <c:order val="1"/>
          <c:tx>
            <c:v>Line 2</c:v>
          </c:tx>
          <c:spPr>
            <a:ln w="1908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data'!$AB$9:$AB$109</c:f>
              <c:numCache>
                <c:formatCode>General</c:formatCode>
                <c:ptCount val="101"/>
                <c:pt idx="0">
                  <c:v>1.6363636363636362</c:v>
                </c:pt>
                <c:pt idx="1">
                  <c:v>1.7134830786287447</c:v>
                </c:pt>
                <c:pt idx="2">
                  <c:v>1.7942370482343024</c:v>
                </c:pt>
                <c:pt idx="3">
                  <c:v>1.878796835176717</c:v>
                </c:pt>
                <c:pt idx="4">
                  <c:v>1.9673418021012212</c:v>
                </c:pt>
                <c:pt idx="5">
                  <c:v>2.0600597647540915</c:v>
                </c:pt>
                <c:pt idx="6">
                  <c:v>2.1571473903650298</c:v>
                </c:pt>
                <c:pt idx="7">
                  <c:v>2.2588106148047209</c:v>
                </c:pt>
                <c:pt idx="8">
                  <c:v>2.3652650794024264</c:v>
                </c:pt>
                <c:pt idx="9">
                  <c:v>2.4767365883501591</c:v>
                </c:pt>
                <c:pt idx="10">
                  <c:v>2.59346158766364</c:v>
                </c:pt>
                <c:pt idx="11">
                  <c:v>2.7156876667160077</c:v>
                </c:pt>
                <c:pt idx="12">
                  <c:v>2.8436740834080689</c:v>
                </c:pt>
                <c:pt idx="13">
                  <c:v>2.9776923140890634</c:v>
                </c:pt>
                <c:pt idx="14">
                  <c:v>3.118026629394405</c:v>
                </c:pt>
                <c:pt idx="15">
                  <c:v>3.264974697221803</c:v>
                </c:pt>
                <c:pt idx="16">
                  <c:v>3.4188482141247909</c:v>
                </c:pt>
                <c:pt idx="17">
                  <c:v>3.5799735664629035</c:v>
                </c:pt>
                <c:pt idx="18">
                  <c:v>3.7486925227109009</c:v>
                </c:pt>
                <c:pt idx="19">
                  <c:v>3.9253629583955303</c:v>
                </c:pt>
                <c:pt idx="20">
                  <c:v>4.1103596151974955</c:v>
                </c:pt>
                <c:pt idx="21">
                  <c:v>4.3040748958288066</c:v>
                </c:pt>
                <c:pt idx="22">
                  <c:v>4.5069196963715443</c:v>
                </c:pt>
                <c:pt idx="23">
                  <c:v>4.7193242778435369</c:v>
                </c:pt>
                <c:pt idx="24">
                  <c:v>4.9417391788396623</c:v>
                </c:pt>
                <c:pt idx="25">
                  <c:v>5.1746361711846207</c:v>
                </c:pt>
                <c:pt idx="26">
                  <c:v>5.4185092606242184</c:v>
                </c:pt>
                <c:pt idx="27">
                  <c:v>5.6738757346777904</c:v>
                </c:pt>
                <c:pt idx="28">
                  <c:v>5.9412772598743846</c:v>
                </c:pt>
                <c:pt idx="29">
                  <c:v>6.2212810307000916</c:v>
                </c:pt>
                <c:pt idx="30">
                  <c:v>6.5144809726935913</c:v>
                </c:pt>
                <c:pt idx="31">
                  <c:v>6.8214990022418522</c:v>
                </c:pt>
                <c:pt idx="32">
                  <c:v>7.1429863457481702</c:v>
                </c:pt>
                <c:pt idx="33">
                  <c:v>7.4796249209706813</c:v>
                </c:pt>
                <c:pt idx="34">
                  <c:v>7.8321287834613553</c:v>
                </c:pt>
                <c:pt idx="35">
                  <c:v>8.2012456411735464</c:v>
                </c:pt>
                <c:pt idx="36">
                  <c:v>8.5877584404508251</c:v>
                </c:pt>
                <c:pt idx="37">
                  <c:v>8.992487026761129</c:v>
                </c:pt>
                <c:pt idx="38">
                  <c:v>9.4162898836989335</c:v>
                </c:pt>
                <c:pt idx="39">
                  <c:v>9.860065953944039</c:v>
                </c:pt>
                <c:pt idx="40">
                  <c:v>10.324756546039529</c:v>
                </c:pt>
                <c:pt idx="41">
                  <c:v>10.811347331033391</c:v>
                </c:pt>
                <c:pt idx="42">
                  <c:v>11.32087043321896</c:v>
                </c:pt>
                <c:pt idx="43">
                  <c:v>11.854406619408929</c:v>
                </c:pt>
                <c:pt idx="44">
                  <c:v>12.413087591386642</c:v>
                </c:pt>
                <c:pt idx="45">
                  <c:v>12.998098386397334</c:v>
                </c:pt>
                <c:pt idx="46">
                  <c:v>13.610679890770982</c:v>
                </c:pt>
                <c:pt idx="47">
                  <c:v>14.252131472008587</c:v>
                </c:pt>
                <c:pt idx="48">
                  <c:v>14.923813734914885</c:v>
                </c:pt>
                <c:pt idx="49">
                  <c:v>15.627151407623497</c:v>
                </c:pt>
                <c:pt idx="50">
                  <c:v>16.363636363636363</c:v>
                </c:pt>
                <c:pt idx="51">
                  <c:v>17.134830786287452</c:v>
                </c:pt>
                <c:pt idx="52">
                  <c:v>17.942370482343033</c:v>
                </c:pt>
                <c:pt idx="53">
                  <c:v>18.787968351767177</c:v>
                </c:pt>
                <c:pt idx="54">
                  <c:v>19.673418021012218</c:v>
                </c:pt>
                <c:pt idx="55">
                  <c:v>20.600597647540933</c:v>
                </c:pt>
                <c:pt idx="56">
                  <c:v>21.571473903650304</c:v>
                </c:pt>
                <c:pt idx="57">
                  <c:v>22.58810614804721</c:v>
                </c:pt>
                <c:pt idx="58">
                  <c:v>23.652650794024268</c:v>
                </c:pt>
                <c:pt idx="59">
                  <c:v>24.76736588350159</c:v>
                </c:pt>
                <c:pt idx="60">
                  <c:v>25.934615876636403</c:v>
                </c:pt>
                <c:pt idx="61">
                  <c:v>27.156876667160091</c:v>
                </c:pt>
                <c:pt idx="62">
                  <c:v>28.436740834080684</c:v>
                </c:pt>
                <c:pt idx="63">
                  <c:v>29.776923140890645</c:v>
                </c:pt>
                <c:pt idx="64">
                  <c:v>31.180266293944051</c:v>
                </c:pt>
                <c:pt idx="65">
                  <c:v>32.64974697221804</c:v>
                </c:pt>
                <c:pt idx="66">
                  <c:v>34.188482141247924</c:v>
                </c:pt>
                <c:pt idx="67">
                  <c:v>35.799735664629061</c:v>
                </c:pt>
                <c:pt idx="68">
                  <c:v>37.486925227109019</c:v>
                </c:pt>
                <c:pt idx="69">
                  <c:v>39.253629583955302</c:v>
                </c:pt>
                <c:pt idx="70">
                  <c:v>41.103596151974934</c:v>
                </c:pt>
                <c:pt idx="71">
                  <c:v>43.04074895828807</c:v>
                </c:pt>
                <c:pt idx="72">
                  <c:v>45.069196963715449</c:v>
                </c:pt>
                <c:pt idx="73">
                  <c:v>47.193242778435376</c:v>
                </c:pt>
                <c:pt idx="74">
                  <c:v>49.417391788396628</c:v>
                </c:pt>
                <c:pt idx="75">
                  <c:v>51.746361711846227</c:v>
                </c:pt>
                <c:pt idx="76">
                  <c:v>54.185092606242208</c:v>
                </c:pt>
                <c:pt idx="77">
                  <c:v>56.73875734677793</c:v>
                </c:pt>
                <c:pt idx="78">
                  <c:v>59.412772598743899</c:v>
                </c:pt>
                <c:pt idx="79">
                  <c:v>62.21281030700095</c:v>
                </c:pt>
                <c:pt idx="80">
                  <c:v>65.144809726935961</c:v>
                </c:pt>
                <c:pt idx="81">
                  <c:v>68.214990022418533</c:v>
                </c:pt>
                <c:pt idx="82">
                  <c:v>71.429863457481702</c:v>
                </c:pt>
                <c:pt idx="83">
                  <c:v>74.796249209706829</c:v>
                </c:pt>
                <c:pt idx="84">
                  <c:v>78.321287834613557</c:v>
                </c:pt>
                <c:pt idx="85">
                  <c:v>82.012456411735471</c:v>
                </c:pt>
                <c:pt idx="86">
                  <c:v>85.877584404508269</c:v>
                </c:pt>
                <c:pt idx="87">
                  <c:v>89.924870267611311</c:v>
                </c:pt>
                <c:pt idx="88">
                  <c:v>94.162898836989299</c:v>
                </c:pt>
                <c:pt idx="89">
                  <c:v>98.600659539440429</c:v>
                </c:pt>
                <c:pt idx="90">
                  <c:v>103.24756546039532</c:v>
                </c:pt>
                <c:pt idx="91">
                  <c:v>108.1134733103339</c:v>
                </c:pt>
                <c:pt idx="92">
                  <c:v>113.20870433218961</c:v>
                </c:pt>
                <c:pt idx="93">
                  <c:v>118.54406619408938</c:v>
                </c:pt>
                <c:pt idx="94">
                  <c:v>124.13087591386638</c:v>
                </c:pt>
                <c:pt idx="95">
                  <c:v>129.98098386397339</c:v>
                </c:pt>
                <c:pt idx="96">
                  <c:v>136.10679890770982</c:v>
                </c:pt>
                <c:pt idx="97">
                  <c:v>142.52131472008591</c:v>
                </c:pt>
                <c:pt idx="98">
                  <c:v>149.23813734914884</c:v>
                </c:pt>
                <c:pt idx="99">
                  <c:v>156.27151407623506</c:v>
                </c:pt>
                <c:pt idx="100">
                  <c:v>163.63636363636363</c:v>
                </c:pt>
              </c:numCache>
            </c:numRef>
          </c:yVal>
          <c:smooth val="0"/>
          <c:extLst>
            <c:ext xmlns:c16="http://schemas.microsoft.com/office/drawing/2014/chart" uri="{C3380CC4-5D6E-409C-BE32-E72D297353CC}">
              <c16:uniqueId val="{00000001-433F-4A73-BAC3-98C5BAAA5FC9}"/>
            </c:ext>
          </c:extLst>
        </c:ser>
        <c:dLbls>
          <c:showLegendKey val="0"/>
          <c:showVal val="0"/>
          <c:showCatName val="0"/>
          <c:showSerName val="0"/>
          <c:showPercent val="0"/>
          <c:showBubbleSize val="0"/>
        </c:dLbls>
        <c:axId val="33853423"/>
        <c:axId val="69876506"/>
      </c:scatterChart>
      <c:scatterChart>
        <c:scatterStyle val="lineMarker"/>
        <c:varyColors val="0"/>
        <c:ser>
          <c:idx val="2"/>
          <c:order val="2"/>
          <c:tx>
            <c:v>Transition frequencies</c:v>
          </c:tx>
          <c:spPr>
            <a:ln w="1908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data'!$AC$9:$AC$14</c:f>
              <c:numCache>
                <c:formatCode>General</c:formatCode>
                <c:ptCount val="6"/>
                <c:pt idx="0">
                  <c:v>0.24</c:v>
                </c:pt>
                <c:pt idx="1">
                  <c:v>0.24</c:v>
                </c:pt>
                <c:pt idx="2">
                  <c:v>2.4</c:v>
                </c:pt>
                <c:pt idx="3">
                  <c:v>2.4</c:v>
                </c:pt>
                <c:pt idx="4">
                  <c:v>24</c:v>
                </c:pt>
                <c:pt idx="5">
                  <c:v>24</c:v>
                </c:pt>
              </c:numCache>
            </c:numRef>
          </c:xVal>
          <c:yVal>
            <c:numRef>
              <c:f>'Enter data'!$AD$9:$AD$14</c:f>
              <c:numCache>
                <c:formatCode>General</c:formatCode>
                <c:ptCount val="6"/>
                <c:pt idx="0">
                  <c:v>-20</c:v>
                </c:pt>
                <c:pt idx="1">
                  <c:v>200</c:v>
                </c:pt>
                <c:pt idx="2">
                  <c:v>200</c:v>
                </c:pt>
                <c:pt idx="3">
                  <c:v>-20</c:v>
                </c:pt>
                <c:pt idx="4">
                  <c:v>-20</c:v>
                </c:pt>
                <c:pt idx="5">
                  <c:v>200</c:v>
                </c:pt>
              </c:numCache>
            </c:numRef>
          </c:yVal>
          <c:smooth val="0"/>
          <c:extLst>
            <c:ext xmlns:c16="http://schemas.microsoft.com/office/drawing/2014/chart" uri="{C3380CC4-5D6E-409C-BE32-E72D297353CC}">
              <c16:uniqueId val="{00000002-433F-4A73-BAC3-98C5BAAA5FC9}"/>
            </c:ext>
          </c:extLst>
        </c:ser>
        <c:dLbls>
          <c:showLegendKey val="0"/>
          <c:showVal val="0"/>
          <c:showCatName val="0"/>
          <c:showSerName val="0"/>
          <c:showPercent val="0"/>
          <c:showBubbleSize val="0"/>
        </c:dLbls>
        <c:axId val="48964724"/>
        <c:axId val="33956959"/>
      </c:scatterChart>
      <c:valAx>
        <c:axId val="33853423"/>
        <c:scaling>
          <c:logBase val="10"/>
          <c:orientation val="minMax"/>
        </c:scaling>
        <c:delete val="0"/>
        <c:axPos val="b"/>
        <c:majorGridlines>
          <c:spPr>
            <a:ln w="9360">
              <a:solidFill>
                <a:srgbClr val="D9D9D9"/>
              </a:solidFill>
              <a:round/>
            </a:ln>
          </c:spPr>
        </c:majorGridlines>
        <c:title>
          <c:tx>
            <c:rich>
              <a:bodyPr rot="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69876506"/>
        <c:crosses val="autoZero"/>
        <c:crossBetween val="midCat"/>
      </c:valAx>
      <c:valAx>
        <c:axId val="69876506"/>
        <c:scaling>
          <c:orientation val="minMax"/>
          <c:max val="180"/>
          <c:min val="0"/>
        </c:scaling>
        <c:delete val="0"/>
        <c:axPos val="l"/>
        <c:majorGridlines>
          <c:spPr>
            <a:ln w="9360">
              <a:solidFill>
                <a:srgbClr val="D9D9D9"/>
              </a:solidFill>
              <a:round/>
            </a:ln>
          </c:spPr>
        </c:majorGridlines>
        <c:title>
          <c:tx>
            <c:rich>
              <a:bodyPr rot="-540000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33853423"/>
        <c:crosses val="autoZero"/>
        <c:crossBetween val="midCat"/>
      </c:valAx>
      <c:valAx>
        <c:axId val="48964724"/>
        <c:scaling>
          <c:logBase val="10"/>
          <c:orientation val="minMax"/>
        </c:scaling>
        <c:delete val="1"/>
        <c:axPos val="b"/>
        <c:title>
          <c:tx>
            <c:rich>
              <a:bodyPr rot="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crossAx val="33956959"/>
        <c:crosses val="autoZero"/>
        <c:crossBetween val="midCat"/>
      </c:valAx>
      <c:valAx>
        <c:axId val="33956959"/>
        <c:scaling>
          <c:orientation val="minMax"/>
          <c:max val="180"/>
          <c:min val="0"/>
        </c:scaling>
        <c:delete val="1"/>
        <c:axPos val="l"/>
        <c:title>
          <c:tx>
            <c:rich>
              <a:bodyPr rot="-540000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crossAx val="48964724"/>
        <c:crosses val="autoZero"/>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sz="1920" b="0" strike="noStrike" spc="-1">
                <a:solidFill>
                  <a:srgbClr val="595959"/>
                </a:solidFill>
                <a:uFill>
                  <a:solidFill>
                    <a:srgbClr val="FFFFFF"/>
                  </a:solidFill>
                </a:uFill>
                <a:latin typeface="Calibri"/>
              </a:defRPr>
            </a:pPr>
            <a:r>
              <a:rPr lang="en-US" sz="1920" b="0" strike="noStrike" spc="-1">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620309325372"/>
          <c:y val="0.112282913968017"/>
          <c:w val="0.81585603516191896"/>
          <c:h val="0.63397718805525305"/>
        </c:manualLayout>
      </c:layout>
      <c:scatterChart>
        <c:scatterStyle val="lineMarker"/>
        <c:varyColors val="0"/>
        <c:ser>
          <c:idx val="0"/>
          <c:order val="0"/>
          <c:tx>
            <c:v>Line 1</c:v>
          </c:tx>
          <c:spPr>
            <a:ln w="1908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data'!$AF$9:$AF$118</c:f>
              <c:numCache>
                <c:formatCode>General</c:formatCode>
                <c:ptCount val="110"/>
                <c:pt idx="0">
                  <c:v>31.905905465416737</c:v>
                </c:pt>
                <c:pt idx="1">
                  <c:v>33.40958446425109</c:v>
                </c:pt>
                <c:pt idx="2">
                  <c:v>34.984129671035127</c:v>
                </c:pt>
                <c:pt idx="3">
                  <c:v>36.632880907255419</c:v>
                </c:pt>
                <c:pt idx="4">
                  <c:v>38.359335395335883</c:v>
                </c:pt>
                <c:pt idx="5">
                  <c:v>40.167155176715539</c:v>
                </c:pt>
                <c:pt idx="6">
                  <c:v>42.060174879529313</c:v>
                </c:pt>
                <c:pt idx="7">
                  <c:v>44.042409852368451</c:v>
                </c:pt>
                <c:pt idx="8">
                  <c:v>46.118064681373205</c:v>
                </c:pt>
                <c:pt idx="9">
                  <c:v>48.291542108723796</c:v>
                </c:pt>
                <c:pt idx="10">
                  <c:v>50.567452371446819</c:v>
                </c:pt>
                <c:pt idx="11">
                  <c:v>52.950622980346125</c:v>
                </c:pt>
                <c:pt idx="12">
                  <c:v>55.446108959800441</c:v>
                </c:pt>
                <c:pt idx="13">
                  <c:v>58.059203570147801</c:v>
                </c:pt>
                <c:pt idx="14">
                  <c:v>60.795449535400486</c:v>
                </c:pt>
                <c:pt idx="15">
                  <c:v>63.660650800105628</c:v>
                </c:pt>
                <c:pt idx="16">
                  <c:v>66.660884840289924</c:v>
                </c:pt>
                <c:pt idx="17">
                  <c:v>69.80251555460103</c:v>
                </c:pt>
                <c:pt idx="18">
                  <c:v>73.092206762989704</c:v>
                </c:pt>
                <c:pt idx="19">
                  <c:v>76.536936341565564</c:v>
                </c:pt>
                <c:pt idx="20">
                  <c:v>80.144011023607689</c:v>
                </c:pt>
                <c:pt idx="21">
                  <c:v>83.921081898125578</c:v>
                </c:pt>
                <c:pt idx="22">
                  <c:v>87.876160638844851</c:v>
                </c:pt>
                <c:pt idx="23">
                  <c:v>92.017636498041242</c:v>
                </c:pt>
                <c:pt idx="24">
                  <c:v>96.354294101269375</c:v>
                </c:pt>
                <c:pt idx="25">
                  <c:v>100.89533208073156</c:v>
                </c:pt>
                <c:pt idx="26">
                  <c:v>105.6503825868098</c:v>
                </c:pt>
                <c:pt idx="27">
                  <c:v>110.62953171914816</c:v>
                </c:pt>
                <c:pt idx="28">
                  <c:v>115.84334092062255</c:v>
                </c:pt>
                <c:pt idx="29">
                  <c:v>121.30286937957683</c:v>
                </c:pt>
                <c:pt idx="30">
                  <c:v>127.01969748784424</c:v>
                </c:pt>
                <c:pt idx="31">
                  <c:v>133.00595140431082</c:v>
                </c:pt>
                <c:pt idx="32">
                  <c:v>139.27432877612449</c:v>
                </c:pt>
                <c:pt idx="33">
                  <c:v>145.83812567210683</c:v>
                </c:pt>
                <c:pt idx="34">
                  <c:v>152.71126478549786</c:v>
                </c:pt>
                <c:pt idx="35">
                  <c:v>159.90832496585483</c:v>
                </c:pt>
                <c:pt idx="36">
                  <c:v>167.44457214274701</c:v>
                </c:pt>
                <c:pt idx="37">
                  <c:v>175.33599170683871</c:v>
                </c:pt>
                <c:pt idx="38">
                  <c:v>183.59932241704666</c:v>
                </c:pt>
                <c:pt idx="39">
                  <c:v>192.25209190569106</c:v>
                </c:pt>
                <c:pt idx="40">
                  <c:v>201.31265385695434</c:v>
                </c:pt>
                <c:pt idx="41">
                  <c:v>210.8002269375059</c:v>
                </c:pt>
                <c:pt idx="42">
                  <c:v>220.73493556187069</c:v>
                </c:pt>
                <c:pt idx="43">
                  <c:v>231.13785257901051</c:v>
                </c:pt>
                <c:pt idx="44">
                  <c:v>242.0310439706621</c:v>
                </c:pt>
                <c:pt idx="45">
                  <c:v>253.43761565624291</c:v>
                </c:pt>
                <c:pt idx="46">
                  <c:v>265.38176250360351</c:v>
                </c:pt>
                <c:pt idx="47">
                  <c:v>277.88881964958694</c:v>
                </c:pt>
                <c:pt idx="48">
                  <c:v>290.98531623925027</c:v>
                </c:pt>
                <c:pt idx="49">
                  <c:v>304.69903169773795</c:v>
                </c:pt>
                <c:pt idx="50">
                  <c:v>319.05905465416743</c:v>
                </c:pt>
                <c:pt idx="51">
                  <c:v>334.09584464251105</c:v>
                </c:pt>
                <c:pt idx="52">
                  <c:v>349.84129671035146</c:v>
                </c:pt>
                <c:pt idx="53">
                  <c:v>366.32880907255429</c:v>
                </c:pt>
                <c:pt idx="54">
                  <c:v>383.59335395335893</c:v>
                </c:pt>
                <c:pt idx="55">
                  <c:v>401.67155176715568</c:v>
                </c:pt>
                <c:pt idx="56">
                  <c:v>420.60174879529336</c:v>
                </c:pt>
                <c:pt idx="57">
                  <c:v>440.42409852368456</c:v>
                </c:pt>
                <c:pt idx="58">
                  <c:v>461.18064681373204</c:v>
                </c:pt>
                <c:pt idx="59">
                  <c:v>482.91542108723809</c:v>
                </c:pt>
                <c:pt idx="60">
                  <c:v>505.67452371446825</c:v>
                </c:pt>
                <c:pt idx="61">
                  <c:v>529.50622980346157</c:v>
                </c:pt>
                <c:pt idx="62">
                  <c:v>554.46108959800438</c:v>
                </c:pt>
                <c:pt idx="63">
                  <c:v>580.59203570147815</c:v>
                </c:pt>
                <c:pt idx="64">
                  <c:v>607.95449535400485</c:v>
                </c:pt>
                <c:pt idx="65">
                  <c:v>636.60650800105657</c:v>
                </c:pt>
                <c:pt idx="66">
                  <c:v>666.60884840289953</c:v>
                </c:pt>
                <c:pt idx="67">
                  <c:v>698.02515554601064</c:v>
                </c:pt>
                <c:pt idx="68">
                  <c:v>730.92206762989724</c:v>
                </c:pt>
                <c:pt idx="69">
                  <c:v>765.36936341565558</c:v>
                </c:pt>
                <c:pt idx="70">
                  <c:v>801.44011023607641</c:v>
                </c:pt>
                <c:pt idx="71">
                  <c:v>839.2108189812559</c:v>
                </c:pt>
                <c:pt idx="72">
                  <c:v>878.76160638844863</c:v>
                </c:pt>
                <c:pt idx="73">
                  <c:v>920.17636498041247</c:v>
                </c:pt>
                <c:pt idx="74">
                  <c:v>963.54294101269363</c:v>
                </c:pt>
                <c:pt idx="75">
                  <c:v>1008.9533208073159</c:v>
                </c:pt>
                <c:pt idx="76">
                  <c:v>1056.5038258680986</c:v>
                </c:pt>
                <c:pt idx="77">
                  <c:v>1106.2953171914821</c:v>
                </c:pt>
                <c:pt idx="78">
                  <c:v>1158.4334092062263</c:v>
                </c:pt>
                <c:pt idx="79">
                  <c:v>1213.028693795769</c:v>
                </c:pt>
                <c:pt idx="80">
                  <c:v>1270.1969748784431</c:v>
                </c:pt>
                <c:pt idx="81">
                  <c:v>1330.0595140431087</c:v>
                </c:pt>
                <c:pt idx="82">
                  <c:v>1392.743287761245</c:v>
                </c:pt>
                <c:pt idx="83">
                  <c:v>1458.3812567210684</c:v>
                </c:pt>
                <c:pt idx="84">
                  <c:v>1527.1126478549788</c:v>
                </c:pt>
                <c:pt idx="85">
                  <c:v>1599.0832496585485</c:v>
                </c:pt>
                <c:pt idx="86">
                  <c:v>1674.4457214274705</c:v>
                </c:pt>
                <c:pt idx="87">
                  <c:v>1753.3599170683879</c:v>
                </c:pt>
                <c:pt idx="88">
                  <c:v>1835.993224170466</c:v>
                </c:pt>
                <c:pt idx="89">
                  <c:v>1922.5209190569112</c:v>
                </c:pt>
                <c:pt idx="90">
                  <c:v>2013.1265385695442</c:v>
                </c:pt>
                <c:pt idx="91">
                  <c:v>2108.0022693750593</c:v>
                </c:pt>
                <c:pt idx="92">
                  <c:v>2207.3493556187068</c:v>
                </c:pt>
                <c:pt idx="93">
                  <c:v>2311.3785257901068</c:v>
                </c:pt>
                <c:pt idx="94">
                  <c:v>2420.3104397066204</c:v>
                </c:pt>
                <c:pt idx="95">
                  <c:v>2534.37615656243</c:v>
                </c:pt>
                <c:pt idx="96">
                  <c:v>2653.8176250360352</c:v>
                </c:pt>
                <c:pt idx="97">
                  <c:v>2778.88819649587</c:v>
                </c:pt>
                <c:pt idx="98">
                  <c:v>2909.8531623925023</c:v>
                </c:pt>
                <c:pt idx="99">
                  <c:v>3046.990316977382</c:v>
                </c:pt>
                <c:pt idx="100">
                  <c:v>3190.590546541674</c:v>
                </c:pt>
              </c:numCache>
            </c:numRef>
          </c:yVal>
          <c:smooth val="0"/>
          <c:extLst>
            <c:ext xmlns:c16="http://schemas.microsoft.com/office/drawing/2014/chart" uri="{C3380CC4-5D6E-409C-BE32-E72D297353CC}">
              <c16:uniqueId val="{00000000-8107-4C79-9A80-98BB238382A9}"/>
            </c:ext>
          </c:extLst>
        </c:ser>
        <c:ser>
          <c:idx val="1"/>
          <c:order val="1"/>
          <c:tx>
            <c:v>Line 2</c:v>
          </c:tx>
          <c:spPr>
            <a:ln w="1908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data'!$AG$9:$AG$118</c:f>
              <c:numCache>
                <c:formatCode>General</c:formatCode>
                <c:ptCount val="110"/>
                <c:pt idx="0">
                  <c:v>6.8739189551571682</c:v>
                </c:pt>
                <c:pt idx="1">
                  <c:v>7.1978767749332819</c:v>
                </c:pt>
                <c:pt idx="2">
                  <c:v>7.5371022563851779</c:v>
                </c:pt>
                <c:pt idx="3">
                  <c:v>7.8923149422397714</c:v>
                </c:pt>
                <c:pt idx="4">
                  <c:v>8.2642682862279511</c:v>
                </c:pt>
                <c:pt idx="5">
                  <c:v>8.6537512512609691</c:v>
                </c:pt>
                <c:pt idx="6">
                  <c:v>9.061589982926554</c:v>
                </c:pt>
                <c:pt idx="7">
                  <c:v>9.4886495618544586</c:v>
                </c:pt>
                <c:pt idx="8">
                  <c:v>9.9358358386684635</c:v>
                </c:pt>
                <c:pt idx="9">
                  <c:v>10.404097355417001</c:v>
                </c:pt>
                <c:pt idx="10">
                  <c:v>10.894427357558005</c:v>
                </c:pt>
                <c:pt idx="11">
                  <c:v>11.407865900765712</c:v>
                </c:pt>
                <c:pt idx="12">
                  <c:v>11.945502057028168</c:v>
                </c:pt>
                <c:pt idx="13">
                  <c:v>12.508476224714938</c:v>
                </c:pt>
                <c:pt idx="14">
                  <c:v>13.097982547514954</c:v>
                </c:pt>
                <c:pt idx="15">
                  <c:v>13.715271447375354</c:v>
                </c:pt>
                <c:pt idx="16">
                  <c:v>14.361652276814111</c:v>
                </c:pt>
                <c:pt idx="17">
                  <c:v>15.038496096232254</c:v>
                </c:pt>
                <c:pt idx="18">
                  <c:v>15.747238582116804</c:v>
                </c:pt>
                <c:pt idx="19">
                  <c:v>16.489383072303081</c:v>
                </c:pt>
                <c:pt idx="20">
                  <c:v>17.266503754755806</c:v>
                </c:pt>
                <c:pt idx="21">
                  <c:v>18.080249006632847</c:v>
                </c:pt>
                <c:pt idx="22">
                  <c:v>18.93234489071417</c:v>
                </c:pt>
                <c:pt idx="23">
                  <c:v>19.824598816612397</c:v>
                </c:pt>
                <c:pt idx="24">
                  <c:v>20.75890337453092</c:v>
                </c:pt>
                <c:pt idx="25">
                  <c:v>21.737240349701484</c:v>
                </c:pt>
                <c:pt idx="26">
                  <c:v>22.761684926016343</c:v>
                </c:pt>
                <c:pt idx="27">
                  <c:v>23.834410087771538</c:v>
                </c:pt>
                <c:pt idx="28">
                  <c:v>24.957691228857922</c:v>
                </c:pt>
                <c:pt idx="29">
                  <c:v>26.133910979176662</c:v>
                </c:pt>
                <c:pt idx="30">
                  <c:v>27.365564258516724</c:v>
                </c:pt>
                <c:pt idx="31">
                  <c:v>28.655263568614213</c:v>
                </c:pt>
                <c:pt idx="32">
                  <c:v>30.005744534618835</c:v>
                </c:pt>
                <c:pt idx="33">
                  <c:v>31.419871707721633</c:v>
                </c:pt>
                <c:pt idx="34">
                  <c:v>32.900644641252093</c:v>
                </c:pt>
                <c:pt idx="35">
                  <c:v>34.451204253132914</c:v>
                </c:pt>
                <c:pt idx="36">
                  <c:v>36.074839488188047</c:v>
                </c:pt>
                <c:pt idx="37">
                  <c:v>37.774994294435594</c:v>
                </c:pt>
                <c:pt idx="38">
                  <c:v>39.555274928163371</c:v>
                </c:pt>
                <c:pt idx="39">
                  <c:v>41.41945760328187</c:v>
                </c:pt>
                <c:pt idx="40">
                  <c:v>43.371496501180332</c:v>
                </c:pt>
                <c:pt idx="41">
                  <c:v>45.415532158075614</c:v>
                </c:pt>
                <c:pt idx="42">
                  <c:v>47.555900247644651</c:v>
                </c:pt>
                <c:pt idx="43">
                  <c:v>49.79714077756956</c:v>
                </c:pt>
                <c:pt idx="44">
                  <c:v>52.144007719502646</c:v>
                </c:pt>
                <c:pt idx="45">
                  <c:v>54.601479092877717</c:v>
                </c:pt>
                <c:pt idx="46">
                  <c:v>57.174767523956589</c:v>
                </c:pt>
                <c:pt idx="47">
                  <c:v>59.869331302508364</c:v>
                </c:pt>
                <c:pt idx="48">
                  <c:v>62.690885959573869</c:v>
                </c:pt>
                <c:pt idx="49">
                  <c:v>65.645416390873109</c:v>
                </c:pt>
                <c:pt idx="50">
                  <c:v>68.739189551571684</c:v>
                </c:pt>
                <c:pt idx="51">
                  <c:v>71.978767749332846</c:v>
                </c:pt>
                <c:pt idx="52">
                  <c:v>75.37102256385181</c:v>
                </c:pt>
                <c:pt idx="53">
                  <c:v>78.923149422397742</c:v>
                </c:pt>
                <c:pt idx="54">
                  <c:v>82.642682862279528</c:v>
                </c:pt>
                <c:pt idx="55">
                  <c:v>86.537512512609752</c:v>
                </c:pt>
                <c:pt idx="56">
                  <c:v>90.615899829265572</c:v>
                </c:pt>
                <c:pt idx="57">
                  <c:v>94.8864956185446</c:v>
                </c:pt>
                <c:pt idx="58">
                  <c:v>99.358358386684628</c:v>
                </c:pt>
                <c:pt idx="59">
                  <c:v>104.04097355417001</c:v>
                </c:pt>
                <c:pt idx="60">
                  <c:v>108.94427357558006</c:v>
                </c:pt>
                <c:pt idx="61">
                  <c:v>114.07865900765717</c:v>
                </c:pt>
                <c:pt idx="62">
                  <c:v>119.45502057028168</c:v>
                </c:pt>
                <c:pt idx="63">
                  <c:v>125.0847622471494</c:v>
                </c:pt>
                <c:pt idx="64">
                  <c:v>130.97982547514954</c:v>
                </c:pt>
                <c:pt idx="65">
                  <c:v>137.15271447375358</c:v>
                </c:pt>
                <c:pt idx="66">
                  <c:v>143.61652276814115</c:v>
                </c:pt>
                <c:pt idx="67">
                  <c:v>150.38496096232265</c:v>
                </c:pt>
                <c:pt idx="68">
                  <c:v>157.4723858211681</c:v>
                </c:pt>
                <c:pt idx="69">
                  <c:v>164.89383072303079</c:v>
                </c:pt>
                <c:pt idx="70">
                  <c:v>172.66503754755797</c:v>
                </c:pt>
                <c:pt idx="71">
                  <c:v>180.80249006632849</c:v>
                </c:pt>
                <c:pt idx="72">
                  <c:v>189.32344890714171</c:v>
                </c:pt>
                <c:pt idx="73">
                  <c:v>198.24598816612399</c:v>
                </c:pt>
                <c:pt idx="74">
                  <c:v>207.58903374530919</c:v>
                </c:pt>
                <c:pt idx="75">
                  <c:v>217.37240349701491</c:v>
                </c:pt>
                <c:pt idx="76">
                  <c:v>227.61684926016355</c:v>
                </c:pt>
                <c:pt idx="77">
                  <c:v>238.34410087771548</c:v>
                </c:pt>
                <c:pt idx="78">
                  <c:v>249.57691228857942</c:v>
                </c:pt>
                <c:pt idx="79">
                  <c:v>261.33910979176676</c:v>
                </c:pt>
                <c:pt idx="80">
                  <c:v>273.65564258516741</c:v>
                </c:pt>
                <c:pt idx="81">
                  <c:v>286.55263568614214</c:v>
                </c:pt>
                <c:pt idx="82">
                  <c:v>300.05744534618833</c:v>
                </c:pt>
                <c:pt idx="83">
                  <c:v>314.19871707721637</c:v>
                </c:pt>
                <c:pt idx="84">
                  <c:v>329.00644641252103</c:v>
                </c:pt>
                <c:pt idx="85">
                  <c:v>344.51204253132914</c:v>
                </c:pt>
                <c:pt idx="86">
                  <c:v>360.74839488188059</c:v>
                </c:pt>
                <c:pt idx="87">
                  <c:v>377.74994294435606</c:v>
                </c:pt>
                <c:pt idx="88">
                  <c:v>395.55274928163357</c:v>
                </c:pt>
                <c:pt idx="89">
                  <c:v>414.19457603281887</c:v>
                </c:pt>
                <c:pt idx="90">
                  <c:v>433.71496501180337</c:v>
                </c:pt>
                <c:pt idx="91">
                  <c:v>454.15532158075621</c:v>
                </c:pt>
                <c:pt idx="92">
                  <c:v>475.55900247644655</c:v>
                </c:pt>
                <c:pt idx="93">
                  <c:v>497.97140777569598</c:v>
                </c:pt>
                <c:pt idx="94">
                  <c:v>521.44007719502633</c:v>
                </c:pt>
                <c:pt idx="95">
                  <c:v>546.01479092877742</c:v>
                </c:pt>
                <c:pt idx="96">
                  <c:v>571.74767523956598</c:v>
                </c:pt>
                <c:pt idx="97">
                  <c:v>598.69331302508385</c:v>
                </c:pt>
                <c:pt idx="98">
                  <c:v>626.90885959573859</c:v>
                </c:pt>
                <c:pt idx="99">
                  <c:v>656.45416390873152</c:v>
                </c:pt>
                <c:pt idx="100">
                  <c:v>687.39189551571678</c:v>
                </c:pt>
              </c:numCache>
            </c:numRef>
          </c:yVal>
          <c:smooth val="0"/>
          <c:extLst>
            <c:ext xmlns:c16="http://schemas.microsoft.com/office/drawing/2014/chart" uri="{C3380CC4-5D6E-409C-BE32-E72D297353CC}">
              <c16:uniqueId val="{00000001-8107-4C79-9A80-98BB238382A9}"/>
            </c:ext>
          </c:extLst>
        </c:ser>
        <c:ser>
          <c:idx val="2"/>
          <c:order val="2"/>
          <c:tx>
            <c:v>Line 3</c:v>
          </c:tx>
          <c:spPr>
            <a:ln w="1908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data'!$AH$9:$AH$109</c:f>
              <c:numCache>
                <c:formatCode>General</c:formatCode>
                <c:ptCount val="101"/>
                <c:pt idx="0">
                  <c:v>1.4809409453458324</c:v>
                </c:pt>
                <c:pt idx="1">
                  <c:v>1.550735541849108</c:v>
                </c:pt>
                <c:pt idx="2">
                  <c:v>1.6238194563473813</c:v>
                </c:pt>
                <c:pt idx="3">
                  <c:v>1.7003477096218345</c:v>
                </c:pt>
                <c:pt idx="4">
                  <c:v>1.7804826283579842</c:v>
                </c:pt>
                <c:pt idx="5">
                  <c:v>1.8643941894623453</c:v>
                </c:pt>
                <c:pt idx="6">
                  <c:v>1.9522603806062393</c:v>
                </c:pt>
                <c:pt idx="7">
                  <c:v>2.044267577761508</c:v>
                </c:pt>
                <c:pt idx="8">
                  <c:v>2.1406109405289371</c:v>
                </c:pt>
                <c:pt idx="9">
                  <c:v>2.2414948260979366</c:v>
                </c:pt>
                <c:pt idx="10">
                  <c:v>2.3471332227155353</c:v>
                </c:pt>
                <c:pt idx="11">
                  <c:v>2.4577502035841472</c:v>
                </c:pt>
                <c:pt idx="12">
                  <c:v>2.573580402150871</c:v>
                </c:pt>
                <c:pt idx="13">
                  <c:v>2.6948695097964919</c:v>
                </c:pt>
                <c:pt idx="14">
                  <c:v>2.8218747969798401</c:v>
                </c:pt>
                <c:pt idx="15">
                  <c:v>2.9548656589429263</c:v>
                </c:pt>
                <c:pt idx="16">
                  <c:v>3.0941241871343705</c:v>
                </c:pt>
                <c:pt idx="17">
                  <c:v>3.2399457675631833</c:v>
                </c:pt>
                <c:pt idx="18">
                  <c:v>3.3926397073520933</c:v>
                </c:pt>
                <c:pt idx="19">
                  <c:v>3.5525298908194278</c:v>
                </c:pt>
                <c:pt idx="20">
                  <c:v>3.719955466481168</c:v>
                </c:pt>
                <c:pt idx="21">
                  <c:v>3.8952715664304312</c:v>
                </c:pt>
                <c:pt idx="22">
                  <c:v>4.0788500596202493</c:v>
                </c:pt>
                <c:pt idx="23">
                  <c:v>4.2710803406474778</c:v>
                </c:pt>
                <c:pt idx="24">
                  <c:v>4.4723701557109345</c:v>
                </c:pt>
                <c:pt idx="25">
                  <c:v>4.6831464674957672</c:v>
                </c:pt>
                <c:pt idx="26">
                  <c:v>4.9038563608185415</c:v>
                </c:pt>
                <c:pt idx="27">
                  <c:v>5.1349679909540873</c:v>
                </c:pt>
                <c:pt idx="28">
                  <c:v>5.3769715766555981</c:v>
                </c:pt>
                <c:pt idx="29">
                  <c:v>5.6303804399743314</c:v>
                </c:pt>
                <c:pt idx="30">
                  <c:v>5.8957320950845071</c:v>
                </c:pt>
                <c:pt idx="31">
                  <c:v>6.1735893884229283</c:v>
                </c:pt>
                <c:pt idx="32">
                  <c:v>6.4645416925617409</c:v>
                </c:pt>
                <c:pt idx="33">
                  <c:v>6.769206156346681</c:v>
                </c:pt>
                <c:pt idx="34">
                  <c:v>7.0882290139525113</c:v>
                </c:pt>
                <c:pt idx="35">
                  <c:v>7.4222869556323516</c:v>
                </c:pt>
                <c:pt idx="36">
                  <c:v>7.7720885630684364</c:v>
                </c:pt>
                <c:pt idx="37">
                  <c:v>8.138375812368853</c:v>
                </c:pt>
                <c:pt idx="38">
                  <c:v>8.5219256478983603</c:v>
                </c:pt>
                <c:pt idx="39">
                  <c:v>8.9235516302815316</c:v>
                </c:pt>
                <c:pt idx="40">
                  <c:v>9.344105662073936</c:v>
                </c:pt>
                <c:pt idx="41">
                  <c:v>9.7844797947616691</c:v>
                </c:pt>
                <c:pt idx="42">
                  <c:v>10.245608120922149</c:v>
                </c:pt>
                <c:pt idx="43">
                  <c:v>10.728468755559716</c:v>
                </c:pt>
                <c:pt idx="44">
                  <c:v>11.234085910818685</c:v>
                </c:pt>
                <c:pt idx="45">
                  <c:v>11.763532068474641</c:v>
                </c:pt>
                <c:pt idx="46">
                  <c:v>12.317930254812042</c:v>
                </c:pt>
                <c:pt idx="47">
                  <c:v>12.898456422713576</c:v>
                </c:pt>
                <c:pt idx="48">
                  <c:v>13.506341946013871</c:v>
                </c:pt>
                <c:pt idx="49">
                  <c:v>14.142876231408465</c:v>
                </c:pt>
                <c:pt idx="50">
                  <c:v>14.809409453458324</c:v>
                </c:pt>
                <c:pt idx="51">
                  <c:v>15.507355418491086</c:v>
                </c:pt>
                <c:pt idx="52">
                  <c:v>16.238194563473819</c:v>
                </c:pt>
                <c:pt idx="53">
                  <c:v>17.003477096218354</c:v>
                </c:pt>
                <c:pt idx="54">
                  <c:v>17.804826283579846</c:v>
                </c:pt>
                <c:pt idx="55">
                  <c:v>18.643941894623467</c:v>
                </c:pt>
                <c:pt idx="56">
                  <c:v>19.522603806062399</c:v>
                </c:pt>
                <c:pt idx="57">
                  <c:v>20.442675777615083</c:v>
                </c:pt>
                <c:pt idx="58">
                  <c:v>21.406109405289371</c:v>
                </c:pt>
                <c:pt idx="59">
                  <c:v>22.414948260979369</c:v>
                </c:pt>
                <c:pt idx="60">
                  <c:v>23.471332227155358</c:v>
                </c:pt>
                <c:pt idx="61">
                  <c:v>24.577502035841487</c:v>
                </c:pt>
                <c:pt idx="62">
                  <c:v>25.735804021508713</c:v>
                </c:pt>
                <c:pt idx="63">
                  <c:v>26.948695097964919</c:v>
                </c:pt>
                <c:pt idx="64">
                  <c:v>28.218747969798404</c:v>
                </c:pt>
                <c:pt idx="65">
                  <c:v>29.548656589429278</c:v>
                </c:pt>
                <c:pt idx="66">
                  <c:v>30.941241871343717</c:v>
                </c:pt>
                <c:pt idx="67">
                  <c:v>32.399457675631851</c:v>
                </c:pt>
                <c:pt idx="68">
                  <c:v>33.926397073520945</c:v>
                </c:pt>
                <c:pt idx="69">
                  <c:v>35.525298908194273</c:v>
                </c:pt>
                <c:pt idx="70">
                  <c:v>37.199554664811664</c:v>
                </c:pt>
                <c:pt idx="71">
                  <c:v>38.952715664304314</c:v>
                </c:pt>
                <c:pt idx="72">
                  <c:v>40.788500596202503</c:v>
                </c:pt>
                <c:pt idx="73">
                  <c:v>42.710803406474781</c:v>
                </c:pt>
                <c:pt idx="74">
                  <c:v>44.723701557109344</c:v>
                </c:pt>
                <c:pt idx="75">
                  <c:v>46.831464674957687</c:v>
                </c:pt>
                <c:pt idx="76">
                  <c:v>49.038563608185449</c:v>
                </c:pt>
                <c:pt idx="77">
                  <c:v>51.349679909540896</c:v>
                </c:pt>
                <c:pt idx="78">
                  <c:v>53.769715766556018</c:v>
                </c:pt>
                <c:pt idx="79">
                  <c:v>56.303804399743349</c:v>
                </c:pt>
                <c:pt idx="80">
                  <c:v>58.957320950845109</c:v>
                </c:pt>
                <c:pt idx="81">
                  <c:v>61.735893884229299</c:v>
                </c:pt>
                <c:pt idx="82">
                  <c:v>64.645416925617425</c:v>
                </c:pt>
                <c:pt idx="83">
                  <c:v>67.692061563466808</c:v>
                </c:pt>
                <c:pt idx="84">
                  <c:v>70.882290139525125</c:v>
                </c:pt>
                <c:pt idx="85">
                  <c:v>74.222869556323531</c:v>
                </c:pt>
                <c:pt idx="86">
                  <c:v>77.720885630684393</c:v>
                </c:pt>
                <c:pt idx="87">
                  <c:v>81.383758123688551</c:v>
                </c:pt>
                <c:pt idx="88">
                  <c:v>85.219256478983567</c:v>
                </c:pt>
                <c:pt idx="89">
                  <c:v>89.235516302815341</c:v>
                </c:pt>
                <c:pt idx="90">
                  <c:v>93.441056620739403</c:v>
                </c:pt>
                <c:pt idx="91">
                  <c:v>97.844797947616684</c:v>
                </c:pt>
                <c:pt idx="92">
                  <c:v>102.45608120922149</c:v>
                </c:pt>
                <c:pt idx="93">
                  <c:v>107.28468755559724</c:v>
                </c:pt>
                <c:pt idx="94">
                  <c:v>112.34085910818681</c:v>
                </c:pt>
                <c:pt idx="95">
                  <c:v>117.63532068474643</c:v>
                </c:pt>
                <c:pt idx="96">
                  <c:v>123.17930254812043</c:v>
                </c:pt>
                <c:pt idx="97">
                  <c:v>128.98456422713582</c:v>
                </c:pt>
                <c:pt idx="98">
                  <c:v>135.06341946013868</c:v>
                </c:pt>
                <c:pt idx="99">
                  <c:v>141.42876231408474</c:v>
                </c:pt>
                <c:pt idx="100">
                  <c:v>148.09409453458323</c:v>
                </c:pt>
              </c:numCache>
            </c:numRef>
          </c:yVal>
          <c:smooth val="0"/>
          <c:extLst>
            <c:ext xmlns:c16="http://schemas.microsoft.com/office/drawing/2014/chart" uri="{C3380CC4-5D6E-409C-BE32-E72D297353CC}">
              <c16:uniqueId val="{00000002-8107-4C79-9A80-98BB238382A9}"/>
            </c:ext>
          </c:extLst>
        </c:ser>
        <c:dLbls>
          <c:showLegendKey val="0"/>
          <c:showVal val="0"/>
          <c:showCatName val="0"/>
          <c:showSerName val="0"/>
          <c:showPercent val="0"/>
          <c:showBubbleSize val="0"/>
        </c:dLbls>
        <c:axId val="96402673"/>
        <c:axId val="32455870"/>
      </c:scatterChart>
      <c:scatterChart>
        <c:scatterStyle val="lineMarker"/>
        <c:varyColors val="0"/>
        <c:ser>
          <c:idx val="3"/>
          <c:order val="3"/>
          <c:tx>
            <c:v>Transition frequencies</c:v>
          </c:tx>
          <c:spPr>
            <a:ln w="19080">
              <a:solidFill>
                <a:srgbClr val="FFC0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data'!$AI$9:$AI$16</c:f>
              <c:numCache>
                <c:formatCode>General</c:formatCode>
                <c:ptCount val="8"/>
                <c:pt idx="0">
                  <c:v>0.24</c:v>
                </c:pt>
                <c:pt idx="1">
                  <c:v>0.24</c:v>
                </c:pt>
                <c:pt idx="2">
                  <c:v>1.113981320067067</c:v>
                </c:pt>
                <c:pt idx="3">
                  <c:v>1.113981320067067</c:v>
                </c:pt>
                <c:pt idx="4">
                  <c:v>5.1706432560765219</c:v>
                </c:pt>
                <c:pt idx="5">
                  <c:v>5.1706432560765219</c:v>
                </c:pt>
                <c:pt idx="6">
                  <c:v>24</c:v>
                </c:pt>
                <c:pt idx="7">
                  <c:v>24</c:v>
                </c:pt>
              </c:numCache>
            </c:numRef>
          </c:xVal>
          <c:yVal>
            <c:numRef>
              <c:f>'Enter data'!$AJ$9:$AJ$16</c:f>
              <c:numCache>
                <c:formatCode>General</c:formatCode>
                <c:ptCount val="8"/>
                <c:pt idx="0">
                  <c:v>-20</c:v>
                </c:pt>
                <c:pt idx="1">
                  <c:v>200</c:v>
                </c:pt>
                <c:pt idx="2">
                  <c:v>200</c:v>
                </c:pt>
                <c:pt idx="3">
                  <c:v>-20</c:v>
                </c:pt>
                <c:pt idx="4">
                  <c:v>-20</c:v>
                </c:pt>
                <c:pt idx="5">
                  <c:v>200</c:v>
                </c:pt>
                <c:pt idx="6">
                  <c:v>200</c:v>
                </c:pt>
                <c:pt idx="7">
                  <c:v>-20</c:v>
                </c:pt>
              </c:numCache>
            </c:numRef>
          </c:yVal>
          <c:smooth val="0"/>
          <c:extLst>
            <c:ext xmlns:c16="http://schemas.microsoft.com/office/drawing/2014/chart" uri="{C3380CC4-5D6E-409C-BE32-E72D297353CC}">
              <c16:uniqueId val="{00000003-8107-4C79-9A80-98BB238382A9}"/>
            </c:ext>
          </c:extLst>
        </c:ser>
        <c:dLbls>
          <c:showLegendKey val="0"/>
          <c:showVal val="0"/>
          <c:showCatName val="0"/>
          <c:showSerName val="0"/>
          <c:showPercent val="0"/>
          <c:showBubbleSize val="0"/>
        </c:dLbls>
        <c:axId val="55469960"/>
        <c:axId val="11478354"/>
      </c:scatterChart>
      <c:valAx>
        <c:axId val="96402673"/>
        <c:scaling>
          <c:logBase val="10"/>
          <c:orientation val="minMax"/>
        </c:scaling>
        <c:delete val="0"/>
        <c:axPos val="b"/>
        <c:majorGridlines>
          <c:spPr>
            <a:ln w="9360">
              <a:solidFill>
                <a:srgbClr val="D9D9D9"/>
              </a:solidFill>
              <a:round/>
            </a:ln>
          </c:spPr>
        </c:majorGridlines>
        <c:title>
          <c:tx>
            <c:rich>
              <a:bodyPr rot="0"/>
              <a:lstStyle/>
              <a:p>
                <a:pPr>
                  <a:defRPr sz="1600" b="0" strike="noStrike" spc="-1">
                    <a:solidFill>
                      <a:srgbClr val="595959"/>
                    </a:solidFill>
                    <a:uFill>
                      <a:solidFill>
                        <a:srgbClr val="FFFFFF"/>
                      </a:solidFill>
                    </a:uFill>
                    <a:latin typeface="Calibri"/>
                  </a:defRPr>
                </a:pPr>
                <a:r>
                  <a:rPr lang="en-US"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32455870"/>
        <c:crosses val="autoZero"/>
        <c:crossBetween val="midCat"/>
      </c:valAx>
      <c:valAx>
        <c:axId val="32455870"/>
        <c:scaling>
          <c:orientation val="minMax"/>
          <c:max val="180"/>
          <c:min val="0"/>
        </c:scaling>
        <c:delete val="0"/>
        <c:axPos val="l"/>
        <c:majorGridlines>
          <c:spPr>
            <a:ln w="9360">
              <a:solidFill>
                <a:srgbClr val="D9D9D9"/>
              </a:solidFill>
              <a:round/>
            </a:ln>
          </c:spPr>
        </c:majorGridlines>
        <c:title>
          <c:tx>
            <c:rich>
              <a:bodyPr rot="-5400000"/>
              <a:lstStyle/>
              <a:p>
                <a:pPr>
                  <a:defRPr sz="1600" b="0" strike="noStrike" spc="-1">
                    <a:solidFill>
                      <a:srgbClr val="595959"/>
                    </a:solidFill>
                    <a:uFill>
                      <a:solidFill>
                        <a:srgbClr val="FFFFFF"/>
                      </a:solidFill>
                    </a:uFill>
                    <a:latin typeface="Calibri"/>
                  </a:defRPr>
                </a:pPr>
                <a:r>
                  <a:rPr lang="en-US"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96402673"/>
        <c:crosses val="autoZero"/>
        <c:crossBetween val="midCat"/>
      </c:valAx>
      <c:valAx>
        <c:axId val="55469960"/>
        <c:scaling>
          <c:logBase val="10"/>
          <c:orientation val="minMax"/>
        </c:scaling>
        <c:delete val="1"/>
        <c:axPos val="b"/>
        <c:title>
          <c:tx>
            <c:rich>
              <a:bodyPr rot="0"/>
              <a:lstStyle/>
              <a:p>
                <a:pPr>
                  <a:defRPr sz="1600" b="0" strike="noStrike" spc="-1">
                    <a:solidFill>
                      <a:srgbClr val="595959"/>
                    </a:solidFill>
                    <a:uFill>
                      <a:solidFill>
                        <a:srgbClr val="FFFFFF"/>
                      </a:solidFill>
                    </a:uFill>
                    <a:latin typeface="Calibri"/>
                  </a:defRPr>
                </a:pPr>
                <a:r>
                  <a:rPr lang="en-US"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crossAx val="11478354"/>
        <c:crosses val="autoZero"/>
        <c:crossBetween val="midCat"/>
      </c:valAx>
      <c:valAx>
        <c:axId val="11478354"/>
        <c:scaling>
          <c:orientation val="minMax"/>
          <c:max val="180"/>
          <c:min val="0"/>
        </c:scaling>
        <c:delete val="1"/>
        <c:axPos val="l"/>
        <c:title>
          <c:tx>
            <c:rich>
              <a:bodyPr rot="-5400000"/>
              <a:lstStyle/>
              <a:p>
                <a:pPr>
                  <a:defRPr sz="1600" b="0" strike="noStrike" spc="-1">
                    <a:solidFill>
                      <a:srgbClr val="595959"/>
                    </a:solidFill>
                    <a:uFill>
                      <a:solidFill>
                        <a:srgbClr val="FFFFFF"/>
                      </a:solidFill>
                    </a:uFill>
                    <a:latin typeface="Calibri"/>
                  </a:defRPr>
                </a:pPr>
                <a:r>
                  <a:rPr lang="en-US"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crossAx val="55469960"/>
        <c:crosses val="autoZero"/>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title>
      <c:tx>
        <c:rich>
          <a:bodyPr rot="0"/>
          <a:lstStyle/>
          <a:p>
            <a:pPr>
              <a:defRPr sz="1920" b="0" strike="noStrike" spc="-1">
                <a:solidFill>
                  <a:srgbClr val="595959"/>
                </a:solidFill>
                <a:uFill>
                  <a:solidFill>
                    <a:srgbClr val="FFFFFF"/>
                  </a:solidFill>
                </a:uFill>
                <a:latin typeface="Calibri"/>
              </a:defRPr>
            </a:pPr>
            <a:r>
              <a:rPr sz="1920" b="0" strike="noStrike" spc="-1">
                <a:solidFill>
                  <a:srgbClr val="595959"/>
                </a:solidFill>
                <a:uFill>
                  <a:solidFill>
                    <a:srgbClr val="FFFFFF"/>
                  </a:solidFill>
                </a:uFill>
                <a:latin typeface="Calibri"/>
              </a:rPr>
              <a:t>TRL line phase angles</a:t>
            </a:r>
          </a:p>
        </c:rich>
      </c:tx>
      <c:overlay val="0"/>
    </c:title>
    <c:autoTitleDeleted val="0"/>
    <c:plotArea>
      <c:layout>
        <c:manualLayout>
          <c:layoutTarget val="inner"/>
          <c:xMode val="edge"/>
          <c:yMode val="edge"/>
          <c:x val="0.120609482687038"/>
          <c:y val="0.112265396315216"/>
          <c:w val="0.81582662127376904"/>
          <c:h val="0.63398955403776602"/>
        </c:manualLayout>
      </c:layout>
      <c:scatterChart>
        <c:scatterStyle val="lineMarker"/>
        <c:varyColors val="0"/>
        <c:ser>
          <c:idx val="0"/>
          <c:order val="0"/>
          <c:tx>
            <c:v>Line 1</c:v>
          </c:tx>
          <c:spPr>
            <a:ln w="19080">
              <a:solidFill>
                <a:srgbClr val="4472C4"/>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data'!$AL$9:$AL$109</c:f>
              <c:numCache>
                <c:formatCode>General</c:formatCode>
                <c:ptCount val="101"/>
                <c:pt idx="0">
                  <c:v>43.245553203367585</c:v>
                </c:pt>
                <c:pt idx="1">
                  <c:v>45.283653335500226</c:v>
                </c:pt>
                <c:pt idx="2">
                  <c:v>47.417806167642631</c:v>
                </c:pt>
                <c:pt idx="3">
                  <c:v>49.652538524082615</c:v>
                </c:pt>
                <c:pt idx="4">
                  <c:v>51.992590571763984</c:v>
                </c:pt>
                <c:pt idx="5">
                  <c:v>54.442925874816112</c:v>
                </c:pt>
                <c:pt idx="6">
                  <c:v>57.008741922938945</c:v>
                </c:pt>
                <c:pt idx="7">
                  <c:v>59.695481155975507</c:v>
                </c:pt>
                <c:pt idx="8">
                  <c:v>62.508842508056453</c:v>
                </c:pt>
                <c:pt idx="9">
                  <c:v>65.454793495803514</c:v>
                </c:pt>
                <c:pt idx="10">
                  <c:v>68.539582876232188</c:v>
                </c:pt>
                <c:pt idx="11">
                  <c:v>71.769753901203302</c:v>
                </c:pt>
                <c:pt idx="12">
                  <c:v>75.152158196537414</c:v>
                </c:pt>
                <c:pt idx="13">
                  <c:v>78.693970295231722</c:v>
                </c:pt>
                <c:pt idx="14">
                  <c:v>82.40270285560662</c:v>
                </c:pt>
                <c:pt idx="15">
                  <c:v>86.286222596661062</c:v>
                </c:pt>
                <c:pt idx="16">
                  <c:v>90.352766984438404</c:v>
                </c:pt>
                <c:pt idx="17">
                  <c:v>94.610961704796239</c:v>
                </c:pt>
                <c:pt idx="18">
                  <c:v>99.069838959642553</c:v>
                </c:pt>
                <c:pt idx="19">
                  <c:v>103.73885662544697</c:v>
                </c:pt>
                <c:pt idx="20">
                  <c:v>108.62791831466474</c:v>
                </c:pt>
                <c:pt idx="21">
                  <c:v>113.74739438262657</c:v>
                </c:pt>
                <c:pt idx="22">
                  <c:v>119.10814392445278</c:v>
                </c:pt>
                <c:pt idx="23">
                  <c:v>124.72153780864984</c:v>
                </c:pt>
                <c:pt idx="24">
                  <c:v>130.59948279624686</c:v>
                </c:pt>
                <c:pt idx="25">
                  <c:v>136.75444679663244</c:v>
                </c:pt>
                <c:pt idx="26">
                  <c:v>143.19948531366171</c:v>
                </c:pt>
                <c:pt idx="27">
                  <c:v>149.94826913813068</c:v>
                </c:pt>
                <c:pt idx="28">
                  <c:v>157.0151133453563</c:v>
                </c:pt>
                <c:pt idx="29">
                  <c:v>164.41500765937033</c:v>
                </c:pt>
                <c:pt idx="30">
                  <c:v>172.163648248134</c:v>
                </c:pt>
                <c:pt idx="31">
                  <c:v>180.27747101721437</c:v>
                </c:pt>
                <c:pt idx="32">
                  <c:v>188.77368647254377</c:v>
                </c:pt>
                <c:pt idx="33">
                  <c:v>197.6703162262105</c:v>
                </c:pt>
                <c:pt idx="34">
                  <c:v>206.986231222714</c:v>
                </c:pt>
                <c:pt idx="35">
                  <c:v>216.74119176676822</c:v>
                </c:pt>
                <c:pt idx="36">
                  <c:v>226.95588943755766</c:v>
                </c:pt>
                <c:pt idx="37">
                  <c:v>237.65199097835017</c:v>
                </c:pt>
                <c:pt idx="38">
                  <c:v>248.8521842545654</c:v>
                </c:pt>
                <c:pt idx="39">
                  <c:v>260.58022637777799</c:v>
                </c:pt>
                <c:pt idx="40">
                  <c:v>272.86099409773738</c:v>
                </c:pt>
                <c:pt idx="41">
                  <c:v>285.72053656928875</c:v>
                </c:pt>
                <c:pt idx="42">
                  <c:v>299.1861306061233</c:v>
                </c:pt>
                <c:pt idx="43">
                  <c:v>313.28633853855666</c:v>
                </c:pt>
                <c:pt idx="44">
                  <c:v>328.05106879806135</c:v>
                </c:pt>
                <c:pt idx="45">
                  <c:v>343.51163935705983</c:v>
                </c:pt>
                <c:pt idx="46">
                  <c:v>359.70084415854222</c:v>
                </c:pt>
                <c:pt idx="47">
                  <c:v>376.65302267641715</c:v>
                </c:pt>
                <c:pt idx="48">
                  <c:v>394.40413275413925</c:v>
                </c:pt>
                <c:pt idx="49">
                  <c:v>412.99182687611608</c:v>
                </c:pt>
                <c:pt idx="50">
                  <c:v>432.45553203367592</c:v>
                </c:pt>
                <c:pt idx="51">
                  <c:v>452.83653335500253</c:v>
                </c:pt>
                <c:pt idx="52">
                  <c:v>474.17806167642641</c:v>
                </c:pt>
                <c:pt idx="53">
                  <c:v>496.52538524082638</c:v>
                </c:pt>
                <c:pt idx="54">
                  <c:v>519.92590571764003</c:v>
                </c:pt>
                <c:pt idx="55">
                  <c:v>544.42925874816149</c:v>
                </c:pt>
                <c:pt idx="56">
                  <c:v>570.08741922938964</c:v>
                </c:pt>
                <c:pt idx="57">
                  <c:v>596.95481155975517</c:v>
                </c:pt>
                <c:pt idx="58">
                  <c:v>625.08842508056455</c:v>
                </c:pt>
                <c:pt idx="59">
                  <c:v>654.54793495803517</c:v>
                </c:pt>
                <c:pt idx="60">
                  <c:v>685.39582876232191</c:v>
                </c:pt>
                <c:pt idx="61">
                  <c:v>717.69753901203342</c:v>
                </c:pt>
                <c:pt idx="62">
                  <c:v>751.52158196537403</c:v>
                </c:pt>
                <c:pt idx="63">
                  <c:v>786.93970295231736</c:v>
                </c:pt>
                <c:pt idx="64">
                  <c:v>824.0270285560664</c:v>
                </c:pt>
                <c:pt idx="65">
                  <c:v>862.86222596661105</c:v>
                </c:pt>
                <c:pt idx="66">
                  <c:v>903.52766984438426</c:v>
                </c:pt>
                <c:pt idx="67">
                  <c:v>946.10961704796296</c:v>
                </c:pt>
                <c:pt idx="68">
                  <c:v>990.69838959642573</c:v>
                </c:pt>
                <c:pt idx="69">
                  <c:v>1037.3885662544697</c:v>
                </c:pt>
                <c:pt idx="70">
                  <c:v>1086.2791831466468</c:v>
                </c:pt>
                <c:pt idx="71">
                  <c:v>1137.4739438262659</c:v>
                </c:pt>
                <c:pt idx="72">
                  <c:v>1191.0814392445279</c:v>
                </c:pt>
                <c:pt idx="73">
                  <c:v>1247.2153780864985</c:v>
                </c:pt>
                <c:pt idx="74">
                  <c:v>1305.9948279624687</c:v>
                </c:pt>
                <c:pt idx="75">
                  <c:v>1367.5444679663246</c:v>
                </c:pt>
                <c:pt idx="76">
                  <c:v>1431.9948531366178</c:v>
                </c:pt>
                <c:pt idx="77">
                  <c:v>1499.4826913813074</c:v>
                </c:pt>
                <c:pt idx="78">
                  <c:v>1570.1511334535639</c:v>
                </c:pt>
                <c:pt idx="79">
                  <c:v>1644.1500765937042</c:v>
                </c:pt>
                <c:pt idx="80">
                  <c:v>1721.6364824813411</c:v>
                </c:pt>
                <c:pt idx="81">
                  <c:v>1802.7747101721443</c:v>
                </c:pt>
                <c:pt idx="82">
                  <c:v>1887.736864725438</c:v>
                </c:pt>
                <c:pt idx="83">
                  <c:v>1976.703162262105</c:v>
                </c:pt>
                <c:pt idx="84">
                  <c:v>2069.8623122271401</c:v>
                </c:pt>
                <c:pt idx="85">
                  <c:v>2167.4119176676832</c:v>
                </c:pt>
                <c:pt idx="86">
                  <c:v>2269.558894375577</c:v>
                </c:pt>
                <c:pt idx="87">
                  <c:v>2376.5199097835025</c:v>
                </c:pt>
                <c:pt idx="88">
                  <c:v>2488.5218425456528</c:v>
                </c:pt>
                <c:pt idx="89">
                  <c:v>2605.8022637777808</c:v>
                </c:pt>
                <c:pt idx="90">
                  <c:v>2728.6099409773742</c:v>
                </c:pt>
                <c:pt idx="91">
                  <c:v>2857.2053656928879</c:v>
                </c:pt>
                <c:pt idx="92">
                  <c:v>2991.8613060612324</c:v>
                </c:pt>
                <c:pt idx="93">
                  <c:v>3132.8633853855686</c:v>
                </c:pt>
                <c:pt idx="94">
                  <c:v>3280.5106879806121</c:v>
                </c:pt>
                <c:pt idx="95">
                  <c:v>3435.116393570599</c:v>
                </c:pt>
                <c:pt idx="96">
                  <c:v>3597.0084415854226</c:v>
                </c:pt>
                <c:pt idx="97">
                  <c:v>3766.5302267641719</c:v>
                </c:pt>
                <c:pt idx="98">
                  <c:v>3944.0413275413925</c:v>
                </c:pt>
                <c:pt idx="99">
                  <c:v>4129.9182687611628</c:v>
                </c:pt>
                <c:pt idx="100">
                  <c:v>4324.555320336759</c:v>
                </c:pt>
              </c:numCache>
            </c:numRef>
          </c:yVal>
          <c:smooth val="0"/>
          <c:extLst>
            <c:ext xmlns:c16="http://schemas.microsoft.com/office/drawing/2014/chart" uri="{C3380CC4-5D6E-409C-BE32-E72D297353CC}">
              <c16:uniqueId val="{00000000-6579-44C2-AECA-F57B88388B76}"/>
            </c:ext>
          </c:extLst>
        </c:ser>
        <c:ser>
          <c:idx val="1"/>
          <c:order val="1"/>
          <c:tx>
            <c:v>Line 2</c:v>
          </c:tx>
          <c:spPr>
            <a:ln w="19080">
              <a:solidFill>
                <a:srgbClr val="ED7D31"/>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data'!$AM$9:$AM$109</c:f>
              <c:numCache>
                <c:formatCode>General</c:formatCode>
                <c:ptCount val="101"/>
                <c:pt idx="0">
                  <c:v>13.675444679663242</c:v>
                </c:pt>
                <c:pt idx="1">
                  <c:v>14.319948531366169</c:v>
                </c:pt>
                <c:pt idx="2">
                  <c:v>14.994826913813066</c:v>
                </c:pt>
                <c:pt idx="3">
                  <c:v>15.701511334535629</c:v>
                </c:pt>
                <c:pt idx="4">
                  <c:v>16.441500765937032</c:v>
                </c:pt>
                <c:pt idx="5">
                  <c:v>17.2163648248134</c:v>
                </c:pt>
                <c:pt idx="6">
                  <c:v>18.027747101721435</c:v>
                </c:pt>
                <c:pt idx="7">
                  <c:v>18.877368647254379</c:v>
                </c:pt>
                <c:pt idx="8">
                  <c:v>19.767031622621047</c:v>
                </c:pt>
                <c:pt idx="9">
                  <c:v>20.6986231222714</c:v>
                </c:pt>
                <c:pt idx="10">
                  <c:v>21.674119176676822</c:v>
                </c:pt>
                <c:pt idx="11">
                  <c:v>22.695588943755759</c:v>
                </c:pt>
                <c:pt idx="12">
                  <c:v>23.765199097835019</c:v>
                </c:pt>
                <c:pt idx="13">
                  <c:v>24.885218425456529</c:v>
                </c:pt>
                <c:pt idx="14">
                  <c:v>26.058022637777796</c:v>
                </c:pt>
                <c:pt idx="15">
                  <c:v>27.286099409773726</c:v>
                </c:pt>
                <c:pt idx="16">
                  <c:v>28.572053656928865</c:v>
                </c:pt>
                <c:pt idx="17">
                  <c:v>29.918613060612316</c:v>
                </c:pt>
                <c:pt idx="18">
                  <c:v>31.328633853855656</c:v>
                </c:pt>
                <c:pt idx="19">
                  <c:v>32.805106879806139</c:v>
                </c:pt>
                <c:pt idx="20">
                  <c:v>34.351163935705983</c:v>
                </c:pt>
                <c:pt idx="21">
                  <c:v>35.970084415854217</c:v>
                </c:pt>
                <c:pt idx="22">
                  <c:v>37.665302267641707</c:v>
                </c:pt>
                <c:pt idx="23">
                  <c:v>39.440413275413924</c:v>
                </c:pt>
                <c:pt idx="24">
                  <c:v>41.299182687611605</c:v>
                </c:pt>
                <c:pt idx="25">
                  <c:v>43.245553203367592</c:v>
                </c:pt>
                <c:pt idx="26">
                  <c:v>45.283653335500233</c:v>
                </c:pt>
                <c:pt idx="27">
                  <c:v>47.417806167642631</c:v>
                </c:pt>
                <c:pt idx="28">
                  <c:v>49.652538524082615</c:v>
                </c:pt>
                <c:pt idx="29">
                  <c:v>51.992590571763976</c:v>
                </c:pt>
                <c:pt idx="30">
                  <c:v>54.442925874816112</c:v>
                </c:pt>
                <c:pt idx="31">
                  <c:v>57.008741922938945</c:v>
                </c:pt>
                <c:pt idx="32">
                  <c:v>59.6954811559755</c:v>
                </c:pt>
                <c:pt idx="33">
                  <c:v>62.508842508056453</c:v>
                </c:pt>
                <c:pt idx="34">
                  <c:v>65.454793495803514</c:v>
                </c:pt>
                <c:pt idx="35">
                  <c:v>68.539582876232188</c:v>
                </c:pt>
                <c:pt idx="36">
                  <c:v>71.769753901203316</c:v>
                </c:pt>
                <c:pt idx="37">
                  <c:v>75.1521581965374</c:v>
                </c:pt>
                <c:pt idx="38">
                  <c:v>78.693970295231736</c:v>
                </c:pt>
                <c:pt idx="39">
                  <c:v>82.402702855606634</c:v>
                </c:pt>
                <c:pt idx="40">
                  <c:v>86.286222596661077</c:v>
                </c:pt>
                <c:pt idx="41">
                  <c:v>90.352766984438432</c:v>
                </c:pt>
                <c:pt idx="42">
                  <c:v>94.610961704796267</c:v>
                </c:pt>
                <c:pt idx="43">
                  <c:v>99.069838959642581</c:v>
                </c:pt>
                <c:pt idx="44">
                  <c:v>103.73885662544693</c:v>
                </c:pt>
                <c:pt idx="45">
                  <c:v>108.62791831466471</c:v>
                </c:pt>
                <c:pt idx="46">
                  <c:v>113.74739438262657</c:v>
                </c:pt>
                <c:pt idx="47">
                  <c:v>119.10814392445276</c:v>
                </c:pt>
                <c:pt idx="48">
                  <c:v>124.72153780864983</c:v>
                </c:pt>
                <c:pt idx="49">
                  <c:v>130.59948279624686</c:v>
                </c:pt>
                <c:pt idx="50">
                  <c:v>136.75444679663241</c:v>
                </c:pt>
                <c:pt idx="51">
                  <c:v>143.19948531366177</c:v>
                </c:pt>
                <c:pt idx="52">
                  <c:v>149.94826913813074</c:v>
                </c:pt>
                <c:pt idx="53">
                  <c:v>157.01511334535635</c:v>
                </c:pt>
                <c:pt idx="54">
                  <c:v>164.41500765937039</c:v>
                </c:pt>
                <c:pt idx="55">
                  <c:v>172.16364824813411</c:v>
                </c:pt>
                <c:pt idx="56">
                  <c:v>180.2774710172144</c:v>
                </c:pt>
                <c:pt idx="57">
                  <c:v>188.7736864725438</c:v>
                </c:pt>
                <c:pt idx="58">
                  <c:v>197.67031622621047</c:v>
                </c:pt>
                <c:pt idx="59">
                  <c:v>206.986231222714</c:v>
                </c:pt>
                <c:pt idx="60">
                  <c:v>216.74119176676822</c:v>
                </c:pt>
                <c:pt idx="61">
                  <c:v>226.95588943755772</c:v>
                </c:pt>
                <c:pt idx="62">
                  <c:v>237.65199097835017</c:v>
                </c:pt>
                <c:pt idx="63">
                  <c:v>248.85218425456534</c:v>
                </c:pt>
                <c:pt idx="64">
                  <c:v>260.58022637777799</c:v>
                </c:pt>
                <c:pt idx="65">
                  <c:v>272.86099409773738</c:v>
                </c:pt>
                <c:pt idx="66">
                  <c:v>285.72053656928875</c:v>
                </c:pt>
                <c:pt idx="67">
                  <c:v>299.18613060612336</c:v>
                </c:pt>
                <c:pt idx="68">
                  <c:v>313.28633853855666</c:v>
                </c:pt>
                <c:pt idx="69">
                  <c:v>328.05106879806135</c:v>
                </c:pt>
                <c:pt idx="70">
                  <c:v>343.51163935705966</c:v>
                </c:pt>
                <c:pt idx="71">
                  <c:v>359.70084415854222</c:v>
                </c:pt>
                <c:pt idx="72">
                  <c:v>376.65302267641721</c:v>
                </c:pt>
                <c:pt idx="73">
                  <c:v>394.40413275413931</c:v>
                </c:pt>
                <c:pt idx="74">
                  <c:v>412.99182687611608</c:v>
                </c:pt>
                <c:pt idx="75">
                  <c:v>432.45553203367598</c:v>
                </c:pt>
                <c:pt idx="76">
                  <c:v>452.83653335500259</c:v>
                </c:pt>
                <c:pt idx="77">
                  <c:v>474.17806167642647</c:v>
                </c:pt>
                <c:pt idx="78">
                  <c:v>496.52538524082649</c:v>
                </c:pt>
                <c:pt idx="79">
                  <c:v>519.92590571764003</c:v>
                </c:pt>
                <c:pt idx="80">
                  <c:v>544.42925874816137</c:v>
                </c:pt>
                <c:pt idx="81">
                  <c:v>570.08741922938964</c:v>
                </c:pt>
                <c:pt idx="82">
                  <c:v>596.95481155975506</c:v>
                </c:pt>
                <c:pt idx="83">
                  <c:v>625.08842508056466</c:v>
                </c:pt>
                <c:pt idx="84">
                  <c:v>654.54793495803517</c:v>
                </c:pt>
                <c:pt idx="85">
                  <c:v>685.39582876232191</c:v>
                </c:pt>
                <c:pt idx="86">
                  <c:v>717.6975390120333</c:v>
                </c:pt>
                <c:pt idx="87">
                  <c:v>751.52158196537414</c:v>
                </c:pt>
                <c:pt idx="88">
                  <c:v>786.93970295231702</c:v>
                </c:pt>
                <c:pt idx="89">
                  <c:v>824.02702855606663</c:v>
                </c:pt>
                <c:pt idx="90">
                  <c:v>862.86222596661105</c:v>
                </c:pt>
                <c:pt idx="91">
                  <c:v>903.52766984438426</c:v>
                </c:pt>
                <c:pt idx="92">
                  <c:v>946.1096170479625</c:v>
                </c:pt>
                <c:pt idx="93">
                  <c:v>990.6983895964263</c:v>
                </c:pt>
                <c:pt idx="94">
                  <c:v>1037.388566254469</c:v>
                </c:pt>
                <c:pt idx="95">
                  <c:v>1086.2791831466475</c:v>
                </c:pt>
                <c:pt idx="96">
                  <c:v>1137.4739438262659</c:v>
                </c:pt>
                <c:pt idx="97">
                  <c:v>1191.0814392445282</c:v>
                </c:pt>
                <c:pt idx="98">
                  <c:v>1247.2153780864983</c:v>
                </c:pt>
                <c:pt idx="99">
                  <c:v>1305.9948279624693</c:v>
                </c:pt>
                <c:pt idx="100">
                  <c:v>1367.5444679663242</c:v>
                </c:pt>
              </c:numCache>
            </c:numRef>
          </c:yVal>
          <c:smooth val="0"/>
          <c:extLst>
            <c:ext xmlns:c16="http://schemas.microsoft.com/office/drawing/2014/chart" uri="{C3380CC4-5D6E-409C-BE32-E72D297353CC}">
              <c16:uniqueId val="{00000001-6579-44C2-AECA-F57B88388B76}"/>
            </c:ext>
          </c:extLst>
        </c:ser>
        <c:ser>
          <c:idx val="2"/>
          <c:order val="2"/>
          <c:tx>
            <c:v>Line 3</c:v>
          </c:tx>
          <c:spPr>
            <a:ln w="19080">
              <a:solidFill>
                <a:srgbClr val="A5A5A5"/>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data'!$AN$9:$AN$109</c:f>
              <c:numCache>
                <c:formatCode>General</c:formatCode>
                <c:ptCount val="101"/>
                <c:pt idx="0">
                  <c:v>4.3245553203367573</c:v>
                </c:pt>
                <c:pt idx="1">
                  <c:v>4.5283653335500222</c:v>
                </c:pt>
                <c:pt idx="2">
                  <c:v>4.7417806167642613</c:v>
                </c:pt>
                <c:pt idx="3">
                  <c:v>4.9652538524082601</c:v>
                </c:pt>
                <c:pt idx="4">
                  <c:v>5.1992590571763975</c:v>
                </c:pt>
                <c:pt idx="5">
                  <c:v>5.444292587481609</c:v>
                </c:pt>
                <c:pt idx="6">
                  <c:v>5.7008741922938926</c:v>
                </c:pt>
                <c:pt idx="7">
                  <c:v>5.9695481155975489</c:v>
                </c:pt>
                <c:pt idx="8">
                  <c:v>6.2508842508056439</c:v>
                </c:pt>
                <c:pt idx="9">
                  <c:v>6.5454793495803498</c:v>
                </c:pt>
                <c:pt idx="10">
                  <c:v>6.8539582876232163</c:v>
                </c:pt>
                <c:pt idx="11">
                  <c:v>7.1769753901203286</c:v>
                </c:pt>
                <c:pt idx="12">
                  <c:v>7.5152158196537391</c:v>
                </c:pt>
                <c:pt idx="13">
                  <c:v>7.8693970295231699</c:v>
                </c:pt>
                <c:pt idx="14">
                  <c:v>8.2402702855606602</c:v>
                </c:pt>
                <c:pt idx="15">
                  <c:v>8.6286222596661037</c:v>
                </c:pt>
                <c:pt idx="16">
                  <c:v>9.0352766984438375</c:v>
                </c:pt>
                <c:pt idx="17">
                  <c:v>9.461096170479621</c:v>
                </c:pt>
                <c:pt idx="18">
                  <c:v>9.9069838959642524</c:v>
                </c:pt>
                <c:pt idx="19">
                  <c:v>10.373885662544694</c:v>
                </c:pt>
                <c:pt idx="20">
                  <c:v>10.86279183146647</c:v>
                </c:pt>
                <c:pt idx="21">
                  <c:v>11.374739438262653</c:v>
                </c:pt>
                <c:pt idx="22">
                  <c:v>11.910814392445275</c:v>
                </c:pt>
                <c:pt idx="23">
                  <c:v>12.472153780864982</c:v>
                </c:pt>
                <c:pt idx="24">
                  <c:v>13.059948279624685</c:v>
                </c:pt>
                <c:pt idx="25">
                  <c:v>13.675444679663238</c:v>
                </c:pt>
                <c:pt idx="26">
                  <c:v>14.319948531366169</c:v>
                </c:pt>
                <c:pt idx="27">
                  <c:v>14.994826913813066</c:v>
                </c:pt>
                <c:pt idx="28">
                  <c:v>15.701511334535626</c:v>
                </c:pt>
                <c:pt idx="29">
                  <c:v>16.441500765937029</c:v>
                </c:pt>
                <c:pt idx="30">
                  <c:v>17.216364824813397</c:v>
                </c:pt>
                <c:pt idx="31">
                  <c:v>18.027747101721435</c:v>
                </c:pt>
                <c:pt idx="32">
                  <c:v>18.877368647254375</c:v>
                </c:pt>
                <c:pt idx="33">
                  <c:v>19.767031622621044</c:v>
                </c:pt>
                <c:pt idx="34">
                  <c:v>20.698623122271393</c:v>
                </c:pt>
                <c:pt idx="35">
                  <c:v>21.674119176676818</c:v>
                </c:pt>
                <c:pt idx="36">
                  <c:v>22.695588943755762</c:v>
                </c:pt>
                <c:pt idx="37">
                  <c:v>23.765199097835012</c:v>
                </c:pt>
                <c:pt idx="38">
                  <c:v>24.885218425456529</c:v>
                </c:pt>
                <c:pt idx="39">
                  <c:v>26.058022637777796</c:v>
                </c:pt>
                <c:pt idx="40">
                  <c:v>27.286099409773733</c:v>
                </c:pt>
                <c:pt idx="41">
                  <c:v>28.572053656928865</c:v>
                </c:pt>
                <c:pt idx="42">
                  <c:v>29.918613060612316</c:v>
                </c:pt>
                <c:pt idx="43">
                  <c:v>31.328633853855656</c:v>
                </c:pt>
                <c:pt idx="44">
                  <c:v>32.805106879806125</c:v>
                </c:pt>
                <c:pt idx="45">
                  <c:v>34.351163935705969</c:v>
                </c:pt>
                <c:pt idx="46">
                  <c:v>35.97008441585421</c:v>
                </c:pt>
                <c:pt idx="47">
                  <c:v>37.6653022676417</c:v>
                </c:pt>
                <c:pt idx="48">
                  <c:v>39.44041327541391</c:v>
                </c:pt>
                <c:pt idx="49">
                  <c:v>41.299182687611598</c:v>
                </c:pt>
                <c:pt idx="50">
                  <c:v>43.245553203367578</c:v>
                </c:pt>
                <c:pt idx="51">
                  <c:v>45.283653335500233</c:v>
                </c:pt>
                <c:pt idx="52">
                  <c:v>47.417806167642631</c:v>
                </c:pt>
                <c:pt idx="53">
                  <c:v>49.65253852408263</c:v>
                </c:pt>
                <c:pt idx="54">
                  <c:v>51.992590571763984</c:v>
                </c:pt>
                <c:pt idx="55">
                  <c:v>54.442925874816133</c:v>
                </c:pt>
                <c:pt idx="56">
                  <c:v>57.008741922938945</c:v>
                </c:pt>
                <c:pt idx="57">
                  <c:v>59.6954811559755</c:v>
                </c:pt>
                <c:pt idx="58">
                  <c:v>62.508842508056439</c:v>
                </c:pt>
                <c:pt idx="59">
                  <c:v>65.4547934958035</c:v>
                </c:pt>
                <c:pt idx="60">
                  <c:v>68.539582876232174</c:v>
                </c:pt>
                <c:pt idx="61">
                  <c:v>71.76975390120333</c:v>
                </c:pt>
                <c:pt idx="62">
                  <c:v>75.152158196537385</c:v>
                </c:pt>
                <c:pt idx="63">
                  <c:v>78.693970295231722</c:v>
                </c:pt>
                <c:pt idx="64">
                  <c:v>82.402702855606606</c:v>
                </c:pt>
                <c:pt idx="65">
                  <c:v>86.286222596661077</c:v>
                </c:pt>
                <c:pt idx="66">
                  <c:v>90.352766984438404</c:v>
                </c:pt>
                <c:pt idx="67">
                  <c:v>94.610961704796267</c:v>
                </c:pt>
                <c:pt idx="68">
                  <c:v>99.069838959642553</c:v>
                </c:pt>
                <c:pt idx="69">
                  <c:v>103.73885662544693</c:v>
                </c:pt>
                <c:pt idx="70">
                  <c:v>108.62791831466465</c:v>
                </c:pt>
                <c:pt idx="71">
                  <c:v>113.74739438262655</c:v>
                </c:pt>
                <c:pt idx="72">
                  <c:v>119.10814392445278</c:v>
                </c:pt>
                <c:pt idx="73">
                  <c:v>124.72153780864983</c:v>
                </c:pt>
                <c:pt idx="74">
                  <c:v>130.59948279624683</c:v>
                </c:pt>
                <c:pt idx="75">
                  <c:v>136.75444679663244</c:v>
                </c:pt>
                <c:pt idx="76">
                  <c:v>143.19948531366177</c:v>
                </c:pt>
                <c:pt idx="77">
                  <c:v>149.94826913813071</c:v>
                </c:pt>
                <c:pt idx="78">
                  <c:v>157.01511334535635</c:v>
                </c:pt>
                <c:pt idx="79">
                  <c:v>164.41500765937039</c:v>
                </c:pt>
                <c:pt idx="80">
                  <c:v>172.16364824813408</c:v>
                </c:pt>
                <c:pt idx="81">
                  <c:v>180.27747101721437</c:v>
                </c:pt>
                <c:pt idx="82">
                  <c:v>188.77368647254377</c:v>
                </c:pt>
                <c:pt idx="83">
                  <c:v>197.67031622621047</c:v>
                </c:pt>
                <c:pt idx="84">
                  <c:v>206.986231222714</c:v>
                </c:pt>
                <c:pt idx="85">
                  <c:v>216.74119176676822</c:v>
                </c:pt>
                <c:pt idx="86">
                  <c:v>226.95588943755766</c:v>
                </c:pt>
                <c:pt idx="87">
                  <c:v>237.6519909783502</c:v>
                </c:pt>
                <c:pt idx="88">
                  <c:v>248.85218425456523</c:v>
                </c:pt>
                <c:pt idx="89">
                  <c:v>260.58022637777805</c:v>
                </c:pt>
                <c:pt idx="90">
                  <c:v>272.86099409773738</c:v>
                </c:pt>
                <c:pt idx="91">
                  <c:v>285.72053656928864</c:v>
                </c:pt>
                <c:pt idx="92">
                  <c:v>299.18613060612319</c:v>
                </c:pt>
                <c:pt idx="93">
                  <c:v>313.28633853855678</c:v>
                </c:pt>
                <c:pt idx="94">
                  <c:v>328.05106879806112</c:v>
                </c:pt>
                <c:pt idx="95">
                  <c:v>343.51163935705989</c:v>
                </c:pt>
                <c:pt idx="96">
                  <c:v>359.70084415854217</c:v>
                </c:pt>
                <c:pt idx="97">
                  <c:v>376.65302267641715</c:v>
                </c:pt>
                <c:pt idx="98">
                  <c:v>394.40413275413908</c:v>
                </c:pt>
                <c:pt idx="99">
                  <c:v>412.99182687611619</c:v>
                </c:pt>
                <c:pt idx="100">
                  <c:v>432.45553203367575</c:v>
                </c:pt>
              </c:numCache>
            </c:numRef>
          </c:yVal>
          <c:smooth val="0"/>
          <c:extLst>
            <c:ext xmlns:c16="http://schemas.microsoft.com/office/drawing/2014/chart" uri="{C3380CC4-5D6E-409C-BE32-E72D297353CC}">
              <c16:uniqueId val="{00000002-6579-44C2-AECA-F57B88388B76}"/>
            </c:ext>
          </c:extLst>
        </c:ser>
        <c:dLbls>
          <c:showLegendKey val="0"/>
          <c:showVal val="0"/>
          <c:showCatName val="0"/>
          <c:showSerName val="0"/>
          <c:showPercent val="0"/>
          <c:showBubbleSize val="0"/>
        </c:dLbls>
        <c:axId val="84806693"/>
        <c:axId val="36116928"/>
      </c:scatterChart>
      <c:scatterChart>
        <c:scatterStyle val="lineMarker"/>
        <c:varyColors val="0"/>
        <c:ser>
          <c:idx val="3"/>
          <c:order val="3"/>
          <c:tx>
            <c:v>Line 4</c:v>
          </c:tx>
          <c:spPr>
            <a:ln w="19080">
              <a:solidFill>
                <a:srgbClr val="7030A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data'!$T$9:$T$109</c:f>
              <c:numCache>
                <c:formatCode>General</c:formatCode>
                <c:ptCount val="101"/>
                <c:pt idx="0">
                  <c:v>0.24</c:v>
                </c:pt>
                <c:pt idx="1">
                  <c:v>0.25131085153221588</c:v>
                </c:pt>
                <c:pt idx="2">
                  <c:v>0.26315476707436442</c:v>
                </c:pt>
                <c:pt idx="3">
                  <c:v>0.27555686915925187</c:v>
                </c:pt>
                <c:pt idx="4">
                  <c:v>0.28854346430817912</c:v>
                </c:pt>
                <c:pt idx="5">
                  <c:v>0.30214209883060011</c:v>
                </c:pt>
                <c:pt idx="6">
                  <c:v>0.31638161725353775</c:v>
                </c:pt>
                <c:pt idx="7">
                  <c:v>0.3312922235046924</c:v>
                </c:pt>
                <c:pt idx="8">
                  <c:v>0.3469055449790226</c:v>
                </c:pt>
                <c:pt idx="9">
                  <c:v>0.36325469962468998</c:v>
                </c:pt>
                <c:pt idx="10">
                  <c:v>0.38037436619066722</c:v>
                </c:pt>
                <c:pt idx="11">
                  <c:v>0.39830085778501456</c:v>
                </c:pt>
                <c:pt idx="12">
                  <c:v>0.41707219889985014</c:v>
                </c:pt>
                <c:pt idx="13">
                  <c:v>0.43672820606639606</c:v>
                </c:pt>
                <c:pt idx="14">
                  <c:v>0.45731057231117939</c:v>
                </c:pt>
                <c:pt idx="15">
                  <c:v>0.47886295559253111</c:v>
                </c:pt>
                <c:pt idx="16">
                  <c:v>0.50143107140496945</c:v>
                </c:pt>
                <c:pt idx="17">
                  <c:v>0.52506278974789256</c:v>
                </c:pt>
                <c:pt idx="18">
                  <c:v>0.54980823666426548</c:v>
                </c:pt>
                <c:pt idx="19">
                  <c:v>0.57571990056467781</c:v>
                </c:pt>
                <c:pt idx="20">
                  <c:v>0.60285274356229934</c:v>
                </c:pt>
                <c:pt idx="21">
                  <c:v>0.63126431805489169</c:v>
                </c:pt>
                <c:pt idx="22">
                  <c:v>0.66101488880115988</c:v>
                </c:pt>
                <c:pt idx="23">
                  <c:v>0.69216756075038544</c:v>
                </c:pt>
                <c:pt idx="24">
                  <c:v>0.72478841289648399</c:v>
                </c:pt>
                <c:pt idx="25">
                  <c:v>0.7589466384404111</c:v>
                </c:pt>
                <c:pt idx="26">
                  <c:v>0.79471469155821872</c:v>
                </c:pt>
                <c:pt idx="27">
                  <c:v>0.83216844108607602</c:v>
                </c:pt>
                <c:pt idx="28">
                  <c:v>0.87138733144824332</c:v>
                </c:pt>
                <c:pt idx="29">
                  <c:v>0.91245455116934682</c:v>
                </c:pt>
                <c:pt idx="30">
                  <c:v>0.9554572093283934</c:v>
                </c:pt>
                <c:pt idx="31">
                  <c:v>1.0004865203288051</c:v>
                </c:pt>
                <c:pt idx="32">
                  <c:v>1.0476379973763983</c:v>
                </c:pt>
                <c:pt idx="33">
                  <c:v>1.0970116550757001</c:v>
                </c:pt>
                <c:pt idx="34">
                  <c:v>1.1487122215743322</c:v>
                </c:pt>
                <c:pt idx="35">
                  <c:v>1.2028493607054533</c:v>
                </c:pt>
                <c:pt idx="36">
                  <c:v>1.2595379045994544</c:v>
                </c:pt>
                <c:pt idx="37">
                  <c:v>1.3188980972582989</c:v>
                </c:pt>
                <c:pt idx="38">
                  <c:v>1.3810558496091772</c:v>
                </c:pt>
                <c:pt idx="39">
                  <c:v>1.4461430065784591</c:v>
                </c:pt>
                <c:pt idx="40">
                  <c:v>1.5142976267524642</c:v>
                </c:pt>
                <c:pt idx="41">
                  <c:v>1.5856642752182306</c:v>
                </c:pt>
                <c:pt idx="42">
                  <c:v>1.660394330205448</c:v>
                </c:pt>
                <c:pt idx="43">
                  <c:v>1.7386463041799765</c:v>
                </c:pt>
                <c:pt idx="44">
                  <c:v>1.8205861800700409</c:v>
                </c:pt>
                <c:pt idx="45">
                  <c:v>1.9063877633382762</c:v>
                </c:pt>
                <c:pt idx="46">
                  <c:v>1.9962330506464105</c:v>
                </c:pt>
                <c:pt idx="47">
                  <c:v>2.0903126158945931</c:v>
                </c:pt>
                <c:pt idx="48">
                  <c:v>2.1888260144541833</c:v>
                </c:pt>
                <c:pt idx="49">
                  <c:v>2.2919822064514461</c:v>
                </c:pt>
                <c:pt idx="50">
                  <c:v>2.4</c:v>
                </c:pt>
                <c:pt idx="51">
                  <c:v>2.51310851532216</c:v>
                </c:pt>
                <c:pt idx="52">
                  <c:v>2.6315476707436449</c:v>
                </c:pt>
                <c:pt idx="53">
                  <c:v>2.7555686915925199</c:v>
                </c:pt>
                <c:pt idx="54">
                  <c:v>2.8854346430817919</c:v>
                </c:pt>
                <c:pt idx="55">
                  <c:v>3.0214209883060033</c:v>
                </c:pt>
                <c:pt idx="56">
                  <c:v>3.1638161725353782</c:v>
                </c:pt>
                <c:pt idx="57">
                  <c:v>3.3129222350469241</c:v>
                </c:pt>
                <c:pt idx="58">
                  <c:v>3.469055449790226</c:v>
                </c:pt>
                <c:pt idx="59">
                  <c:v>3.6325469962469006</c:v>
                </c:pt>
                <c:pt idx="60">
                  <c:v>3.8037436619066725</c:v>
                </c:pt>
                <c:pt idx="61">
                  <c:v>3.9830085778501472</c:v>
                </c:pt>
                <c:pt idx="62">
                  <c:v>4.1707219889985012</c:v>
                </c:pt>
                <c:pt idx="63">
                  <c:v>4.3672820606639613</c:v>
                </c:pt>
                <c:pt idx="64">
                  <c:v>4.5731057231117944</c:v>
                </c:pt>
                <c:pt idx="65">
                  <c:v>4.7886295559253131</c:v>
                </c:pt>
                <c:pt idx="66">
                  <c:v>5.0143107140496959</c:v>
                </c:pt>
                <c:pt idx="67">
                  <c:v>5.2506278974789291</c:v>
                </c:pt>
                <c:pt idx="68">
                  <c:v>5.4980823666426568</c:v>
                </c:pt>
                <c:pt idx="69">
                  <c:v>5.7571990056467772</c:v>
                </c:pt>
                <c:pt idx="70">
                  <c:v>6.0285274356229914</c:v>
                </c:pt>
                <c:pt idx="71">
                  <c:v>6.3126431805489176</c:v>
                </c:pt>
                <c:pt idx="72">
                  <c:v>6.6101488880115991</c:v>
                </c:pt>
                <c:pt idx="73">
                  <c:v>6.9216756075038557</c:v>
                </c:pt>
                <c:pt idx="74">
                  <c:v>7.2478841289648388</c:v>
                </c:pt>
                <c:pt idx="75">
                  <c:v>7.5894663844041128</c:v>
                </c:pt>
                <c:pt idx="76">
                  <c:v>7.9471469155821906</c:v>
                </c:pt>
                <c:pt idx="77">
                  <c:v>8.3216844108607635</c:v>
                </c:pt>
                <c:pt idx="78">
                  <c:v>8.7138733144824378</c:v>
                </c:pt>
                <c:pt idx="79">
                  <c:v>9.1245455116934728</c:v>
                </c:pt>
                <c:pt idx="80">
                  <c:v>9.5545720932839409</c:v>
                </c:pt>
                <c:pt idx="81">
                  <c:v>10.004865203288054</c:v>
                </c:pt>
                <c:pt idx="82">
                  <c:v>10.476379973763986</c:v>
                </c:pt>
                <c:pt idx="83">
                  <c:v>10.970116550757002</c:v>
                </c:pt>
                <c:pt idx="84">
                  <c:v>11.487122215743325</c:v>
                </c:pt>
                <c:pt idx="85">
                  <c:v>12.028493607054537</c:v>
                </c:pt>
                <c:pt idx="86">
                  <c:v>12.595379045994548</c:v>
                </c:pt>
                <c:pt idx="87">
                  <c:v>13.188980972582993</c:v>
                </c:pt>
                <c:pt idx="88">
                  <c:v>13.810558496091767</c:v>
                </c:pt>
                <c:pt idx="89">
                  <c:v>14.461430065784597</c:v>
                </c:pt>
                <c:pt idx="90">
                  <c:v>15.142976267524647</c:v>
                </c:pt>
                <c:pt idx="91">
                  <c:v>15.856642752182308</c:v>
                </c:pt>
                <c:pt idx="92">
                  <c:v>16.603943302054478</c:v>
                </c:pt>
                <c:pt idx="93">
                  <c:v>17.386463041799775</c:v>
                </c:pt>
                <c:pt idx="94">
                  <c:v>18.205861800700404</c:v>
                </c:pt>
                <c:pt idx="95">
                  <c:v>19.063877633382766</c:v>
                </c:pt>
                <c:pt idx="96">
                  <c:v>19.962330506464109</c:v>
                </c:pt>
                <c:pt idx="97">
                  <c:v>20.903126158945938</c:v>
                </c:pt>
                <c:pt idx="98">
                  <c:v>21.888260144541832</c:v>
                </c:pt>
                <c:pt idx="99">
                  <c:v>22.919822064514477</c:v>
                </c:pt>
                <c:pt idx="100">
                  <c:v>24</c:v>
                </c:pt>
              </c:numCache>
            </c:numRef>
          </c:xVal>
          <c:yVal>
            <c:numRef>
              <c:f>'Enter data'!$AO$9:$AO$109</c:f>
              <c:numCache>
                <c:formatCode>General</c:formatCode>
                <c:ptCount val="101"/>
                <c:pt idx="0">
                  <c:v>1.367544467966324</c:v>
                </c:pt>
                <c:pt idx="1">
                  <c:v>1.4319948531366167</c:v>
                </c:pt>
                <c:pt idx="2">
                  <c:v>1.4994826913813064</c:v>
                </c:pt>
                <c:pt idx="3">
                  <c:v>1.5701511334535627</c:v>
                </c:pt>
                <c:pt idx="4">
                  <c:v>1.6441500765937034</c:v>
                </c:pt>
                <c:pt idx="5">
                  <c:v>1.7216364824813397</c:v>
                </c:pt>
                <c:pt idx="6">
                  <c:v>1.8027747101721434</c:v>
                </c:pt>
                <c:pt idx="7">
                  <c:v>1.887736864725438</c:v>
                </c:pt>
                <c:pt idx="8">
                  <c:v>1.9767031622621047</c:v>
                </c:pt>
                <c:pt idx="9">
                  <c:v>2.0698623122271398</c:v>
                </c:pt>
                <c:pt idx="10">
                  <c:v>2.1674119176676818</c:v>
                </c:pt>
                <c:pt idx="11">
                  <c:v>2.2695588943755758</c:v>
                </c:pt>
                <c:pt idx="12">
                  <c:v>2.3765199097835015</c:v>
                </c:pt>
                <c:pt idx="13">
                  <c:v>2.4885218425456528</c:v>
                </c:pt>
                <c:pt idx="14">
                  <c:v>2.6058022637777789</c:v>
                </c:pt>
                <c:pt idx="15">
                  <c:v>2.728609940977373</c:v>
                </c:pt>
                <c:pt idx="16">
                  <c:v>2.8572053656928862</c:v>
                </c:pt>
                <c:pt idx="17">
                  <c:v>2.9918613060612311</c:v>
                </c:pt>
                <c:pt idx="18">
                  <c:v>3.1328633853855661</c:v>
                </c:pt>
                <c:pt idx="19">
                  <c:v>3.2805106879806138</c:v>
                </c:pt>
                <c:pt idx="20">
                  <c:v>3.4351163935705982</c:v>
                </c:pt>
                <c:pt idx="21">
                  <c:v>3.5970084415854218</c:v>
                </c:pt>
                <c:pt idx="22">
                  <c:v>3.7665302267641709</c:v>
                </c:pt>
                <c:pt idx="23">
                  <c:v>3.9440413275413926</c:v>
                </c:pt>
                <c:pt idx="24">
                  <c:v>4.12991826876116</c:v>
                </c:pt>
                <c:pt idx="25">
                  <c:v>4.3245553203367582</c:v>
                </c:pt>
                <c:pt idx="26">
                  <c:v>4.5283653335500231</c:v>
                </c:pt>
                <c:pt idx="27">
                  <c:v>4.7417806167642631</c:v>
                </c:pt>
                <c:pt idx="28">
                  <c:v>4.965253852408261</c:v>
                </c:pt>
                <c:pt idx="29">
                  <c:v>5.1992590571763975</c:v>
                </c:pt>
                <c:pt idx="30">
                  <c:v>5.4442925874816108</c:v>
                </c:pt>
                <c:pt idx="31">
                  <c:v>5.7008741922938944</c:v>
                </c:pt>
                <c:pt idx="32">
                  <c:v>5.9695481155975489</c:v>
                </c:pt>
                <c:pt idx="33">
                  <c:v>6.2508842508056448</c:v>
                </c:pt>
                <c:pt idx="34">
                  <c:v>6.5454793495803507</c:v>
                </c:pt>
                <c:pt idx="35">
                  <c:v>6.853958287623219</c:v>
                </c:pt>
                <c:pt idx="36">
                  <c:v>7.1769753901203313</c:v>
                </c:pt>
                <c:pt idx="37">
                  <c:v>7.5152158196537391</c:v>
                </c:pt>
                <c:pt idx="38">
                  <c:v>7.8693970295231734</c:v>
                </c:pt>
                <c:pt idx="39">
                  <c:v>8.2402702855606638</c:v>
                </c:pt>
                <c:pt idx="40">
                  <c:v>8.6286222596661091</c:v>
                </c:pt>
                <c:pt idx="41">
                  <c:v>9.0352766984438411</c:v>
                </c:pt>
                <c:pt idx="42">
                  <c:v>9.4610961704796246</c:v>
                </c:pt>
                <c:pt idx="43">
                  <c:v>9.906983895964256</c:v>
                </c:pt>
                <c:pt idx="44">
                  <c:v>10.373885662544692</c:v>
                </c:pt>
                <c:pt idx="45">
                  <c:v>10.862791831466472</c:v>
                </c:pt>
                <c:pt idx="46">
                  <c:v>11.374739438262656</c:v>
                </c:pt>
                <c:pt idx="47">
                  <c:v>11.910814392445275</c:v>
                </c:pt>
                <c:pt idx="48">
                  <c:v>12.472153780864982</c:v>
                </c:pt>
                <c:pt idx="49">
                  <c:v>13.059948279624685</c:v>
                </c:pt>
                <c:pt idx="50">
                  <c:v>13.675444679663242</c:v>
                </c:pt>
                <c:pt idx="51">
                  <c:v>14.319948531366173</c:v>
                </c:pt>
                <c:pt idx="52">
                  <c:v>14.994826913813071</c:v>
                </c:pt>
                <c:pt idx="53">
                  <c:v>15.701511334535633</c:v>
                </c:pt>
                <c:pt idx="54">
                  <c:v>16.44150076593704</c:v>
                </c:pt>
                <c:pt idx="55">
                  <c:v>17.216364824813411</c:v>
                </c:pt>
                <c:pt idx="56">
                  <c:v>18.027747101721438</c:v>
                </c:pt>
                <c:pt idx="57">
                  <c:v>18.877368647254379</c:v>
                </c:pt>
                <c:pt idx="58">
                  <c:v>19.767031622621047</c:v>
                </c:pt>
                <c:pt idx="59">
                  <c:v>20.6986231222714</c:v>
                </c:pt>
                <c:pt idx="60">
                  <c:v>21.674119176676825</c:v>
                </c:pt>
                <c:pt idx="61">
                  <c:v>22.695588943755766</c:v>
                </c:pt>
                <c:pt idx="62">
                  <c:v>23.765199097835019</c:v>
                </c:pt>
                <c:pt idx="63">
                  <c:v>24.885218425456532</c:v>
                </c:pt>
                <c:pt idx="64">
                  <c:v>26.058022637777796</c:v>
                </c:pt>
                <c:pt idx="65">
                  <c:v>27.286099409773737</c:v>
                </c:pt>
                <c:pt idx="66">
                  <c:v>28.572053656928873</c:v>
                </c:pt>
                <c:pt idx="67">
                  <c:v>29.91861306061233</c:v>
                </c:pt>
                <c:pt idx="68">
                  <c:v>31.328633853855663</c:v>
                </c:pt>
                <c:pt idx="69">
                  <c:v>32.805106879806132</c:v>
                </c:pt>
                <c:pt idx="70">
                  <c:v>34.351163935705962</c:v>
                </c:pt>
                <c:pt idx="71">
                  <c:v>35.970084415854224</c:v>
                </c:pt>
                <c:pt idx="72">
                  <c:v>37.665302267641714</c:v>
                </c:pt>
                <c:pt idx="73">
                  <c:v>39.440413275413924</c:v>
                </c:pt>
                <c:pt idx="74">
                  <c:v>41.299182687611598</c:v>
                </c:pt>
                <c:pt idx="75">
                  <c:v>43.245553203367606</c:v>
                </c:pt>
                <c:pt idx="76">
                  <c:v>45.283653335500254</c:v>
                </c:pt>
                <c:pt idx="77">
                  <c:v>47.417806167642652</c:v>
                </c:pt>
                <c:pt idx="78">
                  <c:v>49.652538524082651</c:v>
                </c:pt>
                <c:pt idx="79">
                  <c:v>51.992590571764005</c:v>
                </c:pt>
                <c:pt idx="80">
                  <c:v>54.442925874816133</c:v>
                </c:pt>
                <c:pt idx="81">
                  <c:v>57.008741922938952</c:v>
                </c:pt>
                <c:pt idx="82">
                  <c:v>59.6954811559755</c:v>
                </c:pt>
                <c:pt idx="83">
                  <c:v>62.50884250805646</c:v>
                </c:pt>
                <c:pt idx="84">
                  <c:v>65.454793495803514</c:v>
                </c:pt>
                <c:pt idx="85">
                  <c:v>68.539582876232188</c:v>
                </c:pt>
                <c:pt idx="86">
                  <c:v>71.76975390120333</c:v>
                </c:pt>
                <c:pt idx="87">
                  <c:v>75.152158196537414</c:v>
                </c:pt>
                <c:pt idx="88">
                  <c:v>78.693970295231708</c:v>
                </c:pt>
                <c:pt idx="89">
                  <c:v>82.402702855606663</c:v>
                </c:pt>
                <c:pt idx="90">
                  <c:v>86.286222596661105</c:v>
                </c:pt>
                <c:pt idx="91">
                  <c:v>90.352766984438432</c:v>
                </c:pt>
                <c:pt idx="92">
                  <c:v>94.610961704796239</c:v>
                </c:pt>
                <c:pt idx="93">
                  <c:v>99.069838959642624</c:v>
                </c:pt>
                <c:pt idx="94">
                  <c:v>103.73885662544689</c:v>
                </c:pt>
                <c:pt idx="95">
                  <c:v>108.62791831466475</c:v>
                </c:pt>
                <c:pt idx="96">
                  <c:v>113.74739438262657</c:v>
                </c:pt>
                <c:pt idx="97">
                  <c:v>119.1081439244528</c:v>
                </c:pt>
                <c:pt idx="98">
                  <c:v>124.7215378086498</c:v>
                </c:pt>
                <c:pt idx="99">
                  <c:v>130.59948279624695</c:v>
                </c:pt>
                <c:pt idx="100">
                  <c:v>136.75444679663241</c:v>
                </c:pt>
              </c:numCache>
            </c:numRef>
          </c:yVal>
          <c:smooth val="0"/>
          <c:extLst>
            <c:ext xmlns:c16="http://schemas.microsoft.com/office/drawing/2014/chart" uri="{C3380CC4-5D6E-409C-BE32-E72D297353CC}">
              <c16:uniqueId val="{00000003-6579-44C2-AECA-F57B88388B76}"/>
            </c:ext>
          </c:extLst>
        </c:ser>
        <c:ser>
          <c:idx val="4"/>
          <c:order val="4"/>
          <c:tx>
            <c:v>Transition frequencies</c:v>
          </c:tx>
          <c:spPr>
            <a:ln w="19080">
              <a:solidFill>
                <a:srgbClr val="FFCC00"/>
              </a:solidFill>
              <a:round/>
            </a:ln>
          </c:spPr>
          <c:marker>
            <c:symbol val="none"/>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'Enter data'!$AP$9:$AP$18</c:f>
              <c:numCache>
                <c:formatCode>General</c:formatCode>
                <c:ptCount val="10"/>
                <c:pt idx="0">
                  <c:v>0.24</c:v>
                </c:pt>
                <c:pt idx="1">
                  <c:v>0.24</c:v>
                </c:pt>
                <c:pt idx="2">
                  <c:v>0.7589466384404111</c:v>
                </c:pt>
                <c:pt idx="3">
                  <c:v>0.7589466384404111</c:v>
                </c:pt>
                <c:pt idx="4">
                  <c:v>2.4</c:v>
                </c:pt>
                <c:pt idx="5">
                  <c:v>2.4</c:v>
                </c:pt>
                <c:pt idx="6">
                  <c:v>7.5894663844041128</c:v>
                </c:pt>
                <c:pt idx="7">
                  <c:v>7.5894663844041128</c:v>
                </c:pt>
                <c:pt idx="8">
                  <c:v>24</c:v>
                </c:pt>
                <c:pt idx="9">
                  <c:v>24</c:v>
                </c:pt>
              </c:numCache>
            </c:numRef>
          </c:xVal>
          <c:yVal>
            <c:numRef>
              <c:f>'Enter data'!$AQ$9:$AQ$18</c:f>
              <c:numCache>
                <c:formatCode>General</c:formatCode>
                <c:ptCount val="10"/>
                <c:pt idx="0">
                  <c:v>-20</c:v>
                </c:pt>
                <c:pt idx="1">
                  <c:v>200</c:v>
                </c:pt>
                <c:pt idx="2">
                  <c:v>200</c:v>
                </c:pt>
                <c:pt idx="3">
                  <c:v>-20</c:v>
                </c:pt>
                <c:pt idx="4">
                  <c:v>-20</c:v>
                </c:pt>
                <c:pt idx="5">
                  <c:v>200</c:v>
                </c:pt>
                <c:pt idx="6">
                  <c:v>200</c:v>
                </c:pt>
                <c:pt idx="7">
                  <c:v>-20</c:v>
                </c:pt>
                <c:pt idx="8">
                  <c:v>-20</c:v>
                </c:pt>
                <c:pt idx="9">
                  <c:v>200</c:v>
                </c:pt>
              </c:numCache>
            </c:numRef>
          </c:yVal>
          <c:smooth val="0"/>
          <c:extLst>
            <c:ext xmlns:c16="http://schemas.microsoft.com/office/drawing/2014/chart" uri="{C3380CC4-5D6E-409C-BE32-E72D297353CC}">
              <c16:uniqueId val="{00000004-6579-44C2-AECA-F57B88388B76}"/>
            </c:ext>
          </c:extLst>
        </c:ser>
        <c:dLbls>
          <c:showLegendKey val="0"/>
          <c:showVal val="0"/>
          <c:showCatName val="0"/>
          <c:showSerName val="0"/>
          <c:showPercent val="0"/>
          <c:showBubbleSize val="0"/>
        </c:dLbls>
        <c:axId val="63650687"/>
        <c:axId val="91860300"/>
      </c:scatterChart>
      <c:valAx>
        <c:axId val="84806693"/>
        <c:scaling>
          <c:logBase val="10"/>
          <c:orientation val="minMax"/>
        </c:scaling>
        <c:delete val="0"/>
        <c:axPos val="b"/>
        <c:majorGridlines>
          <c:spPr>
            <a:ln w="9360">
              <a:solidFill>
                <a:srgbClr val="D9D9D9"/>
              </a:solidFill>
              <a:round/>
            </a:ln>
          </c:spPr>
        </c:majorGridlines>
        <c:title>
          <c:tx>
            <c:rich>
              <a:bodyPr rot="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36116928"/>
        <c:crosses val="autoZero"/>
        <c:crossBetween val="midCat"/>
      </c:valAx>
      <c:valAx>
        <c:axId val="36116928"/>
        <c:scaling>
          <c:orientation val="minMax"/>
          <c:max val="180"/>
          <c:min val="0"/>
        </c:scaling>
        <c:delete val="0"/>
        <c:axPos val="l"/>
        <c:majorGridlines>
          <c:spPr>
            <a:ln w="9360">
              <a:solidFill>
                <a:srgbClr val="D9D9D9"/>
              </a:solidFill>
              <a:round/>
            </a:ln>
          </c:spPr>
        </c:majorGridlines>
        <c:title>
          <c:tx>
            <c:rich>
              <a:bodyPr rot="-540000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spPr>
          <a:ln w="9360">
            <a:solidFill>
              <a:srgbClr val="BFBFBF"/>
            </a:solidFill>
            <a:round/>
          </a:ln>
        </c:spPr>
        <c:txPr>
          <a:bodyPr/>
          <a:lstStyle/>
          <a:p>
            <a:pPr>
              <a:defRPr sz="1600" b="0" strike="noStrike" spc="-1">
                <a:solidFill>
                  <a:srgbClr val="595959"/>
                </a:solidFill>
                <a:uFill>
                  <a:solidFill>
                    <a:srgbClr val="FFFFFF"/>
                  </a:solidFill>
                </a:uFill>
                <a:latin typeface="Calibri"/>
              </a:defRPr>
            </a:pPr>
            <a:endParaRPr lang="en-US"/>
          </a:p>
        </c:txPr>
        <c:crossAx val="84806693"/>
        <c:crosses val="autoZero"/>
        <c:crossBetween val="midCat"/>
      </c:valAx>
      <c:valAx>
        <c:axId val="63650687"/>
        <c:scaling>
          <c:logBase val="10"/>
          <c:orientation val="minMax"/>
        </c:scaling>
        <c:delete val="1"/>
        <c:axPos val="b"/>
        <c:title>
          <c:tx>
            <c:rich>
              <a:bodyPr rot="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Frequency (GHz)</a:t>
                </a:r>
              </a:p>
            </c:rich>
          </c:tx>
          <c:overlay val="0"/>
        </c:title>
        <c:numFmt formatCode="General" sourceLinked="0"/>
        <c:majorTickMark val="in"/>
        <c:minorTickMark val="in"/>
        <c:tickLblPos val="nextTo"/>
        <c:crossAx val="91860300"/>
        <c:crosses val="autoZero"/>
        <c:crossBetween val="midCat"/>
      </c:valAx>
      <c:valAx>
        <c:axId val="91860300"/>
        <c:scaling>
          <c:orientation val="minMax"/>
          <c:max val="180"/>
          <c:min val="0"/>
        </c:scaling>
        <c:delete val="1"/>
        <c:axPos val="l"/>
        <c:title>
          <c:tx>
            <c:rich>
              <a:bodyPr rot="-5400000"/>
              <a:lstStyle/>
              <a:p>
                <a:pPr>
                  <a:defRPr sz="1600" b="0" strike="noStrike" spc="-1">
                    <a:solidFill>
                      <a:srgbClr val="595959"/>
                    </a:solidFill>
                    <a:uFill>
                      <a:solidFill>
                        <a:srgbClr val="FFFFFF"/>
                      </a:solidFill>
                    </a:uFill>
                    <a:latin typeface="Calibri"/>
                  </a:defRPr>
                </a:pPr>
                <a:r>
                  <a:rPr sz="1600" b="0" strike="noStrike" spc="-1">
                    <a:solidFill>
                      <a:srgbClr val="595959"/>
                    </a:solidFill>
                    <a:uFill>
                      <a:solidFill>
                        <a:srgbClr val="FFFFFF"/>
                      </a:solidFill>
                    </a:uFill>
                    <a:latin typeface="Calibri"/>
                  </a:rPr>
                  <a:t>S21 phase angle (degrees)</a:t>
                </a:r>
              </a:p>
            </c:rich>
          </c:tx>
          <c:overlay val="0"/>
        </c:title>
        <c:numFmt formatCode="General" sourceLinked="0"/>
        <c:majorTickMark val="none"/>
        <c:minorTickMark val="none"/>
        <c:tickLblPos val="nextTo"/>
        <c:crossAx val="63650687"/>
        <c:crosses val="autoZero"/>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495360</xdr:colOff>
      <xdr:row>3</xdr:row>
      <xdr:rowOff>144720</xdr:rowOff>
    </xdr:from>
    <xdr:to>
      <xdr:col>10</xdr:col>
      <xdr:colOff>540000</xdr:colOff>
      <xdr:row>25</xdr:row>
      <xdr:rowOff>82800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718280" y="716040"/>
          <a:ext cx="4936680" cy="4129200"/>
        </a:xfrm>
        <a:prstGeom prst="rect">
          <a:avLst/>
        </a:prstGeom>
        <a:solidFill>
          <a:srgbClr val="FFFFFF"/>
        </a:solid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uFill>
                <a:solidFill>
                  <a:srgbClr val="FFFFFF"/>
                </a:solidFill>
              </a:uFill>
              <a:latin typeface="Calibri"/>
            </a:rPr>
            <a:t>MW101 TRL Calculator</a:t>
          </a:r>
          <a:endParaRPr lang="en-US" sz="1100" b="0" strike="noStrike" spc="-1">
            <a:solidFill>
              <a:srgbClr val="000000"/>
            </a:solidFill>
            <a:uFill>
              <a:solidFill>
                <a:srgbClr val="FFFFFF"/>
              </a:solidFill>
            </a:uFill>
            <a:latin typeface="Times New Roman"/>
          </a:endParaRPr>
        </a:p>
        <a:p>
          <a:r>
            <a:rPr lang="en-US" sz="1100" b="0" strike="noStrike" spc="-1">
              <a:solidFill>
                <a:srgbClr val="000000"/>
              </a:solidFill>
              <a:uFill>
                <a:solidFill>
                  <a:srgbClr val="FFFFFF"/>
                </a:solidFill>
              </a:uFill>
              <a:latin typeface="Calibri"/>
            </a:rPr>
            <a:t>3 May 2018</a:t>
          </a:r>
          <a:endParaRPr lang="en-US" sz="1100" b="0" strike="noStrike" spc="-1">
            <a:solidFill>
              <a:srgbClr val="000000"/>
            </a:solidFill>
            <a:uFill>
              <a:solidFill>
                <a:srgbClr val="FFFFFF"/>
              </a:solidFill>
            </a:uFill>
            <a:latin typeface="Times New Roman"/>
          </a:endParaRPr>
        </a:p>
        <a:p>
          <a:endParaRPr lang="en-US" sz="1100" b="0" strike="noStrike" spc="-1">
            <a:solidFill>
              <a:srgbClr val="000000"/>
            </a:solidFill>
            <a:uFill>
              <a:solidFill>
                <a:srgbClr val="FFFFFF"/>
              </a:solidFill>
            </a:uFill>
            <a:latin typeface="Times New Roman"/>
          </a:endParaRPr>
        </a:p>
        <a:p>
          <a:r>
            <a:rPr lang="en-US" sz="1100" b="0" strike="noStrike" spc="-1">
              <a:solidFill>
                <a:srgbClr val="000000"/>
              </a:solidFill>
              <a:uFill>
                <a:solidFill>
                  <a:srgbClr val="FFFFFF"/>
                </a:solidFill>
              </a:uFill>
              <a:latin typeface="Calibri"/>
            </a:rPr>
            <a:t>This spreadsheet calculates line lengths for TRL calibrations based on frequency range and Keff for your media (FL=lower frequency, FH=upper frequency). Data are entered in yellow boxes only.</a:t>
          </a:r>
          <a:endParaRPr lang="en-US" sz="1100" b="0" strike="noStrike" spc="-1">
            <a:solidFill>
              <a:srgbClr val="000000"/>
            </a:solidFill>
            <a:uFill>
              <a:solidFill>
                <a:srgbClr val="FFFFFF"/>
              </a:solidFill>
            </a:uFill>
            <a:latin typeface="Times New Roman"/>
          </a:endParaRPr>
        </a:p>
        <a:p>
          <a:endParaRPr lang="en-US" sz="1100" b="0" strike="noStrike" spc="-1">
            <a:solidFill>
              <a:srgbClr val="000000"/>
            </a:solidFill>
            <a:uFill>
              <a:solidFill>
                <a:srgbClr val="FFFFFF"/>
              </a:solidFill>
            </a:uFill>
            <a:latin typeface="Times New Roman"/>
          </a:endParaRPr>
        </a:p>
        <a:p>
          <a:r>
            <a:rPr lang="en-US" sz="1100" b="0" strike="noStrike" spc="-1">
              <a:solidFill>
                <a:srgbClr val="000000"/>
              </a:solidFill>
              <a:uFill>
                <a:solidFill>
                  <a:srgbClr val="FFFFFF"/>
                </a:solidFill>
              </a:uFill>
              <a:latin typeface="Calibri"/>
            </a:rPr>
            <a:t>It solves for one, two, three and four lines within the band, using the best possible transition frequencies to equally spread phase angles and minimize how close you are from 0 degrees and 180 degrees in all cases.  We recommend you select the simplest solution (least number of lines) that keeps the phase between 20 and 160 degrees. The spreadsheet recommends which solution to use based on the ratio of FH/FL (look for the green box).</a:t>
          </a:r>
          <a:endParaRPr lang="en-US" sz="1100" b="0" strike="noStrike" spc="-1">
            <a:solidFill>
              <a:srgbClr val="000000"/>
            </a:solidFill>
            <a:uFill>
              <a:solidFill>
                <a:srgbClr val="FFFFFF"/>
              </a:solidFill>
            </a:uFill>
            <a:latin typeface="Times New Roman"/>
          </a:endParaRPr>
        </a:p>
        <a:p>
          <a:endParaRPr lang="en-US" sz="1100" b="0" strike="noStrike" spc="-1">
            <a:solidFill>
              <a:srgbClr val="000000"/>
            </a:solidFill>
            <a:uFill>
              <a:solidFill>
                <a:srgbClr val="FFFFFF"/>
              </a:solidFill>
            </a:uFill>
            <a:latin typeface="Times New Roman"/>
          </a:endParaRPr>
        </a:p>
        <a:p>
          <a:r>
            <a:rPr lang="en-US" sz="1100" b="0" strike="noStrike" spc="-1">
              <a:solidFill>
                <a:srgbClr val="000000"/>
              </a:solidFill>
              <a:uFill>
                <a:solidFill>
                  <a:srgbClr val="FFFFFF"/>
                </a:solidFill>
              </a:uFill>
              <a:latin typeface="Calibri"/>
            </a:rPr>
            <a:t>It also calculates phase delay for each line.</a:t>
          </a:r>
          <a:endParaRPr lang="en-US" sz="1100" b="0" strike="noStrike" spc="-1">
            <a:solidFill>
              <a:srgbClr val="000000"/>
            </a:solidFill>
            <a:uFill>
              <a:solidFill>
                <a:srgbClr val="FFFFFF"/>
              </a:solidFill>
            </a:uFill>
            <a:latin typeface="Times New Roman"/>
          </a:endParaRPr>
        </a:p>
        <a:p>
          <a:endParaRPr lang="en-US" sz="1100" b="0" strike="noStrike" spc="-1">
            <a:solidFill>
              <a:srgbClr val="000000"/>
            </a:solidFill>
            <a:uFill>
              <a:solidFill>
                <a:srgbClr val="FFFFFF"/>
              </a:solidFill>
            </a:uFill>
            <a:latin typeface="Times New Roman"/>
          </a:endParaRPr>
        </a:p>
        <a:p>
          <a:r>
            <a:rPr lang="en-US" sz="1100" b="0" strike="noStrike" spc="-1">
              <a:solidFill>
                <a:srgbClr val="000000"/>
              </a:solidFill>
              <a:uFill>
                <a:solidFill>
                  <a:srgbClr val="FFFFFF"/>
                </a:solidFill>
              </a:uFill>
              <a:latin typeface="Calibri"/>
            </a:rPr>
            <a:t>The four solutons are plotted on log frequency axis, with transiition frequencies so you can visualize how close you get to 0 and 180 degrees. Frequency data for the plots are automatically calculated from FL and FH.</a:t>
          </a:r>
          <a:endParaRPr lang="en-US" sz="1100" b="0" strike="noStrike" spc="-1">
            <a:solidFill>
              <a:srgbClr val="000000"/>
            </a:solidFill>
            <a:uFill>
              <a:solidFill>
                <a:srgbClr val="FFFFFF"/>
              </a:solidFill>
            </a:uFill>
            <a:latin typeface="Times New Roman"/>
          </a:endParaRPr>
        </a:p>
        <a:p>
          <a:endParaRPr lang="en-US" sz="1100" b="0" strike="noStrike" spc="-1">
            <a:solidFill>
              <a:srgbClr val="000000"/>
            </a:solidFill>
            <a:uFill>
              <a:solidFill>
                <a:srgbClr val="FFFFFF"/>
              </a:solidFill>
            </a:uFill>
            <a:latin typeface="Times New Roman"/>
          </a:endParaRPr>
        </a:p>
        <a:p>
          <a:r>
            <a:rPr lang="en-US" sz="1100" b="0" strike="noStrike" spc="-1">
              <a:solidFill>
                <a:srgbClr val="000000"/>
              </a:solidFill>
              <a:uFill>
                <a:solidFill>
                  <a:srgbClr val="FFFFFF"/>
                </a:solidFill>
              </a:uFill>
              <a:latin typeface="Calibri"/>
            </a:rPr>
            <a:t>You can overwrite the solution to see how an existing cal kit performs, or to round off the lengths.  Only overright the blue boxes.</a:t>
          </a:r>
          <a:endParaRPr lang="en-US" sz="1100" b="0" strike="noStrike" spc="-1">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255240</xdr:colOff>
      <xdr:row>38</xdr:row>
      <xdr:rowOff>82800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263160</xdr:colOff>
      <xdr:row>38</xdr:row>
      <xdr:rowOff>103320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263160</xdr:colOff>
      <xdr:row>38</xdr:row>
      <xdr:rowOff>103320</xdr:rowOff>
    </xdr:to>
    <xdr:graphicFrame macro="">
      <xdr:nvGraphicFramePr>
        <xdr:cNvPr id="3" name="Chart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252000</xdr:colOff>
      <xdr:row>38</xdr:row>
      <xdr:rowOff>94680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Normal="100" workbookViewId="0">
      <selection activeCell="P20" sqref="P20"/>
    </sheetView>
  </sheetViews>
  <sheetFormatPr baseColWidth="10" defaultColWidth="9.140625" defaultRowHeight="15" x14ac:dyDescent="0.25"/>
  <cols>
    <col min="1" max="1025" width="8.7109375" customWidth="1"/>
  </cols>
  <sheetData/>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AQ109"/>
  <sheetViews>
    <sheetView tabSelected="1" topLeftCell="A22" zoomScaleNormal="100" workbookViewId="0">
      <selection activeCell="AM14" sqref="AM14"/>
    </sheetView>
  </sheetViews>
  <sheetFormatPr baseColWidth="10" defaultColWidth="9.140625" defaultRowHeight="15" x14ac:dyDescent="0.25"/>
  <cols>
    <col min="1" max="1" width="22.7109375" customWidth="1"/>
    <col min="2" max="2" width="8.7109375" customWidth="1"/>
    <col min="3" max="3" width="24.140625" customWidth="1"/>
    <col min="4" max="7" width="8.7109375" customWidth="1"/>
    <col min="8" max="8" width="21.7109375" customWidth="1"/>
    <col min="9" max="9" width="11.28515625" customWidth="1"/>
    <col min="10" max="15" width="8.7109375" customWidth="1"/>
    <col min="16" max="16" width="12" customWidth="1"/>
    <col min="17" max="45" width="8.7109375" customWidth="1"/>
    <col min="46" max="46" width="21.85546875" customWidth="1"/>
    <col min="47" max="1025" width="8.7109375" customWidth="1"/>
  </cols>
  <sheetData>
    <row r="4" spans="3:43" x14ac:dyDescent="0.25">
      <c r="W4" t="s">
        <v>0</v>
      </c>
      <c r="AA4" t="s">
        <v>1</v>
      </c>
      <c r="AF4" t="s">
        <v>2</v>
      </c>
      <c r="AL4" t="s">
        <v>3</v>
      </c>
    </row>
    <row r="5" spans="3:43" x14ac:dyDescent="0.25">
      <c r="W5" t="s">
        <v>4</v>
      </c>
      <c r="AA5" t="s">
        <v>4</v>
      </c>
      <c r="AF5" t="s">
        <v>4</v>
      </c>
      <c r="AG5" t="s">
        <v>5</v>
      </c>
      <c r="AH5" t="s">
        <v>6</v>
      </c>
      <c r="AL5" t="s">
        <v>4</v>
      </c>
      <c r="AM5" t="s">
        <v>5</v>
      </c>
      <c r="AN5" t="s">
        <v>6</v>
      </c>
      <c r="AO5" t="s">
        <v>7</v>
      </c>
    </row>
    <row r="6" spans="3:43" x14ac:dyDescent="0.25">
      <c r="C6" t="s">
        <v>8</v>
      </c>
      <c r="W6">
        <f>C20</f>
        <v>1.9375751580604872</v>
      </c>
      <c r="X6" t="s">
        <v>9</v>
      </c>
      <c r="AA6">
        <f>C28</f>
        <v>17.790462814919017</v>
      </c>
      <c r="AB6">
        <f>E28</f>
        <v>1.7790462814919019</v>
      </c>
      <c r="AC6" t="s">
        <v>9</v>
      </c>
      <c r="AF6">
        <f>C36</f>
        <v>34.687939290816658</v>
      </c>
      <c r="AG6">
        <f>E36</f>
        <v>7.4732899733855369</v>
      </c>
      <c r="AH6">
        <f>G36</f>
        <v>1.6100715167329254</v>
      </c>
      <c r="AI6" t="s">
        <v>9</v>
      </c>
      <c r="AL6">
        <f>C44</f>
        <v>47.016347044034696</v>
      </c>
      <c r="AM6">
        <f>E44</f>
        <v>14.867874392007453</v>
      </c>
      <c r="AN6">
        <f>G44</f>
        <v>4.7016347044034683</v>
      </c>
      <c r="AO6">
        <f>I44</f>
        <v>1.4867874392007452</v>
      </c>
      <c r="AP6" t="s">
        <v>9</v>
      </c>
    </row>
    <row r="7" spans="3:43" x14ac:dyDescent="0.25">
      <c r="C7" t="s">
        <v>48</v>
      </c>
      <c r="S7" t="s">
        <v>10</v>
      </c>
      <c r="T7" t="s">
        <v>11</v>
      </c>
      <c r="U7" t="s">
        <v>12</v>
      </c>
      <c r="X7" t="s">
        <v>13</v>
      </c>
      <c r="AC7" t="s">
        <v>13</v>
      </c>
      <c r="AI7" t="s">
        <v>13</v>
      </c>
      <c r="AP7" t="s">
        <v>13</v>
      </c>
    </row>
    <row r="8" spans="3:43" x14ac:dyDescent="0.25">
      <c r="T8" t="s">
        <v>14</v>
      </c>
      <c r="U8" t="s">
        <v>9</v>
      </c>
      <c r="W8" t="s">
        <v>15</v>
      </c>
      <c r="X8" t="s">
        <v>14</v>
      </c>
      <c r="Y8" t="s">
        <v>16</v>
      </c>
      <c r="AA8" t="s">
        <v>15</v>
      </c>
      <c r="AC8" t="s">
        <v>14</v>
      </c>
      <c r="AD8" t="s">
        <v>16</v>
      </c>
      <c r="AF8" t="s">
        <v>15</v>
      </c>
      <c r="AG8" t="s">
        <v>15</v>
      </c>
      <c r="AH8" t="s">
        <v>15</v>
      </c>
      <c r="AI8" t="s">
        <v>14</v>
      </c>
      <c r="AJ8" t="s">
        <v>16</v>
      </c>
      <c r="AL8" t="s">
        <v>15</v>
      </c>
      <c r="AM8" t="s">
        <v>15</v>
      </c>
      <c r="AN8" t="s">
        <v>15</v>
      </c>
      <c r="AO8" t="s">
        <v>15</v>
      </c>
      <c r="AP8" t="s">
        <v>14</v>
      </c>
      <c r="AQ8" t="s">
        <v>16</v>
      </c>
    </row>
    <row r="9" spans="3:43" x14ac:dyDescent="0.25">
      <c r="S9">
        <v>0</v>
      </c>
      <c r="T9">
        <f>C12</f>
        <v>0.24</v>
      </c>
      <c r="U9">
        <f t="shared" ref="U9:U40" si="0">300/(T9*SQRT($D$10))</f>
        <v>391.39018192821845</v>
      </c>
      <c r="W9">
        <f t="shared" ref="W9:W40" si="1">(W$6/$U9)*360</f>
        <v>1.782178217821782</v>
      </c>
      <c r="X9">
        <f>C12</f>
        <v>0.24</v>
      </c>
      <c r="Y9">
        <v>-20</v>
      </c>
      <c r="AA9">
        <f t="shared" ref="AA9:AB28" si="2">(AA$6/$U9)*360</f>
        <v>16.363636363636363</v>
      </c>
      <c r="AB9">
        <f t="shared" si="2"/>
        <v>1.6363636363636362</v>
      </c>
      <c r="AC9">
        <f>C12</f>
        <v>0.24</v>
      </c>
      <c r="AD9">
        <v>-20</v>
      </c>
      <c r="AF9">
        <f t="shared" ref="AF9:AH28" si="3">(AF$6/$U9)*360</f>
        <v>31.905905465416737</v>
      </c>
      <c r="AG9">
        <f t="shared" si="3"/>
        <v>6.8739189551571682</v>
      </c>
      <c r="AH9">
        <f t="shared" si="3"/>
        <v>1.4809409453458324</v>
      </c>
      <c r="AI9">
        <f>C12</f>
        <v>0.24</v>
      </c>
      <c r="AJ9">
        <v>-20</v>
      </c>
      <c r="AL9">
        <f t="shared" ref="AL9:AO28" si="4">(AL$6/$U9)*360</f>
        <v>43.245553203367585</v>
      </c>
      <c r="AM9">
        <f t="shared" si="4"/>
        <v>13.675444679663242</v>
      </c>
      <c r="AN9">
        <f t="shared" si="4"/>
        <v>4.3245553203367573</v>
      </c>
      <c r="AO9">
        <f t="shared" si="4"/>
        <v>1.367544467966324</v>
      </c>
      <c r="AP9">
        <f>C12</f>
        <v>0.24</v>
      </c>
      <c r="AQ9">
        <v>-20</v>
      </c>
    </row>
    <row r="10" spans="3:43" x14ac:dyDescent="0.25">
      <c r="C10" s="4" t="s">
        <v>17</v>
      </c>
      <c r="D10" s="5">
        <v>10.199999999999999</v>
      </c>
      <c r="E10" s="4"/>
      <c r="F10" s="4"/>
      <c r="G10" s="4"/>
      <c r="H10" s="4"/>
      <c r="N10">
        <v>1200</v>
      </c>
      <c r="O10">
        <f>S10/100</f>
        <v>0.01</v>
      </c>
      <c r="P10">
        <f>N10^O10</f>
        <v>1.0734746979257961</v>
      </c>
      <c r="S10">
        <f t="shared" ref="S10:S41" si="5">S9+1</f>
        <v>1</v>
      </c>
      <c r="T10">
        <f t="shared" ref="T10:T41" si="6">T$9*($D$12/$C$12)^(S10/100)</f>
        <v>0.25131085153221588</v>
      </c>
      <c r="U10">
        <f t="shared" si="0"/>
        <v>373.77472198302962</v>
      </c>
      <c r="W10">
        <f t="shared" si="1"/>
        <v>1.8661696895956623</v>
      </c>
      <c r="X10">
        <f>C12</f>
        <v>0.24</v>
      </c>
      <c r="Y10">
        <v>200</v>
      </c>
      <c r="AA10">
        <f t="shared" si="2"/>
        <v>17.134830786287445</v>
      </c>
      <c r="AB10">
        <f t="shared" si="2"/>
        <v>1.7134830786287447</v>
      </c>
      <c r="AC10">
        <f>C12</f>
        <v>0.24</v>
      </c>
      <c r="AD10">
        <v>200</v>
      </c>
      <c r="AF10">
        <f t="shared" si="3"/>
        <v>33.40958446425109</v>
      </c>
      <c r="AG10">
        <f t="shared" si="3"/>
        <v>7.1978767749332819</v>
      </c>
      <c r="AH10">
        <f t="shared" si="3"/>
        <v>1.550735541849108</v>
      </c>
      <c r="AI10">
        <f>C12</f>
        <v>0.24</v>
      </c>
      <c r="AJ10">
        <v>200</v>
      </c>
      <c r="AL10">
        <f t="shared" si="4"/>
        <v>45.283653335500226</v>
      </c>
      <c r="AM10">
        <f t="shared" si="4"/>
        <v>14.319948531366169</v>
      </c>
      <c r="AN10">
        <f t="shared" si="4"/>
        <v>4.5283653335500222</v>
      </c>
      <c r="AO10">
        <f t="shared" si="4"/>
        <v>1.4319948531366167</v>
      </c>
      <c r="AP10">
        <f>C12</f>
        <v>0.24</v>
      </c>
      <c r="AQ10">
        <v>200</v>
      </c>
    </row>
    <row r="11" spans="3:43" x14ac:dyDescent="0.25">
      <c r="C11" s="4" t="s">
        <v>18</v>
      </c>
      <c r="D11" s="4" t="s">
        <v>19</v>
      </c>
      <c r="E11" s="4"/>
      <c r="F11" s="4" t="s">
        <v>20</v>
      </c>
      <c r="G11" s="4"/>
      <c r="H11" s="6"/>
      <c r="I11" s="1"/>
      <c r="S11">
        <f t="shared" si="5"/>
        <v>2</v>
      </c>
      <c r="T11">
        <f t="shared" si="6"/>
        <v>0.26315476707436442</v>
      </c>
      <c r="U11">
        <f t="shared" si="0"/>
        <v>356.95208833601674</v>
      </c>
      <c r="W11">
        <f t="shared" si="1"/>
        <v>1.9541195574829036</v>
      </c>
      <c r="X11">
        <f>D12</f>
        <v>24</v>
      </c>
      <c r="Y11">
        <v>200</v>
      </c>
      <c r="AA11">
        <f t="shared" si="2"/>
        <v>17.942370482343026</v>
      </c>
      <c r="AB11">
        <f t="shared" si="2"/>
        <v>1.7942370482343024</v>
      </c>
      <c r="AC11">
        <f>D27</f>
        <v>2.4</v>
      </c>
      <c r="AD11">
        <v>200</v>
      </c>
      <c r="AF11">
        <f t="shared" si="3"/>
        <v>34.984129671035127</v>
      </c>
      <c r="AG11">
        <f t="shared" si="3"/>
        <v>7.5371022563851779</v>
      </c>
      <c r="AH11">
        <f t="shared" si="3"/>
        <v>1.6238194563473813</v>
      </c>
      <c r="AI11">
        <f>D35</f>
        <v>1.113981320067067</v>
      </c>
      <c r="AJ11">
        <v>200</v>
      </c>
      <c r="AL11">
        <f t="shared" si="4"/>
        <v>47.417806167642631</v>
      </c>
      <c r="AM11">
        <f t="shared" si="4"/>
        <v>14.994826913813066</v>
      </c>
      <c r="AN11">
        <f t="shared" si="4"/>
        <v>4.7417806167642613</v>
      </c>
      <c r="AO11">
        <f t="shared" si="4"/>
        <v>1.4994826913813064</v>
      </c>
      <c r="AP11">
        <f>D43</f>
        <v>0.7589466384404111</v>
      </c>
      <c r="AQ11">
        <v>200</v>
      </c>
    </row>
    <row r="12" spans="3:43" x14ac:dyDescent="0.25">
      <c r="C12" s="5">
        <v>0.24</v>
      </c>
      <c r="D12" s="5">
        <v>24</v>
      </c>
      <c r="E12" s="4" t="s">
        <v>14</v>
      </c>
      <c r="F12" s="4">
        <f>D12/C12</f>
        <v>100</v>
      </c>
      <c r="G12" s="4"/>
      <c r="H12" s="7" t="str">
        <f>IF(F12&lt;=8,"One line", IF(F12&lt;=64,"Two lines", IF(F12&lt;=512, "Three lines", IF(F12&lt;=4096, "Four lines", "Find a new career"))))</f>
        <v>Three lines</v>
      </c>
      <c r="I12" s="3"/>
      <c r="S12">
        <f t="shared" si="5"/>
        <v>3</v>
      </c>
      <c r="T12">
        <f t="shared" si="6"/>
        <v>0.27555686915925187</v>
      </c>
      <c r="U12">
        <f t="shared" si="0"/>
        <v>340.88659792576465</v>
      </c>
      <c r="W12">
        <f t="shared" si="1"/>
        <v>2.0462143749449395</v>
      </c>
      <c r="X12">
        <f>D12</f>
        <v>24</v>
      </c>
      <c r="Y12">
        <v>-20</v>
      </c>
      <c r="AA12">
        <f t="shared" si="2"/>
        <v>18.787968351767169</v>
      </c>
      <c r="AB12">
        <f t="shared" si="2"/>
        <v>1.878796835176717</v>
      </c>
      <c r="AC12">
        <f>D27</f>
        <v>2.4</v>
      </c>
      <c r="AD12">
        <v>-20</v>
      </c>
      <c r="AF12">
        <f t="shared" si="3"/>
        <v>36.632880907255419</v>
      </c>
      <c r="AG12">
        <f t="shared" si="3"/>
        <v>7.8923149422397714</v>
      </c>
      <c r="AH12">
        <f t="shared" si="3"/>
        <v>1.7003477096218345</v>
      </c>
      <c r="AI12">
        <f>D35</f>
        <v>1.113981320067067</v>
      </c>
      <c r="AJ12">
        <v>-20</v>
      </c>
      <c r="AL12">
        <f t="shared" si="4"/>
        <v>49.652538524082615</v>
      </c>
      <c r="AM12">
        <f t="shared" si="4"/>
        <v>15.701511334535629</v>
      </c>
      <c r="AN12">
        <f t="shared" si="4"/>
        <v>4.9652538524082601</v>
      </c>
      <c r="AO12">
        <f t="shared" si="4"/>
        <v>1.5701511334535627</v>
      </c>
      <c r="AP12">
        <f>D43</f>
        <v>0.7589466384404111</v>
      </c>
      <c r="AQ12">
        <v>-20</v>
      </c>
    </row>
    <row r="13" spans="3:43" x14ac:dyDescent="0.25">
      <c r="S13">
        <f t="shared" si="5"/>
        <v>4</v>
      </c>
      <c r="T13">
        <f t="shared" si="6"/>
        <v>0.28854346430817912</v>
      </c>
      <c r="U13">
        <f t="shared" si="0"/>
        <v>325.54417369317542</v>
      </c>
      <c r="W13">
        <f t="shared" si="1"/>
        <v>2.1426494874369735</v>
      </c>
      <c r="AA13">
        <f t="shared" si="2"/>
        <v>19.67341802101221</v>
      </c>
      <c r="AB13">
        <f t="shared" si="2"/>
        <v>1.9673418021012212</v>
      </c>
      <c r="AC13">
        <f>D12</f>
        <v>24</v>
      </c>
      <c r="AD13">
        <v>-20</v>
      </c>
      <c r="AF13">
        <f t="shared" si="3"/>
        <v>38.359335395335883</v>
      </c>
      <c r="AG13">
        <f t="shared" si="3"/>
        <v>8.2642682862279511</v>
      </c>
      <c r="AH13">
        <f t="shared" si="3"/>
        <v>1.7804826283579842</v>
      </c>
      <c r="AI13">
        <f>F35</f>
        <v>5.1706432560765219</v>
      </c>
      <c r="AJ13">
        <v>-20</v>
      </c>
      <c r="AL13">
        <f t="shared" si="4"/>
        <v>51.992590571763984</v>
      </c>
      <c r="AM13">
        <f t="shared" si="4"/>
        <v>16.441500765937032</v>
      </c>
      <c r="AN13">
        <f t="shared" si="4"/>
        <v>5.1992590571763975</v>
      </c>
      <c r="AO13">
        <f t="shared" si="4"/>
        <v>1.6441500765937034</v>
      </c>
      <c r="AP13">
        <f>F43</f>
        <v>2.4</v>
      </c>
      <c r="AQ13">
        <v>-20</v>
      </c>
    </row>
    <row r="14" spans="3:43" x14ac:dyDescent="0.25">
      <c r="S14">
        <f t="shared" si="5"/>
        <v>5</v>
      </c>
      <c r="T14">
        <f t="shared" si="6"/>
        <v>0.30214209883060011</v>
      </c>
      <c r="U14">
        <f t="shared" si="0"/>
        <v>310.89227229945715</v>
      </c>
      <c r="W14">
        <f t="shared" si="1"/>
        <v>2.243629446761882</v>
      </c>
      <c r="AA14">
        <f t="shared" si="2"/>
        <v>20.600597647540916</v>
      </c>
      <c r="AB14">
        <f t="shared" si="2"/>
        <v>2.0600597647540915</v>
      </c>
      <c r="AC14">
        <f>D12</f>
        <v>24</v>
      </c>
      <c r="AD14">
        <v>200</v>
      </c>
      <c r="AF14">
        <f t="shared" si="3"/>
        <v>40.167155176715539</v>
      </c>
      <c r="AG14">
        <f t="shared" si="3"/>
        <v>8.6537512512609691</v>
      </c>
      <c r="AH14">
        <f t="shared" si="3"/>
        <v>1.8643941894623453</v>
      </c>
      <c r="AI14">
        <f>F35</f>
        <v>5.1706432560765219</v>
      </c>
      <c r="AJ14">
        <v>200</v>
      </c>
      <c r="AL14">
        <f t="shared" si="4"/>
        <v>54.442925874816112</v>
      </c>
      <c r="AM14">
        <f t="shared" si="4"/>
        <v>17.2163648248134</v>
      </c>
      <c r="AN14">
        <f t="shared" si="4"/>
        <v>5.444292587481609</v>
      </c>
      <c r="AO14">
        <f t="shared" si="4"/>
        <v>1.7216364824813397</v>
      </c>
      <c r="AP14">
        <f>F43</f>
        <v>2.4</v>
      </c>
      <c r="AQ14">
        <v>200</v>
      </c>
    </row>
    <row r="15" spans="3:43" x14ac:dyDescent="0.25">
      <c r="S15">
        <f t="shared" si="5"/>
        <v>6</v>
      </c>
      <c r="T15">
        <f t="shared" si="6"/>
        <v>0.31638161725353775</v>
      </c>
      <c r="U15">
        <f t="shared" si="0"/>
        <v>296.899815097339</v>
      </c>
      <c r="W15">
        <f t="shared" si="1"/>
        <v>2.3493684449520127</v>
      </c>
      <c r="AA15">
        <f t="shared" si="2"/>
        <v>21.571473903650297</v>
      </c>
      <c r="AB15">
        <f t="shared" si="2"/>
        <v>2.1571473903650298</v>
      </c>
      <c r="AF15">
        <f t="shared" si="3"/>
        <v>42.060174879529313</v>
      </c>
      <c r="AG15">
        <f t="shared" si="3"/>
        <v>9.061589982926554</v>
      </c>
      <c r="AH15">
        <f t="shared" si="3"/>
        <v>1.9522603806062393</v>
      </c>
      <c r="AI15">
        <f>D12</f>
        <v>24</v>
      </c>
      <c r="AJ15">
        <v>200</v>
      </c>
      <c r="AL15">
        <f t="shared" si="4"/>
        <v>57.008741922938945</v>
      </c>
      <c r="AM15">
        <f t="shared" si="4"/>
        <v>18.027747101721435</v>
      </c>
      <c r="AN15">
        <f t="shared" si="4"/>
        <v>5.7008741922938926</v>
      </c>
      <c r="AO15">
        <f t="shared" si="4"/>
        <v>1.8027747101721434</v>
      </c>
      <c r="AP15">
        <f>H43</f>
        <v>7.5894663844041128</v>
      </c>
      <c r="AQ15">
        <v>200</v>
      </c>
    </row>
    <row r="16" spans="3:43" x14ac:dyDescent="0.25">
      <c r="S16">
        <f t="shared" si="5"/>
        <v>7</v>
      </c>
      <c r="T16">
        <f t="shared" si="6"/>
        <v>0.3312922235046924</v>
      </c>
      <c r="U16">
        <f t="shared" si="0"/>
        <v>283.53712220909392</v>
      </c>
      <c r="W16">
        <f t="shared" si="1"/>
        <v>2.4600907685992008</v>
      </c>
      <c r="AA16">
        <f t="shared" si="2"/>
        <v>22.588106148047203</v>
      </c>
      <c r="AB16">
        <f t="shared" si="2"/>
        <v>2.2588106148047209</v>
      </c>
      <c r="AF16">
        <f t="shared" si="3"/>
        <v>44.042409852368451</v>
      </c>
      <c r="AG16">
        <f t="shared" si="3"/>
        <v>9.4886495618544586</v>
      </c>
      <c r="AH16">
        <f t="shared" si="3"/>
        <v>2.044267577761508</v>
      </c>
      <c r="AI16">
        <f>D12</f>
        <v>24</v>
      </c>
      <c r="AJ16">
        <v>-20</v>
      </c>
      <c r="AL16">
        <f t="shared" si="4"/>
        <v>59.695481155975507</v>
      </c>
      <c r="AM16">
        <f t="shared" si="4"/>
        <v>18.877368647254379</v>
      </c>
      <c r="AN16">
        <f t="shared" si="4"/>
        <v>5.9695481155975489</v>
      </c>
      <c r="AO16">
        <f t="shared" si="4"/>
        <v>1.887736864725438</v>
      </c>
      <c r="AP16">
        <f>H43</f>
        <v>7.5894663844041128</v>
      </c>
      <c r="AQ16">
        <v>-20</v>
      </c>
    </row>
    <row r="17" spans="1:43" x14ac:dyDescent="0.25">
      <c r="S17">
        <f t="shared" si="5"/>
        <v>8</v>
      </c>
      <c r="T17">
        <f t="shared" si="6"/>
        <v>0.3469055449790226</v>
      </c>
      <c r="U17">
        <f t="shared" si="0"/>
        <v>270.77584957153857</v>
      </c>
      <c r="W17">
        <f t="shared" si="1"/>
        <v>2.5760312745967022</v>
      </c>
      <c r="AA17">
        <f t="shared" si="2"/>
        <v>23.652650794024265</v>
      </c>
      <c r="AB17">
        <f t="shared" si="2"/>
        <v>2.3652650794024264</v>
      </c>
      <c r="AF17">
        <f t="shared" si="3"/>
        <v>46.118064681373205</v>
      </c>
      <c r="AG17">
        <f t="shared" si="3"/>
        <v>9.9358358386684635</v>
      </c>
      <c r="AH17">
        <f t="shared" si="3"/>
        <v>2.1406109405289371</v>
      </c>
      <c r="AL17">
        <f t="shared" si="4"/>
        <v>62.508842508056453</v>
      </c>
      <c r="AM17">
        <f t="shared" si="4"/>
        <v>19.767031622621047</v>
      </c>
      <c r="AN17">
        <f t="shared" si="4"/>
        <v>6.2508842508056439</v>
      </c>
      <c r="AO17">
        <f t="shared" si="4"/>
        <v>1.9767031622621047</v>
      </c>
      <c r="AP17">
        <f>D12</f>
        <v>24</v>
      </c>
      <c r="AQ17">
        <v>-20</v>
      </c>
    </row>
    <row r="18" spans="1:43" x14ac:dyDescent="0.25">
      <c r="A18" s="1" t="s">
        <v>21</v>
      </c>
      <c r="B18" t="s">
        <v>22</v>
      </c>
      <c r="C18" t="s">
        <v>23</v>
      </c>
      <c r="D18" t="s">
        <v>24</v>
      </c>
      <c r="S18">
        <f t="shared" si="5"/>
        <v>9</v>
      </c>
      <c r="T18">
        <f t="shared" si="6"/>
        <v>0.36325469962468998</v>
      </c>
      <c r="U18">
        <f t="shared" si="0"/>
        <v>258.58892881447491</v>
      </c>
      <c r="W18">
        <f t="shared" si="1"/>
        <v>2.6974358883021532</v>
      </c>
      <c r="AA18">
        <f t="shared" si="2"/>
        <v>24.767365883501586</v>
      </c>
      <c r="AB18">
        <f t="shared" si="2"/>
        <v>2.4767365883501591</v>
      </c>
      <c r="AF18">
        <f t="shared" si="3"/>
        <v>48.291542108723796</v>
      </c>
      <c r="AG18">
        <f t="shared" si="3"/>
        <v>10.404097355417001</v>
      </c>
      <c r="AH18">
        <f t="shared" si="3"/>
        <v>2.2414948260979366</v>
      </c>
      <c r="AL18">
        <f t="shared" si="4"/>
        <v>65.454793495803514</v>
      </c>
      <c r="AM18">
        <f t="shared" si="4"/>
        <v>20.6986231222714</v>
      </c>
      <c r="AN18">
        <f t="shared" si="4"/>
        <v>6.5454793495803498</v>
      </c>
      <c r="AO18">
        <f t="shared" si="4"/>
        <v>2.0698623122271398</v>
      </c>
      <c r="AP18">
        <f>D12</f>
        <v>24</v>
      </c>
      <c r="AQ18">
        <v>200</v>
      </c>
    </row>
    <row r="19" spans="1:43" x14ac:dyDescent="0.25">
      <c r="A19" t="s">
        <v>25</v>
      </c>
      <c r="B19">
        <f>C12</f>
        <v>0.24</v>
      </c>
      <c r="C19">
        <f>C12+(D12-C12)/2</f>
        <v>12.120000000000001</v>
      </c>
      <c r="D19">
        <f>D12</f>
        <v>24</v>
      </c>
      <c r="E19" t="s">
        <v>14</v>
      </c>
      <c r="S19">
        <f t="shared" si="5"/>
        <v>10</v>
      </c>
      <c r="T19">
        <f t="shared" si="6"/>
        <v>0.38037436619066722</v>
      </c>
      <c r="U19">
        <f t="shared" si="0"/>
        <v>246.95050984504846</v>
      </c>
      <c r="W19">
        <f t="shared" si="1"/>
        <v>2.8245621251782218</v>
      </c>
      <c r="AA19">
        <f t="shared" si="2"/>
        <v>25.934615876636393</v>
      </c>
      <c r="AB19">
        <f t="shared" si="2"/>
        <v>2.59346158766364</v>
      </c>
      <c r="AF19">
        <f t="shared" si="3"/>
        <v>50.567452371446819</v>
      </c>
      <c r="AG19">
        <f t="shared" si="3"/>
        <v>10.894427357558005</v>
      </c>
      <c r="AH19">
        <f t="shared" si="3"/>
        <v>2.3471332227155353</v>
      </c>
      <c r="AL19">
        <f t="shared" si="4"/>
        <v>68.539582876232188</v>
      </c>
      <c r="AM19">
        <f t="shared" si="4"/>
        <v>21.674119176676822</v>
      </c>
      <c r="AN19">
        <f t="shared" si="4"/>
        <v>6.8539582876232163</v>
      </c>
      <c r="AO19">
        <f t="shared" si="4"/>
        <v>2.1674119176676818</v>
      </c>
    </row>
    <row r="20" spans="1:43" x14ac:dyDescent="0.25">
      <c r="A20" t="s">
        <v>26</v>
      </c>
      <c r="C20" s="2">
        <f>300/C19/4/SQRT(D10)</f>
        <v>1.9375751580604872</v>
      </c>
      <c r="E20" t="s">
        <v>9</v>
      </c>
      <c r="S20">
        <f t="shared" si="5"/>
        <v>11</v>
      </c>
      <c r="T20">
        <f t="shared" si="6"/>
        <v>0.39830085778501456</v>
      </c>
      <c r="U20">
        <f t="shared" si="0"/>
        <v>235.8359060162349</v>
      </c>
      <c r="W20">
        <f t="shared" si="1"/>
        <v>2.9576796370174345</v>
      </c>
      <c r="AA20">
        <f t="shared" si="2"/>
        <v>27.156876667160077</v>
      </c>
      <c r="AB20">
        <f t="shared" si="2"/>
        <v>2.7156876667160077</v>
      </c>
      <c r="AF20">
        <f t="shared" si="3"/>
        <v>52.950622980346125</v>
      </c>
      <c r="AG20">
        <f t="shared" si="3"/>
        <v>11.407865900765712</v>
      </c>
      <c r="AH20">
        <f t="shared" si="3"/>
        <v>2.4577502035841472</v>
      </c>
      <c r="AL20">
        <f t="shared" si="4"/>
        <v>71.769753901203302</v>
      </c>
      <c r="AM20">
        <f t="shared" si="4"/>
        <v>22.695588943755759</v>
      </c>
      <c r="AN20">
        <f t="shared" si="4"/>
        <v>7.1769753901203286</v>
      </c>
      <c r="AO20">
        <f t="shared" si="4"/>
        <v>2.2695588943755758</v>
      </c>
    </row>
    <row r="21" spans="1:43" x14ac:dyDescent="0.25">
      <c r="A21" t="s">
        <v>27</v>
      </c>
      <c r="C21">
        <f>C20/(0.3/SQRT($D$10))</f>
        <v>20.627062706270628</v>
      </c>
      <c r="E21" t="s">
        <v>28</v>
      </c>
      <c r="S21">
        <f t="shared" si="5"/>
        <v>12</v>
      </c>
      <c r="T21">
        <f t="shared" si="6"/>
        <v>0.41707219889985014</v>
      </c>
      <c r="U21">
        <f t="shared" si="0"/>
        <v>225.22154176315246</v>
      </c>
      <c r="W21">
        <f t="shared" si="1"/>
        <v>3.0970707839097784</v>
      </c>
      <c r="AA21">
        <f t="shared" si="2"/>
        <v>28.436740834080684</v>
      </c>
      <c r="AB21">
        <f t="shared" si="2"/>
        <v>2.8436740834080689</v>
      </c>
      <c r="AF21">
        <f t="shared" si="3"/>
        <v>55.446108959800441</v>
      </c>
      <c r="AG21">
        <f t="shared" si="3"/>
        <v>11.945502057028168</v>
      </c>
      <c r="AH21">
        <f t="shared" si="3"/>
        <v>2.573580402150871</v>
      </c>
      <c r="AL21">
        <f t="shared" si="4"/>
        <v>75.152158196537414</v>
      </c>
      <c r="AM21">
        <f t="shared" si="4"/>
        <v>23.765199097835019</v>
      </c>
      <c r="AN21">
        <f t="shared" si="4"/>
        <v>7.5152158196537391</v>
      </c>
      <c r="AO21">
        <f t="shared" si="4"/>
        <v>2.3765199097835015</v>
      </c>
    </row>
    <row r="22" spans="1:43" x14ac:dyDescent="0.25">
      <c r="A22" t="s">
        <v>29</v>
      </c>
      <c r="C22">
        <f>C20*360/(300/B19/SQRT($D$10))</f>
        <v>1.782178217821782</v>
      </c>
      <c r="E22" t="s">
        <v>30</v>
      </c>
      <c r="S22">
        <f t="shared" si="5"/>
        <v>13</v>
      </c>
      <c r="T22">
        <f t="shared" si="6"/>
        <v>0.43672820606639606</v>
      </c>
      <c r="U22">
        <f t="shared" si="0"/>
        <v>215.08490259612782</v>
      </c>
      <c r="W22">
        <f t="shared" si="1"/>
        <v>3.2430312331663069</v>
      </c>
      <c r="AA22">
        <f t="shared" si="2"/>
        <v>29.776923140890634</v>
      </c>
      <c r="AB22">
        <f t="shared" si="2"/>
        <v>2.9776923140890634</v>
      </c>
      <c r="AF22">
        <f t="shared" si="3"/>
        <v>58.059203570147801</v>
      </c>
      <c r="AG22">
        <f t="shared" si="3"/>
        <v>12.508476224714938</v>
      </c>
      <c r="AH22">
        <f t="shared" si="3"/>
        <v>2.6948695097964919</v>
      </c>
      <c r="AL22">
        <f t="shared" si="4"/>
        <v>78.693970295231722</v>
      </c>
      <c r="AM22">
        <f t="shared" si="4"/>
        <v>24.885218425456529</v>
      </c>
      <c r="AN22">
        <f t="shared" si="4"/>
        <v>7.8693970295231699</v>
      </c>
      <c r="AO22">
        <f t="shared" si="4"/>
        <v>2.4885218425456528</v>
      </c>
    </row>
    <row r="23" spans="1:43" x14ac:dyDescent="0.25">
      <c r="A23" t="s">
        <v>31</v>
      </c>
      <c r="C23">
        <f>C20*360/(300/D19/SQRT($D$10))</f>
        <v>178.21782178217819</v>
      </c>
      <c r="E23" t="s">
        <v>30</v>
      </c>
      <c r="S23">
        <f t="shared" si="5"/>
        <v>14</v>
      </c>
      <c r="T23">
        <f t="shared" si="6"/>
        <v>0.45731057231117939</v>
      </c>
      <c r="U23">
        <f t="shared" si="0"/>
        <v>205.40448734444473</v>
      </c>
      <c r="W23">
        <f t="shared" si="1"/>
        <v>3.3958705864691536</v>
      </c>
      <c r="AA23">
        <f t="shared" si="2"/>
        <v>31.180266293944044</v>
      </c>
      <c r="AB23">
        <f t="shared" si="2"/>
        <v>3.118026629394405</v>
      </c>
      <c r="AF23">
        <f t="shared" si="3"/>
        <v>60.795449535400486</v>
      </c>
      <c r="AG23">
        <f t="shared" si="3"/>
        <v>13.097982547514954</v>
      </c>
      <c r="AH23">
        <f t="shared" si="3"/>
        <v>2.8218747969798401</v>
      </c>
      <c r="AL23">
        <f t="shared" si="4"/>
        <v>82.40270285560662</v>
      </c>
      <c r="AM23">
        <f t="shared" si="4"/>
        <v>26.058022637777796</v>
      </c>
      <c r="AN23">
        <f t="shared" si="4"/>
        <v>8.2402702855606602</v>
      </c>
      <c r="AO23">
        <f t="shared" si="4"/>
        <v>2.6058022637777789</v>
      </c>
    </row>
    <row r="24" spans="1:43" x14ac:dyDescent="0.25">
      <c r="S24">
        <f t="shared" si="5"/>
        <v>15</v>
      </c>
      <c r="T24">
        <f t="shared" si="6"/>
        <v>0.47886295559253111</v>
      </c>
      <c r="U24">
        <f t="shared" si="0"/>
        <v>196.15976254947861</v>
      </c>
      <c r="W24">
        <f t="shared" si="1"/>
        <v>3.5559130365782012</v>
      </c>
      <c r="AA24">
        <f t="shared" si="2"/>
        <v>32.649746972218026</v>
      </c>
      <c r="AB24">
        <f t="shared" si="2"/>
        <v>3.264974697221803</v>
      </c>
      <c r="AF24">
        <f t="shared" si="3"/>
        <v>63.660650800105628</v>
      </c>
      <c r="AG24">
        <f t="shared" si="3"/>
        <v>13.715271447375354</v>
      </c>
      <c r="AH24">
        <f t="shared" si="3"/>
        <v>2.9548656589429263</v>
      </c>
      <c r="AL24">
        <f t="shared" si="4"/>
        <v>86.286222596661062</v>
      </c>
      <c r="AM24">
        <f t="shared" si="4"/>
        <v>27.286099409773726</v>
      </c>
      <c r="AN24">
        <f t="shared" si="4"/>
        <v>8.6286222596661037</v>
      </c>
      <c r="AO24">
        <f t="shared" si="4"/>
        <v>2.728609940977373</v>
      </c>
    </row>
    <row r="25" spans="1:43" x14ac:dyDescent="0.25">
      <c r="C25" t="s">
        <v>32</v>
      </c>
      <c r="E25" t="s">
        <v>33</v>
      </c>
      <c r="S25">
        <f t="shared" si="5"/>
        <v>16</v>
      </c>
      <c r="T25">
        <f t="shared" si="6"/>
        <v>0.50143107140496945</v>
      </c>
      <c r="U25">
        <f t="shared" si="0"/>
        <v>187.33111891047744</v>
      </c>
      <c r="W25">
        <f t="shared" si="1"/>
        <v>3.7234980549873962</v>
      </c>
      <c r="AA25">
        <f t="shared" si="2"/>
        <v>34.18848214124791</v>
      </c>
      <c r="AB25">
        <f t="shared" si="2"/>
        <v>3.4188482141247909</v>
      </c>
      <c r="AF25">
        <f t="shared" si="3"/>
        <v>66.660884840289924</v>
      </c>
      <c r="AG25">
        <f t="shared" si="3"/>
        <v>14.361652276814111</v>
      </c>
      <c r="AH25">
        <f t="shared" si="3"/>
        <v>3.0941241871343705</v>
      </c>
      <c r="AL25">
        <f t="shared" si="4"/>
        <v>90.352766984438404</v>
      </c>
      <c r="AM25">
        <f t="shared" si="4"/>
        <v>28.572053656928865</v>
      </c>
      <c r="AN25">
        <f t="shared" si="4"/>
        <v>9.0352766984438375</v>
      </c>
      <c r="AO25">
        <f t="shared" si="4"/>
        <v>2.8572053656928862</v>
      </c>
    </row>
    <row r="26" spans="1:43" x14ac:dyDescent="0.25">
      <c r="A26" s="1" t="s">
        <v>34</v>
      </c>
      <c r="B26" t="s">
        <v>22</v>
      </c>
      <c r="C26" t="s">
        <v>35</v>
      </c>
      <c r="D26" t="s">
        <v>36</v>
      </c>
      <c r="E26" t="s">
        <v>37</v>
      </c>
      <c r="F26" t="s">
        <v>24</v>
      </c>
      <c r="S26">
        <f t="shared" si="5"/>
        <v>17</v>
      </c>
      <c r="T26">
        <f t="shared" si="6"/>
        <v>0.52506278974789256</v>
      </c>
      <c r="U26">
        <f t="shared" si="0"/>
        <v>178.89982969060597</v>
      </c>
      <c r="W26">
        <f t="shared" si="1"/>
        <v>3.8989811119893005</v>
      </c>
      <c r="AA26">
        <f t="shared" si="2"/>
        <v>35.799735664629033</v>
      </c>
      <c r="AB26">
        <f t="shared" si="2"/>
        <v>3.5799735664629035</v>
      </c>
      <c r="AF26">
        <f t="shared" si="3"/>
        <v>69.80251555460103</v>
      </c>
      <c r="AG26">
        <f t="shared" si="3"/>
        <v>15.038496096232254</v>
      </c>
      <c r="AH26">
        <f t="shared" si="3"/>
        <v>3.2399457675631833</v>
      </c>
      <c r="AL26">
        <f t="shared" si="4"/>
        <v>94.610961704796239</v>
      </c>
      <c r="AM26">
        <f t="shared" si="4"/>
        <v>29.918613060612316</v>
      </c>
      <c r="AN26">
        <f t="shared" si="4"/>
        <v>9.461096170479621</v>
      </c>
      <c r="AO26">
        <f t="shared" si="4"/>
        <v>2.9918613060612311</v>
      </c>
    </row>
    <row r="27" spans="1:43" x14ac:dyDescent="0.25">
      <c r="A27" t="s">
        <v>25</v>
      </c>
      <c r="B27">
        <f>C12</f>
        <v>0.24</v>
      </c>
      <c r="C27">
        <f>C12+(D27-C12)/2</f>
        <v>1.32</v>
      </c>
      <c r="D27" s="2">
        <f>(D12*C12)^0.5</f>
        <v>2.4</v>
      </c>
      <c r="E27">
        <f>D27+(D12-D27)/2</f>
        <v>13.200000000000001</v>
      </c>
      <c r="F27">
        <f>D19</f>
        <v>24</v>
      </c>
      <c r="G27" t="s">
        <v>14</v>
      </c>
      <c r="S27">
        <f t="shared" si="5"/>
        <v>18</v>
      </c>
      <c r="T27">
        <f t="shared" si="6"/>
        <v>0.54980823666426548</v>
      </c>
      <c r="U27">
        <f t="shared" si="0"/>
        <v>170.84801099502624</v>
      </c>
      <c r="W27">
        <f t="shared" si="1"/>
        <v>4.0827344306752389</v>
      </c>
      <c r="AA27">
        <f t="shared" si="2"/>
        <v>37.486925227109005</v>
      </c>
      <c r="AB27">
        <f t="shared" si="2"/>
        <v>3.7486925227109009</v>
      </c>
      <c r="AF27">
        <f t="shared" si="3"/>
        <v>73.092206762989704</v>
      </c>
      <c r="AG27">
        <f t="shared" si="3"/>
        <v>15.747238582116804</v>
      </c>
      <c r="AH27">
        <f t="shared" si="3"/>
        <v>3.3926397073520933</v>
      </c>
      <c r="AL27">
        <f t="shared" si="4"/>
        <v>99.069838959642553</v>
      </c>
      <c r="AM27">
        <f t="shared" si="4"/>
        <v>31.328633853855656</v>
      </c>
      <c r="AN27">
        <f t="shared" si="4"/>
        <v>9.9069838959642524</v>
      </c>
      <c r="AO27">
        <f t="shared" si="4"/>
        <v>3.1328633853855661</v>
      </c>
    </row>
    <row r="28" spans="1:43" x14ac:dyDescent="0.25">
      <c r="A28" t="s">
        <v>38</v>
      </c>
      <c r="C28" s="2">
        <f>300/C27/4/SQRT($D$10)</f>
        <v>17.790462814919017</v>
      </c>
      <c r="E28" s="2">
        <f>300/E27/4/SQRT($D$10)</f>
        <v>1.7790462814919019</v>
      </c>
      <c r="G28" t="s">
        <v>9</v>
      </c>
      <c r="S28">
        <f t="shared" si="5"/>
        <v>19</v>
      </c>
      <c r="T28">
        <f t="shared" si="6"/>
        <v>0.57571990056467781</v>
      </c>
      <c r="U28">
        <f t="shared" si="0"/>
        <v>163.15858383675879</v>
      </c>
      <c r="W28">
        <f t="shared" si="1"/>
        <v>4.27514777647038</v>
      </c>
      <c r="AA28">
        <f t="shared" si="2"/>
        <v>39.253629583955302</v>
      </c>
      <c r="AB28">
        <f t="shared" si="2"/>
        <v>3.9253629583955303</v>
      </c>
      <c r="AF28">
        <f t="shared" si="3"/>
        <v>76.536936341565564</v>
      </c>
      <c r="AG28">
        <f t="shared" si="3"/>
        <v>16.489383072303081</v>
      </c>
      <c r="AH28">
        <f t="shared" si="3"/>
        <v>3.5525298908194278</v>
      </c>
      <c r="AL28">
        <f t="shared" si="4"/>
        <v>103.73885662544697</v>
      </c>
      <c r="AM28">
        <f t="shared" si="4"/>
        <v>32.805106879806139</v>
      </c>
      <c r="AN28">
        <f t="shared" si="4"/>
        <v>10.373885662544694</v>
      </c>
      <c r="AO28">
        <f t="shared" si="4"/>
        <v>3.2805106879806138</v>
      </c>
    </row>
    <row r="29" spans="1:43" x14ac:dyDescent="0.25">
      <c r="A29" t="s">
        <v>27</v>
      </c>
      <c r="C29">
        <f>C28/(0.3/SQRT($D$10))</f>
        <v>189.39393939393938</v>
      </c>
      <c r="E29">
        <f>E28/(0.3/SQRT($D$10))</f>
        <v>18.939393939393941</v>
      </c>
      <c r="G29" t="s">
        <v>28</v>
      </c>
      <c r="S29">
        <f t="shared" si="5"/>
        <v>20</v>
      </c>
      <c r="T29">
        <f t="shared" si="6"/>
        <v>0.60285274356229934</v>
      </c>
      <c r="U29">
        <f t="shared" si="0"/>
        <v>155.81523790986154</v>
      </c>
      <c r="W29">
        <f t="shared" si="1"/>
        <v>4.4766292838784603</v>
      </c>
      <c r="AA29">
        <f t="shared" ref="AA29:AB48" si="7">(AA$6/$U29)*360</f>
        <v>41.103596151974948</v>
      </c>
      <c r="AB29">
        <f t="shared" si="7"/>
        <v>4.1103596151974955</v>
      </c>
      <c r="AF29">
        <f t="shared" ref="AF29:AH48" si="8">(AF$6/$U29)*360</f>
        <v>80.144011023607689</v>
      </c>
      <c r="AG29">
        <f t="shared" si="8"/>
        <v>17.266503754755806</v>
      </c>
      <c r="AH29">
        <f t="shared" si="8"/>
        <v>3.719955466481168</v>
      </c>
      <c r="AL29">
        <f t="shared" ref="AL29:AO48" si="9">(AL$6/$U29)*360</f>
        <v>108.62791831466474</v>
      </c>
      <c r="AM29">
        <f t="shared" si="9"/>
        <v>34.351163935705983</v>
      </c>
      <c r="AN29">
        <f t="shared" si="9"/>
        <v>10.86279183146647</v>
      </c>
      <c r="AO29">
        <f t="shared" si="9"/>
        <v>3.4351163935705982</v>
      </c>
    </row>
    <row r="30" spans="1:43" x14ac:dyDescent="0.25">
      <c r="A30" t="s">
        <v>29</v>
      </c>
      <c r="C30">
        <f>C28*360/(300/B27/SQRT($D$10))</f>
        <v>16.36363636363636</v>
      </c>
      <c r="E30">
        <f>E28*360/(300/D27/SQRT($D$10))</f>
        <v>16.363636363636363</v>
      </c>
      <c r="G30" t="s">
        <v>30</v>
      </c>
      <c r="S30">
        <f t="shared" si="5"/>
        <v>21</v>
      </c>
      <c r="T30">
        <f t="shared" si="6"/>
        <v>0.63126431805489169</v>
      </c>
      <c r="U30">
        <f t="shared" si="0"/>
        <v>148.80239699308399</v>
      </c>
      <c r="W30">
        <f t="shared" si="1"/>
        <v>4.6876063221897892</v>
      </c>
      <c r="AA30">
        <f t="shared" si="7"/>
        <v>43.040748958288063</v>
      </c>
      <c r="AB30">
        <f t="shared" si="7"/>
        <v>4.3040748958288066</v>
      </c>
      <c r="AF30">
        <f t="shared" si="8"/>
        <v>83.921081898125578</v>
      </c>
      <c r="AG30">
        <f t="shared" si="8"/>
        <v>18.080249006632847</v>
      </c>
      <c r="AH30">
        <f t="shared" si="8"/>
        <v>3.8952715664304312</v>
      </c>
      <c r="AL30">
        <f t="shared" si="9"/>
        <v>113.74739438262657</v>
      </c>
      <c r="AM30">
        <f t="shared" si="9"/>
        <v>35.970084415854217</v>
      </c>
      <c r="AN30">
        <f t="shared" si="9"/>
        <v>11.374739438262653</v>
      </c>
      <c r="AO30">
        <f t="shared" si="9"/>
        <v>3.5970084415854218</v>
      </c>
    </row>
    <row r="31" spans="1:43" x14ac:dyDescent="0.25">
      <c r="A31" t="s">
        <v>31</v>
      </c>
      <c r="C31">
        <f>C28*360/(300/D27/SQRT($D$10))</f>
        <v>163.63636363636363</v>
      </c>
      <c r="E31">
        <f>E28*360/(300/F27/SQRT($D$10))</f>
        <v>163.63636363636363</v>
      </c>
      <c r="G31" t="s">
        <v>30</v>
      </c>
      <c r="S31">
        <f t="shared" si="5"/>
        <v>22</v>
      </c>
      <c r="T31">
        <f t="shared" si="6"/>
        <v>0.66101488880115988</v>
      </c>
      <c r="U31">
        <f t="shared" si="0"/>
        <v>142.10518591061364</v>
      </c>
      <c r="W31">
        <f t="shared" si="1"/>
        <v>4.9085264019888104</v>
      </c>
      <c r="AA31">
        <f t="shared" si="7"/>
        <v>45.069196963715441</v>
      </c>
      <c r="AB31">
        <f t="shared" si="7"/>
        <v>4.5069196963715443</v>
      </c>
      <c r="AF31">
        <f t="shared" si="8"/>
        <v>87.876160638844851</v>
      </c>
      <c r="AG31">
        <f t="shared" si="8"/>
        <v>18.93234489071417</v>
      </c>
      <c r="AH31">
        <f t="shared" si="8"/>
        <v>4.0788500596202493</v>
      </c>
      <c r="AL31">
        <f t="shared" si="9"/>
        <v>119.10814392445278</v>
      </c>
      <c r="AM31">
        <f t="shared" si="9"/>
        <v>37.665302267641707</v>
      </c>
      <c r="AN31">
        <f t="shared" si="9"/>
        <v>11.910814392445275</v>
      </c>
      <c r="AO31">
        <f t="shared" si="9"/>
        <v>3.7665302267641709</v>
      </c>
    </row>
    <row r="32" spans="1:43" x14ac:dyDescent="0.25">
      <c r="S32">
        <f t="shared" si="5"/>
        <v>23</v>
      </c>
      <c r="T32">
        <f t="shared" si="6"/>
        <v>0.69216756075038544</v>
      </c>
      <c r="U32">
        <f t="shared" si="0"/>
        <v>135.70939897983382</v>
      </c>
      <c r="W32">
        <f t="shared" si="1"/>
        <v>5.13985812438405</v>
      </c>
      <c r="AA32">
        <f t="shared" si="7"/>
        <v>47.193242778435362</v>
      </c>
      <c r="AB32">
        <f t="shared" si="7"/>
        <v>4.7193242778435369</v>
      </c>
      <c r="AF32">
        <f t="shared" si="8"/>
        <v>92.017636498041242</v>
      </c>
      <c r="AG32">
        <f t="shared" si="8"/>
        <v>19.824598816612397</v>
      </c>
      <c r="AH32">
        <f t="shared" si="8"/>
        <v>4.2710803406474778</v>
      </c>
      <c r="AL32">
        <f t="shared" si="9"/>
        <v>124.72153780864984</v>
      </c>
      <c r="AM32">
        <f t="shared" si="9"/>
        <v>39.440413275413924</v>
      </c>
      <c r="AN32">
        <f t="shared" si="9"/>
        <v>12.472153780864982</v>
      </c>
      <c r="AO32">
        <f t="shared" si="9"/>
        <v>3.9440413275413926</v>
      </c>
    </row>
    <row r="33" spans="1:41" x14ac:dyDescent="0.25">
      <c r="C33" t="s">
        <v>32</v>
      </c>
      <c r="E33" t="s">
        <v>33</v>
      </c>
      <c r="G33" t="s">
        <v>39</v>
      </c>
      <c r="S33">
        <f t="shared" si="5"/>
        <v>24</v>
      </c>
      <c r="T33">
        <f t="shared" si="6"/>
        <v>0.72478841289648399</v>
      </c>
      <c r="U33">
        <f t="shared" si="0"/>
        <v>129.60146987916633</v>
      </c>
      <c r="W33">
        <f t="shared" si="1"/>
        <v>5.3820921749738897</v>
      </c>
      <c r="AA33">
        <f t="shared" si="7"/>
        <v>49.417391788396628</v>
      </c>
      <c r="AB33">
        <f t="shared" si="7"/>
        <v>4.9417391788396623</v>
      </c>
      <c r="AF33">
        <f t="shared" si="8"/>
        <v>96.354294101269375</v>
      </c>
      <c r="AG33">
        <f t="shared" si="8"/>
        <v>20.75890337453092</v>
      </c>
      <c r="AH33">
        <f t="shared" si="8"/>
        <v>4.4723701557109345</v>
      </c>
      <c r="AL33">
        <f t="shared" si="9"/>
        <v>130.59948279624686</v>
      </c>
      <c r="AM33">
        <f t="shared" si="9"/>
        <v>41.299182687611605</v>
      </c>
      <c r="AN33">
        <f t="shared" si="9"/>
        <v>13.059948279624685</v>
      </c>
      <c r="AO33">
        <f t="shared" si="9"/>
        <v>4.12991826876116</v>
      </c>
    </row>
    <row r="34" spans="1:41" x14ac:dyDescent="0.25">
      <c r="A34" s="1" t="s">
        <v>40</v>
      </c>
      <c r="B34" t="s">
        <v>22</v>
      </c>
      <c r="C34" t="s">
        <v>35</v>
      </c>
      <c r="D34" t="s">
        <v>41</v>
      </c>
      <c r="E34" t="s">
        <v>37</v>
      </c>
      <c r="F34" t="s">
        <v>42</v>
      </c>
      <c r="G34" t="s">
        <v>43</v>
      </c>
      <c r="H34" t="s">
        <v>24</v>
      </c>
      <c r="S34">
        <f t="shared" si="5"/>
        <v>25</v>
      </c>
      <c r="T34">
        <f t="shared" si="6"/>
        <v>0.7589466384404111</v>
      </c>
      <c r="U34">
        <f t="shared" si="0"/>
        <v>123.76844287208428</v>
      </c>
      <c r="W34">
        <f t="shared" si="1"/>
        <v>5.6357423646565179</v>
      </c>
      <c r="AA34">
        <f t="shared" si="7"/>
        <v>51.746361711846205</v>
      </c>
      <c r="AB34">
        <f t="shared" si="7"/>
        <v>5.1746361711846207</v>
      </c>
      <c r="AF34">
        <f t="shared" si="8"/>
        <v>100.89533208073156</v>
      </c>
      <c r="AG34">
        <f t="shared" si="8"/>
        <v>21.737240349701484</v>
      </c>
      <c r="AH34">
        <f t="shared" si="8"/>
        <v>4.6831464674957672</v>
      </c>
      <c r="AL34">
        <f t="shared" si="9"/>
        <v>136.75444679663244</v>
      </c>
      <c r="AM34">
        <f t="shared" si="9"/>
        <v>43.245553203367592</v>
      </c>
      <c r="AN34">
        <f t="shared" si="9"/>
        <v>13.675444679663238</v>
      </c>
      <c r="AO34">
        <f t="shared" si="9"/>
        <v>4.3245553203367582</v>
      </c>
    </row>
    <row r="35" spans="1:41" x14ac:dyDescent="0.25">
      <c r="A35" t="s">
        <v>25</v>
      </c>
      <c r="B35">
        <f>C12</f>
        <v>0.24</v>
      </c>
      <c r="C35">
        <f>C12+(D35-C12)/2</f>
        <v>0.67699066003353348</v>
      </c>
      <c r="D35" s="2">
        <f>$C$12*10^(LOG10($D$12/$C$12)/3)</f>
        <v>1.113981320067067</v>
      </c>
      <c r="E35">
        <f>AVERAGE(F35,D35)</f>
        <v>3.1423122880717944</v>
      </c>
      <c r="F35" s="2">
        <f>$C$12*10^(LOG10($D$12/$C$12)*2/3)</f>
        <v>5.1706432560765219</v>
      </c>
      <c r="G35">
        <f>AVERAGE(F35,D12)</f>
        <v>14.585321628038262</v>
      </c>
      <c r="H35">
        <f>D19</f>
        <v>24</v>
      </c>
      <c r="I35" t="s">
        <v>14</v>
      </c>
      <c r="S35">
        <f t="shared" si="5"/>
        <v>26</v>
      </c>
      <c r="T35">
        <f t="shared" si="6"/>
        <v>0.79471469155821872</v>
      </c>
      <c r="U35">
        <f t="shared" si="0"/>
        <v>118.19794532625812</v>
      </c>
      <c r="W35">
        <f t="shared" si="1"/>
        <v>5.9013467194917233</v>
      </c>
      <c r="AA35">
        <f t="shared" si="7"/>
        <v>54.185092606242179</v>
      </c>
      <c r="AB35">
        <f t="shared" si="7"/>
        <v>5.4185092606242184</v>
      </c>
      <c r="AF35">
        <f t="shared" si="8"/>
        <v>105.6503825868098</v>
      </c>
      <c r="AG35">
        <f t="shared" si="8"/>
        <v>22.761684926016343</v>
      </c>
      <c r="AH35">
        <f t="shared" si="8"/>
        <v>4.9038563608185415</v>
      </c>
      <c r="AL35">
        <f t="shared" si="9"/>
        <v>143.19948531366171</v>
      </c>
      <c r="AM35">
        <f t="shared" si="9"/>
        <v>45.283653335500233</v>
      </c>
      <c r="AN35">
        <f t="shared" si="9"/>
        <v>14.319948531366169</v>
      </c>
      <c r="AO35">
        <f t="shared" si="9"/>
        <v>4.5283653335500231</v>
      </c>
    </row>
    <row r="36" spans="1:41" x14ac:dyDescent="0.25">
      <c r="A36" t="s">
        <v>38</v>
      </c>
      <c r="C36" s="2">
        <f>300/C35/4/SQRT($D$10)</f>
        <v>34.687939290816658</v>
      </c>
      <c r="E36" s="2">
        <f>300/E35/4/SQRT($D$10)</f>
        <v>7.4732899733855369</v>
      </c>
      <c r="G36" s="2">
        <f>300/G35/4/SQRT($D$10)</f>
        <v>1.6100715167329254</v>
      </c>
      <c r="I36" t="s">
        <v>9</v>
      </c>
      <c r="S36">
        <f t="shared" si="5"/>
        <v>27</v>
      </c>
      <c r="T36">
        <f t="shared" si="6"/>
        <v>0.83216844108607602</v>
      </c>
      <c r="U36">
        <f t="shared" si="0"/>
        <v>112.87816146954356</v>
      </c>
      <c r="W36">
        <f t="shared" si="1"/>
        <v>6.179468621926306</v>
      </c>
      <c r="AA36">
        <f t="shared" si="7"/>
        <v>56.738757346777902</v>
      </c>
      <c r="AB36">
        <f t="shared" si="7"/>
        <v>5.6738757346777904</v>
      </c>
      <c r="AF36">
        <f t="shared" si="8"/>
        <v>110.62953171914816</v>
      </c>
      <c r="AG36">
        <f t="shared" si="8"/>
        <v>23.834410087771538</v>
      </c>
      <c r="AH36">
        <f t="shared" si="8"/>
        <v>5.1349679909540873</v>
      </c>
      <c r="AL36">
        <f t="shared" si="9"/>
        <v>149.94826913813068</v>
      </c>
      <c r="AM36">
        <f t="shared" si="9"/>
        <v>47.417806167642631</v>
      </c>
      <c r="AN36">
        <f t="shared" si="9"/>
        <v>14.994826913813066</v>
      </c>
      <c r="AO36">
        <f t="shared" si="9"/>
        <v>4.7417806167642631</v>
      </c>
    </row>
    <row r="37" spans="1:41" x14ac:dyDescent="0.25">
      <c r="A37" t="s">
        <v>27</v>
      </c>
      <c r="C37">
        <f>C36/(0.3/SQRT($D$10))</f>
        <v>369.28131325713821</v>
      </c>
      <c r="E37">
        <f>E36/(0.3/SQRT($D$10))</f>
        <v>79.559247166170934</v>
      </c>
      <c r="G37">
        <f>G36/(0.3/SQRT($D$10))</f>
        <v>17.140520200761951</v>
      </c>
      <c r="I37" t="s">
        <v>28</v>
      </c>
      <c r="S37">
        <f t="shared" si="5"/>
        <v>28</v>
      </c>
      <c r="T37">
        <f t="shared" si="6"/>
        <v>0.87138733144824332</v>
      </c>
      <c r="U37">
        <f t="shared" si="0"/>
        <v>107.79780732714461</v>
      </c>
      <c r="W37">
        <f t="shared" si="1"/>
        <v>6.4706980058037864</v>
      </c>
      <c r="AA37">
        <f t="shared" si="7"/>
        <v>59.41277259874385</v>
      </c>
      <c r="AB37">
        <f t="shared" si="7"/>
        <v>5.9412772598743846</v>
      </c>
      <c r="AF37">
        <f t="shared" si="8"/>
        <v>115.84334092062255</v>
      </c>
      <c r="AG37">
        <f t="shared" si="8"/>
        <v>24.957691228857922</v>
      </c>
      <c r="AH37">
        <f t="shared" si="8"/>
        <v>5.3769715766555981</v>
      </c>
      <c r="AL37">
        <f t="shared" si="9"/>
        <v>157.0151133453563</v>
      </c>
      <c r="AM37">
        <f t="shared" si="9"/>
        <v>49.652538524082615</v>
      </c>
      <c r="AN37">
        <f t="shared" si="9"/>
        <v>15.701511334535626</v>
      </c>
      <c r="AO37">
        <f t="shared" si="9"/>
        <v>4.965253852408261</v>
      </c>
    </row>
    <row r="38" spans="1:41" x14ac:dyDescent="0.25">
      <c r="A38" t="s">
        <v>29</v>
      </c>
      <c r="C38">
        <f>C36*360/(300/B35/SQRT($D$10))</f>
        <v>31.905905465416737</v>
      </c>
      <c r="E38">
        <f>E36*360/(300/D35/SQRT($D$10))</f>
        <v>31.905905465416733</v>
      </c>
      <c r="G38">
        <f>G36*360/(300/F35/SQRT($D$10))</f>
        <v>31.90590546541674</v>
      </c>
      <c r="I38" t="s">
        <v>30</v>
      </c>
      <c r="S38">
        <f t="shared" si="5"/>
        <v>29</v>
      </c>
      <c r="T38">
        <f t="shared" si="6"/>
        <v>0.91245455116934682</v>
      </c>
      <c r="U38">
        <f t="shared" si="0"/>
        <v>102.94610678679034</v>
      </c>
      <c r="W38">
        <f t="shared" si="1"/>
        <v>6.7756526076931696</v>
      </c>
      <c r="AA38">
        <f t="shared" si="7"/>
        <v>62.212810307000908</v>
      </c>
      <c r="AB38">
        <f t="shared" si="7"/>
        <v>6.2212810307000916</v>
      </c>
      <c r="AF38">
        <f t="shared" si="8"/>
        <v>121.30286937957683</v>
      </c>
      <c r="AG38">
        <f t="shared" si="8"/>
        <v>26.133910979176662</v>
      </c>
      <c r="AH38">
        <f t="shared" si="8"/>
        <v>5.6303804399743314</v>
      </c>
      <c r="AL38">
        <f t="shared" si="9"/>
        <v>164.41500765937033</v>
      </c>
      <c r="AM38">
        <f t="shared" si="9"/>
        <v>51.992590571763976</v>
      </c>
      <c r="AN38">
        <f t="shared" si="9"/>
        <v>16.441500765937029</v>
      </c>
      <c r="AO38">
        <f t="shared" si="9"/>
        <v>5.1992590571763975</v>
      </c>
    </row>
    <row r="39" spans="1:41" x14ac:dyDescent="0.25">
      <c r="A39" t="s">
        <v>31</v>
      </c>
      <c r="C39">
        <f>C36*360/(300/D35/SQRT($D$10))</f>
        <v>148.09409453458326</v>
      </c>
      <c r="E39">
        <f>E36*360/(300/F35/SQRT($D$10))</f>
        <v>148.09409453458329</v>
      </c>
      <c r="G39">
        <f>G36*360/(300/H35/SQRT($D$10))</f>
        <v>148.09409453458323</v>
      </c>
      <c r="I39" t="s">
        <v>30</v>
      </c>
      <c r="S39">
        <f t="shared" si="5"/>
        <v>30</v>
      </c>
      <c r="T39">
        <f t="shared" si="6"/>
        <v>0.9554572093283934</v>
      </c>
      <c r="U39">
        <f t="shared" si="0"/>
        <v>98.312768741155793</v>
      </c>
      <c r="W39">
        <f t="shared" si="1"/>
        <v>7.0949792771910403</v>
      </c>
      <c r="AA39">
        <f t="shared" si="7"/>
        <v>65.144809726935904</v>
      </c>
      <c r="AB39">
        <f t="shared" si="7"/>
        <v>6.5144809726935913</v>
      </c>
      <c r="AF39">
        <f t="shared" si="8"/>
        <v>127.01969748784424</v>
      </c>
      <c r="AG39">
        <f t="shared" si="8"/>
        <v>27.365564258516724</v>
      </c>
      <c r="AH39">
        <f t="shared" si="8"/>
        <v>5.8957320950845071</v>
      </c>
      <c r="AL39">
        <f t="shared" si="9"/>
        <v>172.163648248134</v>
      </c>
      <c r="AM39">
        <f t="shared" si="9"/>
        <v>54.442925874816112</v>
      </c>
      <c r="AN39">
        <f t="shared" si="9"/>
        <v>17.216364824813397</v>
      </c>
      <c r="AO39">
        <f t="shared" si="9"/>
        <v>5.4442925874816108</v>
      </c>
    </row>
    <row r="40" spans="1:41" x14ac:dyDescent="0.25">
      <c r="S40">
        <f t="shared" si="5"/>
        <v>31</v>
      </c>
      <c r="T40">
        <f t="shared" si="6"/>
        <v>1.0004865203288051</v>
      </c>
      <c r="U40">
        <f t="shared" si="0"/>
        <v>93.887965259043753</v>
      </c>
      <c r="W40">
        <f t="shared" si="1"/>
        <v>7.4293553489762747</v>
      </c>
      <c r="AA40">
        <f t="shared" si="7"/>
        <v>68.214990022418519</v>
      </c>
      <c r="AB40">
        <f t="shared" si="7"/>
        <v>6.8214990022418522</v>
      </c>
      <c r="AF40">
        <f t="shared" si="8"/>
        <v>133.00595140431082</v>
      </c>
      <c r="AG40">
        <f t="shared" si="8"/>
        <v>28.655263568614213</v>
      </c>
      <c r="AH40">
        <f t="shared" si="8"/>
        <v>6.1735893884229283</v>
      </c>
      <c r="AL40">
        <f t="shared" si="9"/>
        <v>180.27747101721437</v>
      </c>
      <c r="AM40">
        <f t="shared" si="9"/>
        <v>57.008741922938945</v>
      </c>
      <c r="AN40">
        <f t="shared" si="9"/>
        <v>18.027747101721435</v>
      </c>
      <c r="AO40">
        <f t="shared" si="9"/>
        <v>5.7008741922938944</v>
      </c>
    </row>
    <row r="41" spans="1:41" x14ac:dyDescent="0.25">
      <c r="C41" t="s">
        <v>32</v>
      </c>
      <c r="E41" t="s">
        <v>33</v>
      </c>
      <c r="G41" t="s">
        <v>39</v>
      </c>
      <c r="I41" t="s">
        <v>44</v>
      </c>
      <c r="S41">
        <f t="shared" si="5"/>
        <v>32</v>
      </c>
      <c r="T41">
        <f t="shared" si="6"/>
        <v>1.0476379973763983</v>
      </c>
      <c r="U41">
        <f t="shared" ref="U41:U72" si="10">300/(T41*SQRT($D$10))</f>
        <v>89.662310739024946</v>
      </c>
      <c r="W41">
        <f t="shared" ref="W41:W72" si="11">(W$6/$U41)*360</f>
        <v>7.7794900795277098</v>
      </c>
      <c r="AA41">
        <f t="shared" si="7"/>
        <v>71.429863457481702</v>
      </c>
      <c r="AB41">
        <f t="shared" si="7"/>
        <v>7.1429863457481702</v>
      </c>
      <c r="AF41">
        <f t="shared" si="8"/>
        <v>139.27432877612449</v>
      </c>
      <c r="AG41">
        <f t="shared" si="8"/>
        <v>30.005744534618835</v>
      </c>
      <c r="AH41">
        <f t="shared" si="8"/>
        <v>6.4645416925617409</v>
      </c>
      <c r="AL41">
        <f t="shared" si="9"/>
        <v>188.77368647254377</v>
      </c>
      <c r="AM41">
        <f t="shared" si="9"/>
        <v>59.6954811559755</v>
      </c>
      <c r="AN41">
        <f t="shared" si="9"/>
        <v>18.877368647254375</v>
      </c>
      <c r="AO41">
        <f t="shared" si="9"/>
        <v>5.9695481155975489</v>
      </c>
    </row>
    <row r="42" spans="1:41" x14ac:dyDescent="0.25">
      <c r="A42" s="1" t="s">
        <v>45</v>
      </c>
      <c r="B42" t="s">
        <v>22</v>
      </c>
      <c r="C42" t="s">
        <v>35</v>
      </c>
      <c r="D42" t="s">
        <v>41</v>
      </c>
      <c r="E42" t="s">
        <v>37</v>
      </c>
      <c r="F42" t="s">
        <v>42</v>
      </c>
      <c r="G42" t="s">
        <v>43</v>
      </c>
      <c r="H42" t="s">
        <v>46</v>
      </c>
      <c r="I42" t="s">
        <v>47</v>
      </c>
      <c r="J42" t="s">
        <v>24</v>
      </c>
      <c r="S42">
        <f t="shared" ref="S42:S73" si="12">S41+1</f>
        <v>33</v>
      </c>
      <c r="T42">
        <f t="shared" ref="T42:T73" si="13">T$9*($D$12/$C$12)^(S42/100)</f>
        <v>1.0970116550757001</v>
      </c>
      <c r="U42">
        <f t="shared" si="10"/>
        <v>85.626842001319005</v>
      </c>
      <c r="W42">
        <f t="shared" si="11"/>
        <v>8.1461261515522274</v>
      </c>
      <c r="AA42">
        <f t="shared" si="7"/>
        <v>74.796249209706801</v>
      </c>
      <c r="AB42">
        <f t="shared" si="7"/>
        <v>7.4796249209706813</v>
      </c>
      <c r="AF42">
        <f t="shared" si="8"/>
        <v>145.83812567210683</v>
      </c>
      <c r="AG42">
        <f t="shared" si="8"/>
        <v>31.419871707721633</v>
      </c>
      <c r="AH42">
        <f t="shared" si="8"/>
        <v>6.769206156346681</v>
      </c>
      <c r="AL42">
        <f t="shared" si="9"/>
        <v>197.6703162262105</v>
      </c>
      <c r="AM42">
        <f t="shared" si="9"/>
        <v>62.508842508056453</v>
      </c>
      <c r="AN42">
        <f t="shared" si="9"/>
        <v>19.767031622621044</v>
      </c>
      <c r="AO42">
        <f t="shared" si="9"/>
        <v>6.2508842508056448</v>
      </c>
    </row>
    <row r="43" spans="1:41" x14ac:dyDescent="0.25">
      <c r="A43" t="s">
        <v>25</v>
      </c>
      <c r="B43">
        <f>C12</f>
        <v>0.24</v>
      </c>
      <c r="C43">
        <f>C12+(D43-C12)/2</f>
        <v>0.49947331922020555</v>
      </c>
      <c r="D43" s="2">
        <f>$C$12*10^(LOG10($D$12/$C$12)*1/4)</f>
        <v>0.7589466384404111</v>
      </c>
      <c r="E43">
        <f>AVERAGE(F43,D43)</f>
        <v>1.5794733192202055</v>
      </c>
      <c r="F43" s="2">
        <f>$C$12*10^(LOG10($D$12/$C$12)*2/4)</f>
        <v>2.4</v>
      </c>
      <c r="G43">
        <f>AVERAGE(H43,F43)</f>
        <v>4.9947331922020561</v>
      </c>
      <c r="H43" s="2">
        <f>$C$12*10^(LOG10($D$12/$C$12)*3/4)</f>
        <v>7.5894663844041128</v>
      </c>
      <c r="I43">
        <f>AVERAGE(H43,D12)</f>
        <v>15.794733192202056</v>
      </c>
      <c r="J43">
        <f>D19</f>
        <v>24</v>
      </c>
      <c r="K43" t="s">
        <v>14</v>
      </c>
      <c r="S43">
        <f t="shared" si="12"/>
        <v>34</v>
      </c>
      <c r="T43">
        <f t="shared" si="13"/>
        <v>1.1487122215743322</v>
      </c>
      <c r="U43">
        <f t="shared" si="10"/>
        <v>81.772999275688534</v>
      </c>
      <c r="W43">
        <f t="shared" si="11"/>
        <v>8.5300412493143476</v>
      </c>
      <c r="AA43">
        <f t="shared" si="7"/>
        <v>78.321287834613543</v>
      </c>
      <c r="AB43">
        <f t="shared" si="7"/>
        <v>7.8321287834613553</v>
      </c>
      <c r="AF43">
        <f t="shared" si="8"/>
        <v>152.71126478549786</v>
      </c>
      <c r="AG43">
        <f t="shared" si="8"/>
        <v>32.900644641252093</v>
      </c>
      <c r="AH43">
        <f t="shared" si="8"/>
        <v>7.0882290139525113</v>
      </c>
      <c r="AL43">
        <f t="shared" si="9"/>
        <v>206.986231222714</v>
      </c>
      <c r="AM43">
        <f t="shared" si="9"/>
        <v>65.454793495803514</v>
      </c>
      <c r="AN43">
        <f t="shared" si="9"/>
        <v>20.698623122271393</v>
      </c>
      <c r="AO43">
        <f t="shared" si="9"/>
        <v>6.5454793495803507</v>
      </c>
    </row>
    <row r="44" spans="1:41" x14ac:dyDescent="0.25">
      <c r="A44" t="s">
        <v>38</v>
      </c>
      <c r="C44" s="2">
        <f>300/C43/4/SQRT($D$10)</f>
        <v>47.016347044034696</v>
      </c>
      <c r="E44" s="2">
        <f>300/E43/4/SQRT($D$10)</f>
        <v>14.867874392007453</v>
      </c>
      <c r="G44" s="2">
        <f>300/G43/4/SQRT($D$10)</f>
        <v>4.7016347044034683</v>
      </c>
      <c r="I44" s="2">
        <f>300/I43/4/SQRT($D$10)</f>
        <v>1.4867874392007452</v>
      </c>
      <c r="K44" t="s">
        <v>9</v>
      </c>
      <c r="S44">
        <f t="shared" si="12"/>
        <v>35</v>
      </c>
      <c r="T44">
        <f t="shared" si="13"/>
        <v>1.2028493607054533</v>
      </c>
      <c r="U44">
        <f t="shared" si="10"/>
        <v>78.092608045018807</v>
      </c>
      <c r="W44">
        <f t="shared" si="11"/>
        <v>8.9320497082088117</v>
      </c>
      <c r="AA44">
        <f t="shared" si="7"/>
        <v>82.012456411735457</v>
      </c>
      <c r="AB44">
        <f t="shared" si="7"/>
        <v>8.2012456411735464</v>
      </c>
      <c r="AF44">
        <f t="shared" si="8"/>
        <v>159.90832496585483</v>
      </c>
      <c r="AG44">
        <f t="shared" si="8"/>
        <v>34.451204253132914</v>
      </c>
      <c r="AH44">
        <f t="shared" si="8"/>
        <v>7.4222869556323516</v>
      </c>
      <c r="AL44">
        <f t="shared" si="9"/>
        <v>216.74119176676822</v>
      </c>
      <c r="AM44">
        <f t="shared" si="9"/>
        <v>68.539582876232188</v>
      </c>
      <c r="AN44">
        <f t="shared" si="9"/>
        <v>21.674119176676818</v>
      </c>
      <c r="AO44">
        <f t="shared" si="9"/>
        <v>6.853958287623219</v>
      </c>
    </row>
    <row r="45" spans="1:41" x14ac:dyDescent="0.25">
      <c r="A45" t="s">
        <v>27</v>
      </c>
      <c r="C45">
        <f>C44/(0.3/SQRT($D$10))</f>
        <v>500.5272361500879</v>
      </c>
      <c r="E45">
        <f>E44/(0.3/SQRT($D$10))</f>
        <v>158.28060971832457</v>
      </c>
      <c r="G45">
        <f>G44/(0.3/SQRT($D$10))</f>
        <v>50.052723615008773</v>
      </c>
      <c r="I45">
        <f>I44/(0.3/SQRT($D$10))</f>
        <v>15.828060971832455</v>
      </c>
      <c r="K45" t="s">
        <v>28</v>
      </c>
      <c r="S45">
        <f t="shared" si="12"/>
        <v>36</v>
      </c>
      <c r="T45">
        <f t="shared" si="13"/>
        <v>1.2595379045994544</v>
      </c>
      <c r="U45">
        <f t="shared" si="10"/>
        <v>74.577861706070891</v>
      </c>
      <c r="W45">
        <f t="shared" si="11"/>
        <v>9.3530042420751567</v>
      </c>
      <c r="AA45">
        <f t="shared" si="7"/>
        <v>85.877584404508241</v>
      </c>
      <c r="AB45">
        <f t="shared" si="7"/>
        <v>8.5877584404508251</v>
      </c>
      <c r="AF45">
        <f t="shared" si="8"/>
        <v>167.44457214274701</v>
      </c>
      <c r="AG45">
        <f t="shared" si="8"/>
        <v>36.074839488188047</v>
      </c>
      <c r="AH45">
        <f t="shared" si="8"/>
        <v>7.7720885630684364</v>
      </c>
      <c r="AL45">
        <f t="shared" si="9"/>
        <v>226.95588943755766</v>
      </c>
      <c r="AM45">
        <f t="shared" si="9"/>
        <v>71.769753901203316</v>
      </c>
      <c r="AN45">
        <f t="shared" si="9"/>
        <v>22.695588943755762</v>
      </c>
      <c r="AO45">
        <f t="shared" si="9"/>
        <v>7.1769753901203313</v>
      </c>
    </row>
    <row r="46" spans="1:41" x14ac:dyDescent="0.25">
      <c r="A46" t="s">
        <v>29</v>
      </c>
      <c r="C46">
        <f>C44*360/(300/B43/SQRT($D$10))</f>
        <v>43.245553203367585</v>
      </c>
      <c r="E46">
        <f>E44*360/(300/D43/SQRT($D$10))</f>
        <v>43.245553203367585</v>
      </c>
      <c r="G46">
        <f>G44*360/(300/F43/SQRT($D$10))</f>
        <v>43.245553203367578</v>
      </c>
      <c r="K46" t="s">
        <v>30</v>
      </c>
      <c r="S46">
        <f t="shared" si="12"/>
        <v>37</v>
      </c>
      <c r="T46">
        <f t="shared" si="13"/>
        <v>1.3188980972582989</v>
      </c>
      <c r="U46">
        <f t="shared" si="10"/>
        <v>71.221305010629678</v>
      </c>
      <c r="W46">
        <f t="shared" si="11"/>
        <v>9.7937977519180599</v>
      </c>
      <c r="AA46">
        <f t="shared" si="7"/>
        <v>89.924870267611269</v>
      </c>
      <c r="AB46">
        <f t="shared" si="7"/>
        <v>8.992487026761129</v>
      </c>
      <c r="AF46">
        <f t="shared" si="8"/>
        <v>175.33599170683871</v>
      </c>
      <c r="AG46">
        <f t="shared" si="8"/>
        <v>37.774994294435594</v>
      </c>
      <c r="AH46">
        <f t="shared" si="8"/>
        <v>8.138375812368853</v>
      </c>
      <c r="AL46">
        <f t="shared" si="9"/>
        <v>237.65199097835017</v>
      </c>
      <c r="AM46">
        <f t="shared" si="9"/>
        <v>75.1521581965374</v>
      </c>
      <c r="AN46">
        <f t="shared" si="9"/>
        <v>23.765199097835012</v>
      </c>
      <c r="AO46">
        <f t="shared" si="9"/>
        <v>7.5152158196537391</v>
      </c>
    </row>
    <row r="47" spans="1:41" x14ac:dyDescent="0.25">
      <c r="A47" t="s">
        <v>31</v>
      </c>
      <c r="C47">
        <f>C44*360/(300/D43/SQRT($D$10))</f>
        <v>136.75444679663244</v>
      </c>
      <c r="E47">
        <f>E44*360/(300/F43/SQRT($D$10))</f>
        <v>136.75444679663241</v>
      </c>
      <c r="G47">
        <f>G44*360/(300/H43/SQRT($D$10))</f>
        <v>136.75444679663244</v>
      </c>
      <c r="K47" t="s">
        <v>30</v>
      </c>
      <c r="S47">
        <f t="shared" si="12"/>
        <v>38</v>
      </c>
      <c r="T47">
        <f t="shared" si="13"/>
        <v>1.3810558496091772</v>
      </c>
      <c r="U47">
        <f t="shared" si="10"/>
        <v>68.015818251922667</v>
      </c>
      <c r="W47">
        <f t="shared" si="11"/>
        <v>10.255365219870125</v>
      </c>
      <c r="AA47">
        <f t="shared" si="7"/>
        <v>94.162898836989328</v>
      </c>
      <c r="AB47">
        <f t="shared" si="7"/>
        <v>9.4162898836989335</v>
      </c>
      <c r="AF47">
        <f t="shared" si="8"/>
        <v>183.59932241704666</v>
      </c>
      <c r="AG47">
        <f t="shared" si="8"/>
        <v>39.555274928163371</v>
      </c>
      <c r="AH47">
        <f t="shared" si="8"/>
        <v>8.5219256478983603</v>
      </c>
      <c r="AL47">
        <f t="shared" si="9"/>
        <v>248.8521842545654</v>
      </c>
      <c r="AM47">
        <f t="shared" si="9"/>
        <v>78.693970295231736</v>
      </c>
      <c r="AN47">
        <f t="shared" si="9"/>
        <v>24.885218425456529</v>
      </c>
      <c r="AO47">
        <f t="shared" si="9"/>
        <v>7.8693970295231734</v>
      </c>
    </row>
    <row r="48" spans="1:41" x14ac:dyDescent="0.25">
      <c r="S48">
        <f t="shared" si="12"/>
        <v>39</v>
      </c>
      <c r="T48">
        <f t="shared" si="13"/>
        <v>1.4461430065784591</v>
      </c>
      <c r="U48">
        <f t="shared" si="10"/>
        <v>64.9546021627676</v>
      </c>
      <c r="W48">
        <f t="shared" si="11"/>
        <v>10.7386856924143</v>
      </c>
      <c r="AA48">
        <f t="shared" si="7"/>
        <v>98.600659539440386</v>
      </c>
      <c r="AB48">
        <f t="shared" si="7"/>
        <v>9.860065953944039</v>
      </c>
      <c r="AF48">
        <f t="shared" si="8"/>
        <v>192.25209190569106</v>
      </c>
      <c r="AG48">
        <f t="shared" si="8"/>
        <v>41.41945760328187</v>
      </c>
      <c r="AH48">
        <f t="shared" si="8"/>
        <v>8.9235516302815316</v>
      </c>
      <c r="AL48">
        <f t="shared" si="9"/>
        <v>260.58022637777799</v>
      </c>
      <c r="AM48">
        <f t="shared" si="9"/>
        <v>82.402702855606634</v>
      </c>
      <c r="AN48">
        <f t="shared" si="9"/>
        <v>26.058022637777796</v>
      </c>
      <c r="AO48">
        <f t="shared" si="9"/>
        <v>8.2402702855606638</v>
      </c>
    </row>
    <row r="49" spans="19:41" x14ac:dyDescent="0.25">
      <c r="S49">
        <f t="shared" si="12"/>
        <v>40</v>
      </c>
      <c r="T49">
        <f t="shared" si="13"/>
        <v>1.5142976267524642</v>
      </c>
      <c r="U49">
        <f t="shared" si="10"/>
        <v>62.031163493414994</v>
      </c>
      <c r="W49">
        <f t="shared" si="11"/>
        <v>11.244784357072753</v>
      </c>
      <c r="AA49">
        <f t="shared" ref="AA49:AB68" si="14">(AA$6/$U49)*360</f>
        <v>103.24756546039528</v>
      </c>
      <c r="AB49">
        <f t="shared" si="14"/>
        <v>10.324756546039529</v>
      </c>
      <c r="AF49">
        <f t="shared" ref="AF49:AH68" si="15">(AF$6/$U49)*360</f>
        <v>201.31265385695434</v>
      </c>
      <c r="AG49">
        <f t="shared" si="15"/>
        <v>43.371496501180332</v>
      </c>
      <c r="AH49">
        <f t="shared" si="15"/>
        <v>9.344105662073936</v>
      </c>
      <c r="AL49">
        <f t="shared" ref="AL49:AO68" si="16">(AL$6/$U49)*360</f>
        <v>272.86099409773738</v>
      </c>
      <c r="AM49">
        <f t="shared" si="16"/>
        <v>86.286222596661077</v>
      </c>
      <c r="AN49">
        <f t="shared" si="16"/>
        <v>27.286099409773733</v>
      </c>
      <c r="AO49">
        <f t="shared" si="16"/>
        <v>8.6286222596661091</v>
      </c>
    </row>
    <row r="50" spans="19:41" x14ac:dyDescent="0.25">
      <c r="S50">
        <f t="shared" si="12"/>
        <v>41</v>
      </c>
      <c r="T50">
        <f t="shared" si="13"/>
        <v>1.5856642752182306</v>
      </c>
      <c r="U50">
        <f t="shared" si="10"/>
        <v>59.239301238494889</v>
      </c>
      <c r="W50">
        <f t="shared" si="11"/>
        <v>11.774734716967059</v>
      </c>
      <c r="AA50">
        <f t="shared" si="14"/>
        <v>108.11347331033389</v>
      </c>
      <c r="AB50">
        <f t="shared" si="14"/>
        <v>10.811347331033391</v>
      </c>
      <c r="AF50">
        <f t="shared" si="15"/>
        <v>210.8002269375059</v>
      </c>
      <c r="AG50">
        <f t="shared" si="15"/>
        <v>45.415532158075614</v>
      </c>
      <c r="AH50">
        <f t="shared" si="15"/>
        <v>9.7844797947616691</v>
      </c>
      <c r="AL50">
        <f t="shared" si="16"/>
        <v>285.72053656928875</v>
      </c>
      <c r="AM50">
        <f t="shared" si="16"/>
        <v>90.352766984438432</v>
      </c>
      <c r="AN50">
        <f t="shared" si="16"/>
        <v>28.572053656928865</v>
      </c>
      <c r="AO50">
        <f t="shared" si="16"/>
        <v>9.0352766984438411</v>
      </c>
    </row>
    <row r="51" spans="19:41" x14ac:dyDescent="0.25">
      <c r="S51">
        <f t="shared" si="12"/>
        <v>42</v>
      </c>
      <c r="T51">
        <f t="shared" si="13"/>
        <v>1.660394330205448</v>
      </c>
      <c r="U51">
        <f t="shared" si="10"/>
        <v>56.573093483853086</v>
      </c>
      <c r="W51">
        <f t="shared" si="11"/>
        <v>12.329660867862234</v>
      </c>
      <c r="AA51">
        <f t="shared" si="14"/>
        <v>113.20870433218961</v>
      </c>
      <c r="AB51">
        <f t="shared" si="14"/>
        <v>11.32087043321896</v>
      </c>
      <c r="AF51">
        <f t="shared" si="15"/>
        <v>220.73493556187069</v>
      </c>
      <c r="AG51">
        <f t="shared" si="15"/>
        <v>47.555900247644651</v>
      </c>
      <c r="AH51">
        <f t="shared" si="15"/>
        <v>10.245608120922149</v>
      </c>
      <c r="AL51">
        <f t="shared" si="16"/>
        <v>299.1861306061233</v>
      </c>
      <c r="AM51">
        <f t="shared" si="16"/>
        <v>94.610961704796267</v>
      </c>
      <c r="AN51">
        <f t="shared" si="16"/>
        <v>29.918613060612316</v>
      </c>
      <c r="AO51">
        <f t="shared" si="16"/>
        <v>9.4610961704796246</v>
      </c>
    </row>
    <row r="52" spans="19:41" x14ac:dyDescent="0.25">
      <c r="S52">
        <f t="shared" si="12"/>
        <v>43</v>
      </c>
      <c r="T52">
        <f t="shared" si="13"/>
        <v>1.7386463041799765</v>
      </c>
      <c r="U52">
        <f t="shared" si="10"/>
        <v>54.026884845377303</v>
      </c>
      <c r="W52">
        <f t="shared" si="11"/>
        <v>12.910739882524576</v>
      </c>
      <c r="AA52">
        <f t="shared" si="14"/>
        <v>118.54406619408928</v>
      </c>
      <c r="AB52">
        <f t="shared" si="14"/>
        <v>11.854406619408929</v>
      </c>
      <c r="AF52">
        <f t="shared" si="15"/>
        <v>231.13785257901051</v>
      </c>
      <c r="AG52">
        <f t="shared" si="15"/>
        <v>49.79714077756956</v>
      </c>
      <c r="AH52">
        <f t="shared" si="15"/>
        <v>10.728468755559716</v>
      </c>
      <c r="AL52">
        <f t="shared" si="16"/>
        <v>313.28633853855666</v>
      </c>
      <c r="AM52">
        <f t="shared" si="16"/>
        <v>99.069838959642581</v>
      </c>
      <c r="AN52">
        <f t="shared" si="16"/>
        <v>31.328633853855656</v>
      </c>
      <c r="AO52">
        <f t="shared" si="16"/>
        <v>9.906983895964256</v>
      </c>
    </row>
    <row r="53" spans="19:41" x14ac:dyDescent="0.25">
      <c r="S53">
        <f t="shared" si="12"/>
        <v>44</v>
      </c>
      <c r="T53">
        <f t="shared" si="13"/>
        <v>1.8205861800700409</v>
      </c>
      <c r="U53">
        <f t="shared" si="10"/>
        <v>51.595274473169212</v>
      </c>
      <c r="W53">
        <f t="shared" si="11"/>
        <v>13.519204307450796</v>
      </c>
      <c r="AA53">
        <f t="shared" si="14"/>
        <v>124.1308759138664</v>
      </c>
      <c r="AB53">
        <f t="shared" si="14"/>
        <v>12.413087591386642</v>
      </c>
      <c r="AF53">
        <f t="shared" si="15"/>
        <v>242.0310439706621</v>
      </c>
      <c r="AG53">
        <f t="shared" si="15"/>
        <v>52.144007719502646</v>
      </c>
      <c r="AH53">
        <f t="shared" si="15"/>
        <v>11.234085910818685</v>
      </c>
      <c r="AL53">
        <f t="shared" si="16"/>
        <v>328.05106879806135</v>
      </c>
      <c r="AM53">
        <f t="shared" si="16"/>
        <v>103.73885662544693</v>
      </c>
      <c r="AN53">
        <f t="shared" si="16"/>
        <v>32.805106879806125</v>
      </c>
      <c r="AO53">
        <f t="shared" si="16"/>
        <v>10.373885662544692</v>
      </c>
    </row>
    <row r="54" spans="19:41" x14ac:dyDescent="0.25">
      <c r="S54">
        <f t="shared" si="12"/>
        <v>45</v>
      </c>
      <c r="T54">
        <f t="shared" si="13"/>
        <v>1.9063877633382762</v>
      </c>
      <c r="U54">
        <f t="shared" si="10"/>
        <v>49.273104595617632</v>
      </c>
      <c r="W54">
        <f t="shared" si="11"/>
        <v>14.156344777264424</v>
      </c>
      <c r="AA54">
        <f t="shared" si="14"/>
        <v>129.98098386397334</v>
      </c>
      <c r="AB54">
        <f t="shared" si="14"/>
        <v>12.998098386397334</v>
      </c>
      <c r="AF54">
        <f t="shared" si="15"/>
        <v>253.43761565624291</v>
      </c>
      <c r="AG54">
        <f t="shared" si="15"/>
        <v>54.601479092877717</v>
      </c>
      <c r="AH54">
        <f t="shared" si="15"/>
        <v>11.763532068474641</v>
      </c>
      <c r="AL54">
        <f t="shared" si="16"/>
        <v>343.51163935705983</v>
      </c>
      <c r="AM54">
        <f t="shared" si="16"/>
        <v>108.62791831466471</v>
      </c>
      <c r="AN54">
        <f t="shared" si="16"/>
        <v>34.351163935705969</v>
      </c>
      <c r="AO54">
        <f t="shared" si="16"/>
        <v>10.862791831466472</v>
      </c>
    </row>
    <row r="55" spans="19:41" x14ac:dyDescent="0.25">
      <c r="S55">
        <f t="shared" si="12"/>
        <v>46</v>
      </c>
      <c r="T55">
        <f t="shared" si="13"/>
        <v>1.9962330506464105</v>
      </c>
      <c r="U55">
        <f t="shared" si="10"/>
        <v>47.055449579073588</v>
      </c>
      <c r="W55">
        <f t="shared" si="11"/>
        <v>14.823512752324831</v>
      </c>
      <c r="AA55">
        <f t="shared" si="14"/>
        <v>136.10679890770979</v>
      </c>
      <c r="AB55">
        <f t="shared" si="14"/>
        <v>13.610679890770982</v>
      </c>
      <c r="AF55">
        <f t="shared" si="15"/>
        <v>265.38176250360351</v>
      </c>
      <c r="AG55">
        <f t="shared" si="15"/>
        <v>57.174767523956589</v>
      </c>
      <c r="AH55">
        <f t="shared" si="15"/>
        <v>12.317930254812042</v>
      </c>
      <c r="AL55">
        <f t="shared" si="16"/>
        <v>359.70084415854222</v>
      </c>
      <c r="AM55">
        <f t="shared" si="16"/>
        <v>113.74739438262657</v>
      </c>
      <c r="AN55">
        <f t="shared" si="16"/>
        <v>35.97008441585421</v>
      </c>
      <c r="AO55">
        <f t="shared" si="16"/>
        <v>11.374739438262656</v>
      </c>
    </row>
    <row r="56" spans="19:41" x14ac:dyDescent="0.25">
      <c r="S56">
        <f t="shared" si="12"/>
        <v>47</v>
      </c>
      <c r="T56">
        <f t="shared" si="13"/>
        <v>2.0903126158945931</v>
      </c>
      <c r="U56">
        <f t="shared" si="10"/>
        <v>44.937605479920791</v>
      </c>
      <c r="W56">
        <f t="shared" si="11"/>
        <v>15.522123385355886</v>
      </c>
      <c r="AA56">
        <f t="shared" si="14"/>
        <v>142.52131472008585</v>
      </c>
      <c r="AB56">
        <f t="shared" si="14"/>
        <v>14.252131472008587</v>
      </c>
      <c r="AF56">
        <f t="shared" si="15"/>
        <v>277.88881964958694</v>
      </c>
      <c r="AG56">
        <f t="shared" si="15"/>
        <v>59.869331302508364</v>
      </c>
      <c r="AH56">
        <f t="shared" si="15"/>
        <v>12.898456422713576</v>
      </c>
      <c r="AL56">
        <f t="shared" si="16"/>
        <v>376.65302267641715</v>
      </c>
      <c r="AM56">
        <f t="shared" si="16"/>
        <v>119.10814392445276</v>
      </c>
      <c r="AN56">
        <f t="shared" si="16"/>
        <v>37.6653022676417</v>
      </c>
      <c r="AO56">
        <f t="shared" si="16"/>
        <v>11.910814392445275</v>
      </c>
    </row>
    <row r="57" spans="19:41" x14ac:dyDescent="0.25">
      <c r="S57">
        <f t="shared" si="12"/>
        <v>48</v>
      </c>
      <c r="T57">
        <f t="shared" si="13"/>
        <v>2.1888260144541833</v>
      </c>
      <c r="U57">
        <f t="shared" si="10"/>
        <v>42.915080066880599</v>
      </c>
      <c r="W57">
        <f t="shared" si="11"/>
        <v>16.253658523174629</v>
      </c>
      <c r="AA57">
        <f t="shared" si="14"/>
        <v>149.23813734914884</v>
      </c>
      <c r="AB57">
        <f t="shared" si="14"/>
        <v>14.923813734914885</v>
      </c>
      <c r="AF57">
        <f t="shared" si="15"/>
        <v>290.98531623925027</v>
      </c>
      <c r="AG57">
        <f t="shared" si="15"/>
        <v>62.690885959573869</v>
      </c>
      <c r="AH57">
        <f t="shared" si="15"/>
        <v>13.506341946013871</v>
      </c>
      <c r="AL57">
        <f t="shared" si="16"/>
        <v>394.40413275413925</v>
      </c>
      <c r="AM57">
        <f t="shared" si="16"/>
        <v>124.72153780864983</v>
      </c>
      <c r="AN57">
        <f t="shared" si="16"/>
        <v>39.44041327541391</v>
      </c>
      <c r="AO57">
        <f t="shared" si="16"/>
        <v>12.472153780864982</v>
      </c>
    </row>
    <row r="58" spans="19:41" x14ac:dyDescent="0.25">
      <c r="S58">
        <f t="shared" si="12"/>
        <v>49</v>
      </c>
      <c r="T58">
        <f t="shared" si="13"/>
        <v>2.2919822064514461</v>
      </c>
      <c r="U58">
        <f t="shared" si="10"/>
        <v>40.98358329238728</v>
      </c>
      <c r="W58">
        <f t="shared" si="11"/>
        <v>17.019669849886974</v>
      </c>
      <c r="AA58">
        <f t="shared" si="14"/>
        <v>156.27151407623495</v>
      </c>
      <c r="AB58">
        <f t="shared" si="14"/>
        <v>15.627151407623497</v>
      </c>
      <c r="AF58">
        <f t="shared" si="15"/>
        <v>304.69903169773795</v>
      </c>
      <c r="AG58">
        <f t="shared" si="15"/>
        <v>65.645416390873109</v>
      </c>
      <c r="AH58">
        <f t="shared" si="15"/>
        <v>14.142876231408465</v>
      </c>
      <c r="AL58">
        <f t="shared" si="16"/>
        <v>412.99182687611608</v>
      </c>
      <c r="AM58">
        <f t="shared" si="16"/>
        <v>130.59948279624686</v>
      </c>
      <c r="AN58">
        <f t="shared" si="16"/>
        <v>41.299182687611598</v>
      </c>
      <c r="AO58">
        <f t="shared" si="16"/>
        <v>13.059948279624685</v>
      </c>
    </row>
    <row r="59" spans="19:41" x14ac:dyDescent="0.25">
      <c r="S59">
        <f t="shared" si="12"/>
        <v>50</v>
      </c>
      <c r="T59">
        <f t="shared" si="13"/>
        <v>2.4</v>
      </c>
      <c r="U59">
        <f t="shared" si="10"/>
        <v>39.139018192821844</v>
      </c>
      <c r="W59">
        <f t="shared" si="11"/>
        <v>17.82178217821782</v>
      </c>
      <c r="AA59">
        <f t="shared" si="14"/>
        <v>163.6363636363636</v>
      </c>
      <c r="AB59">
        <f t="shared" si="14"/>
        <v>16.363636363636363</v>
      </c>
      <c r="AF59">
        <f t="shared" si="15"/>
        <v>319.05905465416743</v>
      </c>
      <c r="AG59">
        <f t="shared" si="15"/>
        <v>68.739189551571684</v>
      </c>
      <c r="AH59">
        <f t="shared" si="15"/>
        <v>14.809409453458324</v>
      </c>
      <c r="AL59">
        <f t="shared" si="16"/>
        <v>432.45553203367592</v>
      </c>
      <c r="AM59">
        <f t="shared" si="16"/>
        <v>136.75444679663241</v>
      </c>
      <c r="AN59">
        <f t="shared" si="16"/>
        <v>43.245553203367578</v>
      </c>
      <c r="AO59">
        <f t="shared" si="16"/>
        <v>13.675444679663242</v>
      </c>
    </row>
    <row r="60" spans="19:41" x14ac:dyDescent="0.25">
      <c r="S60">
        <f t="shared" si="12"/>
        <v>51</v>
      </c>
      <c r="T60">
        <f t="shared" si="13"/>
        <v>2.51310851532216</v>
      </c>
      <c r="U60">
        <f t="shared" si="10"/>
        <v>37.377472198302947</v>
      </c>
      <c r="W60">
        <f t="shared" si="11"/>
        <v>18.661696895956631</v>
      </c>
      <c r="AA60">
        <f t="shared" si="14"/>
        <v>171.34830786287452</v>
      </c>
      <c r="AB60">
        <f t="shared" si="14"/>
        <v>17.134830786287452</v>
      </c>
      <c r="AF60">
        <f t="shared" si="15"/>
        <v>334.09584464251105</v>
      </c>
      <c r="AG60">
        <f t="shared" si="15"/>
        <v>71.978767749332846</v>
      </c>
      <c r="AH60">
        <f t="shared" si="15"/>
        <v>15.507355418491086</v>
      </c>
      <c r="AL60">
        <f t="shared" si="16"/>
        <v>452.83653335500253</v>
      </c>
      <c r="AM60">
        <f t="shared" si="16"/>
        <v>143.19948531366177</v>
      </c>
      <c r="AN60">
        <f t="shared" si="16"/>
        <v>45.283653335500233</v>
      </c>
      <c r="AO60">
        <f t="shared" si="16"/>
        <v>14.319948531366173</v>
      </c>
    </row>
    <row r="61" spans="19:41" x14ac:dyDescent="0.25">
      <c r="S61">
        <f t="shared" si="12"/>
        <v>52</v>
      </c>
      <c r="T61">
        <f t="shared" si="13"/>
        <v>2.6315476707436449</v>
      </c>
      <c r="U61">
        <f t="shared" si="10"/>
        <v>35.695208833601662</v>
      </c>
      <c r="W61">
        <f t="shared" si="11"/>
        <v>19.541195574829043</v>
      </c>
      <c r="AA61">
        <f t="shared" si="14"/>
        <v>179.42370482343028</v>
      </c>
      <c r="AB61">
        <f t="shared" si="14"/>
        <v>17.942370482343033</v>
      </c>
      <c r="AF61">
        <f t="shared" si="15"/>
        <v>349.84129671035146</v>
      </c>
      <c r="AG61">
        <f t="shared" si="15"/>
        <v>75.37102256385181</v>
      </c>
      <c r="AH61">
        <f t="shared" si="15"/>
        <v>16.238194563473819</v>
      </c>
      <c r="AL61">
        <f t="shared" si="16"/>
        <v>474.17806167642641</v>
      </c>
      <c r="AM61">
        <f t="shared" si="16"/>
        <v>149.94826913813074</v>
      </c>
      <c r="AN61">
        <f t="shared" si="16"/>
        <v>47.417806167642631</v>
      </c>
      <c r="AO61">
        <f t="shared" si="16"/>
        <v>14.994826913813071</v>
      </c>
    </row>
    <row r="62" spans="19:41" x14ac:dyDescent="0.25">
      <c r="S62">
        <f t="shared" si="12"/>
        <v>53</v>
      </c>
      <c r="T62">
        <f t="shared" si="13"/>
        <v>2.7555686915925199</v>
      </c>
      <c r="U62">
        <f t="shared" si="10"/>
        <v>34.088659792576451</v>
      </c>
      <c r="W62">
        <f t="shared" si="11"/>
        <v>20.462143749449403</v>
      </c>
      <c r="AA62">
        <f t="shared" si="14"/>
        <v>187.87968351767177</v>
      </c>
      <c r="AB62">
        <f t="shared" si="14"/>
        <v>18.787968351767177</v>
      </c>
      <c r="AF62">
        <f t="shared" si="15"/>
        <v>366.32880907255429</v>
      </c>
      <c r="AG62">
        <f t="shared" si="15"/>
        <v>78.923149422397742</v>
      </c>
      <c r="AH62">
        <f t="shared" si="15"/>
        <v>17.003477096218354</v>
      </c>
      <c r="AL62">
        <f t="shared" si="16"/>
        <v>496.52538524082638</v>
      </c>
      <c r="AM62">
        <f t="shared" si="16"/>
        <v>157.01511334535635</v>
      </c>
      <c r="AN62">
        <f t="shared" si="16"/>
        <v>49.65253852408263</v>
      </c>
      <c r="AO62">
        <f t="shared" si="16"/>
        <v>15.701511334535633</v>
      </c>
    </row>
    <row r="63" spans="19:41" x14ac:dyDescent="0.25">
      <c r="S63">
        <f t="shared" si="12"/>
        <v>54</v>
      </c>
      <c r="T63">
        <f t="shared" si="13"/>
        <v>2.8854346430817919</v>
      </c>
      <c r="U63">
        <f t="shared" si="10"/>
        <v>32.554417369317534</v>
      </c>
      <c r="W63">
        <f t="shared" si="11"/>
        <v>21.426494874369741</v>
      </c>
      <c r="AA63">
        <f t="shared" si="14"/>
        <v>196.73418021012213</v>
      </c>
      <c r="AB63">
        <f t="shared" si="14"/>
        <v>19.673418021012218</v>
      </c>
      <c r="AF63">
        <f t="shared" si="15"/>
        <v>383.59335395335893</v>
      </c>
      <c r="AG63">
        <f t="shared" si="15"/>
        <v>82.642682862279528</v>
      </c>
      <c r="AH63">
        <f t="shared" si="15"/>
        <v>17.804826283579846</v>
      </c>
      <c r="AL63">
        <f t="shared" si="16"/>
        <v>519.92590571764003</v>
      </c>
      <c r="AM63">
        <f t="shared" si="16"/>
        <v>164.41500765937039</v>
      </c>
      <c r="AN63">
        <f t="shared" si="16"/>
        <v>51.992590571763984</v>
      </c>
      <c r="AO63">
        <f t="shared" si="16"/>
        <v>16.44150076593704</v>
      </c>
    </row>
    <row r="64" spans="19:41" x14ac:dyDescent="0.25">
      <c r="S64">
        <f t="shared" si="12"/>
        <v>55</v>
      </c>
      <c r="T64">
        <f t="shared" si="13"/>
        <v>3.0214209883060033</v>
      </c>
      <c r="U64">
        <f t="shared" si="10"/>
        <v>31.089227229945692</v>
      </c>
      <c r="W64">
        <f t="shared" si="11"/>
        <v>22.436294467618836</v>
      </c>
      <c r="AA64">
        <f t="shared" si="14"/>
        <v>206.00597647540931</v>
      </c>
      <c r="AB64">
        <f t="shared" si="14"/>
        <v>20.600597647540933</v>
      </c>
      <c r="AF64">
        <f t="shared" si="15"/>
        <v>401.67155176715568</v>
      </c>
      <c r="AG64">
        <f t="shared" si="15"/>
        <v>86.537512512609752</v>
      </c>
      <c r="AH64">
        <f t="shared" si="15"/>
        <v>18.643941894623467</v>
      </c>
      <c r="AL64">
        <f t="shared" si="16"/>
        <v>544.42925874816149</v>
      </c>
      <c r="AM64">
        <f t="shared" si="16"/>
        <v>172.16364824813411</v>
      </c>
      <c r="AN64">
        <f t="shared" si="16"/>
        <v>54.442925874816133</v>
      </c>
      <c r="AO64">
        <f t="shared" si="16"/>
        <v>17.216364824813411</v>
      </c>
    </row>
    <row r="65" spans="19:41" x14ac:dyDescent="0.25">
      <c r="S65">
        <f t="shared" si="12"/>
        <v>56</v>
      </c>
      <c r="T65">
        <f t="shared" si="13"/>
        <v>3.1638161725353782</v>
      </c>
      <c r="U65">
        <f t="shared" si="10"/>
        <v>29.68998150973389</v>
      </c>
      <c r="W65">
        <f t="shared" si="11"/>
        <v>23.493684449520131</v>
      </c>
      <c r="AA65">
        <f t="shared" si="14"/>
        <v>215.71473903650303</v>
      </c>
      <c r="AB65">
        <f t="shared" si="14"/>
        <v>21.571473903650304</v>
      </c>
      <c r="AF65">
        <f t="shared" si="15"/>
        <v>420.60174879529336</v>
      </c>
      <c r="AG65">
        <f t="shared" si="15"/>
        <v>90.615899829265572</v>
      </c>
      <c r="AH65">
        <f t="shared" si="15"/>
        <v>19.522603806062399</v>
      </c>
      <c r="AL65">
        <f t="shared" si="16"/>
        <v>570.08741922938964</v>
      </c>
      <c r="AM65">
        <f t="shared" si="16"/>
        <v>180.2774710172144</v>
      </c>
      <c r="AN65">
        <f t="shared" si="16"/>
        <v>57.008741922938945</v>
      </c>
      <c r="AO65">
        <f t="shared" si="16"/>
        <v>18.027747101721438</v>
      </c>
    </row>
    <row r="66" spans="19:41" x14ac:dyDescent="0.25">
      <c r="S66">
        <f t="shared" si="12"/>
        <v>57</v>
      </c>
      <c r="T66">
        <f t="shared" si="13"/>
        <v>3.3129222350469241</v>
      </c>
      <c r="U66">
        <f t="shared" si="10"/>
        <v>28.35371222090939</v>
      </c>
      <c r="W66">
        <f t="shared" si="11"/>
        <v>24.600907685992006</v>
      </c>
      <c r="AA66">
        <f t="shared" si="14"/>
        <v>225.88106148047208</v>
      </c>
      <c r="AB66">
        <f t="shared" si="14"/>
        <v>22.58810614804721</v>
      </c>
      <c r="AF66">
        <f t="shared" si="15"/>
        <v>440.42409852368456</v>
      </c>
      <c r="AG66">
        <f t="shared" si="15"/>
        <v>94.8864956185446</v>
      </c>
      <c r="AH66">
        <f t="shared" si="15"/>
        <v>20.442675777615083</v>
      </c>
      <c r="AL66">
        <f t="shared" si="16"/>
        <v>596.95481155975517</v>
      </c>
      <c r="AM66">
        <f t="shared" si="16"/>
        <v>188.7736864725438</v>
      </c>
      <c r="AN66">
        <f t="shared" si="16"/>
        <v>59.6954811559755</v>
      </c>
      <c r="AO66">
        <f t="shared" si="16"/>
        <v>18.877368647254379</v>
      </c>
    </row>
    <row r="67" spans="19:41" x14ac:dyDescent="0.25">
      <c r="S67">
        <f t="shared" si="12"/>
        <v>58</v>
      </c>
      <c r="T67">
        <f t="shared" si="13"/>
        <v>3.469055449790226</v>
      </c>
      <c r="U67">
        <f t="shared" si="10"/>
        <v>27.077584957153856</v>
      </c>
      <c r="W67">
        <f t="shared" si="11"/>
        <v>25.760312745967024</v>
      </c>
      <c r="AA67">
        <f t="shared" si="14"/>
        <v>236.52650794024262</v>
      </c>
      <c r="AB67">
        <f t="shared" si="14"/>
        <v>23.652650794024268</v>
      </c>
      <c r="AF67">
        <f t="shared" si="15"/>
        <v>461.18064681373204</v>
      </c>
      <c r="AG67">
        <f t="shared" si="15"/>
        <v>99.358358386684628</v>
      </c>
      <c r="AH67">
        <f t="shared" si="15"/>
        <v>21.406109405289371</v>
      </c>
      <c r="AL67">
        <f t="shared" si="16"/>
        <v>625.08842508056455</v>
      </c>
      <c r="AM67">
        <f t="shared" si="16"/>
        <v>197.67031622621047</v>
      </c>
      <c r="AN67">
        <f t="shared" si="16"/>
        <v>62.508842508056439</v>
      </c>
      <c r="AO67">
        <f t="shared" si="16"/>
        <v>19.767031622621047</v>
      </c>
    </row>
    <row r="68" spans="19:41" x14ac:dyDescent="0.25">
      <c r="S68">
        <f t="shared" si="12"/>
        <v>59</v>
      </c>
      <c r="T68">
        <f t="shared" si="13"/>
        <v>3.6325469962469006</v>
      </c>
      <c r="U68">
        <f t="shared" si="10"/>
        <v>25.858892881447488</v>
      </c>
      <c r="W68">
        <f t="shared" si="11"/>
        <v>26.974358883021534</v>
      </c>
      <c r="AA68">
        <f t="shared" si="14"/>
        <v>247.67365883501589</v>
      </c>
      <c r="AB68">
        <f t="shared" si="14"/>
        <v>24.76736588350159</v>
      </c>
      <c r="AF68">
        <f t="shared" si="15"/>
        <v>482.91542108723809</v>
      </c>
      <c r="AG68">
        <f t="shared" si="15"/>
        <v>104.04097355417001</v>
      </c>
      <c r="AH68">
        <f t="shared" si="15"/>
        <v>22.414948260979369</v>
      </c>
      <c r="AL68">
        <f t="shared" si="16"/>
        <v>654.54793495803517</v>
      </c>
      <c r="AM68">
        <f t="shared" si="16"/>
        <v>206.986231222714</v>
      </c>
      <c r="AN68">
        <f t="shared" si="16"/>
        <v>65.4547934958035</v>
      </c>
      <c r="AO68">
        <f t="shared" si="16"/>
        <v>20.6986231222714</v>
      </c>
    </row>
    <row r="69" spans="19:41" x14ac:dyDescent="0.25">
      <c r="S69">
        <f t="shared" si="12"/>
        <v>60</v>
      </c>
      <c r="T69">
        <f t="shared" si="13"/>
        <v>3.8037436619066725</v>
      </c>
      <c r="U69">
        <f t="shared" si="10"/>
        <v>24.695050984504842</v>
      </c>
      <c r="W69">
        <f t="shared" si="11"/>
        <v>28.245621251782218</v>
      </c>
      <c r="AA69">
        <f t="shared" ref="AA69:AB88" si="17">(AA$6/$U69)*360</f>
        <v>259.346158766364</v>
      </c>
      <c r="AB69">
        <f t="shared" si="17"/>
        <v>25.934615876636403</v>
      </c>
      <c r="AF69">
        <f t="shared" ref="AF69:AH88" si="18">(AF$6/$U69)*360</f>
        <v>505.67452371446825</v>
      </c>
      <c r="AG69">
        <f t="shared" si="18"/>
        <v>108.94427357558006</v>
      </c>
      <c r="AH69">
        <f t="shared" si="18"/>
        <v>23.471332227155358</v>
      </c>
      <c r="AL69">
        <f t="shared" ref="AL69:AO88" si="19">(AL$6/$U69)*360</f>
        <v>685.39582876232191</v>
      </c>
      <c r="AM69">
        <f t="shared" si="19"/>
        <v>216.74119176676822</v>
      </c>
      <c r="AN69">
        <f t="shared" si="19"/>
        <v>68.539582876232174</v>
      </c>
      <c r="AO69">
        <f t="shared" si="19"/>
        <v>21.674119176676825</v>
      </c>
    </row>
    <row r="70" spans="19:41" x14ac:dyDescent="0.25">
      <c r="S70">
        <f t="shared" si="12"/>
        <v>61</v>
      </c>
      <c r="T70">
        <f t="shared" si="13"/>
        <v>3.9830085778501472</v>
      </c>
      <c r="U70">
        <f t="shared" si="10"/>
        <v>23.583590601623477</v>
      </c>
      <c r="W70">
        <f t="shared" si="11"/>
        <v>29.576796370174357</v>
      </c>
      <c r="AA70">
        <f t="shared" si="17"/>
        <v>271.56876667160094</v>
      </c>
      <c r="AB70">
        <f t="shared" si="17"/>
        <v>27.156876667160091</v>
      </c>
      <c r="AF70">
        <f t="shared" si="18"/>
        <v>529.50622980346157</v>
      </c>
      <c r="AG70">
        <f t="shared" si="18"/>
        <v>114.07865900765717</v>
      </c>
      <c r="AH70">
        <f t="shared" si="18"/>
        <v>24.577502035841487</v>
      </c>
      <c r="AL70">
        <f t="shared" si="19"/>
        <v>717.69753901203342</v>
      </c>
      <c r="AM70">
        <f t="shared" si="19"/>
        <v>226.95588943755772</v>
      </c>
      <c r="AN70">
        <f t="shared" si="19"/>
        <v>71.76975390120333</v>
      </c>
      <c r="AO70">
        <f t="shared" si="19"/>
        <v>22.695588943755766</v>
      </c>
    </row>
    <row r="71" spans="19:41" x14ac:dyDescent="0.25">
      <c r="S71">
        <f t="shared" si="12"/>
        <v>62</v>
      </c>
      <c r="T71">
        <f t="shared" si="13"/>
        <v>4.1707219889985012</v>
      </c>
      <c r="U71">
        <f t="shared" si="10"/>
        <v>22.522154176315247</v>
      </c>
      <c r="W71">
        <f t="shared" si="11"/>
        <v>30.970707839097777</v>
      </c>
      <c r="AA71">
        <f t="shared" si="17"/>
        <v>284.36740834080683</v>
      </c>
      <c r="AB71">
        <f t="shared" si="17"/>
        <v>28.436740834080684</v>
      </c>
      <c r="AF71">
        <f t="shared" si="18"/>
        <v>554.46108959800438</v>
      </c>
      <c r="AG71">
        <f t="shared" si="18"/>
        <v>119.45502057028168</v>
      </c>
      <c r="AH71">
        <f t="shared" si="18"/>
        <v>25.735804021508713</v>
      </c>
      <c r="AL71">
        <f t="shared" si="19"/>
        <v>751.52158196537403</v>
      </c>
      <c r="AM71">
        <f t="shared" si="19"/>
        <v>237.65199097835017</v>
      </c>
      <c r="AN71">
        <f t="shared" si="19"/>
        <v>75.152158196537385</v>
      </c>
      <c r="AO71">
        <f t="shared" si="19"/>
        <v>23.765199097835019</v>
      </c>
    </row>
    <row r="72" spans="19:41" x14ac:dyDescent="0.25">
      <c r="S72">
        <f t="shared" si="12"/>
        <v>63</v>
      </c>
      <c r="T72">
        <f t="shared" si="13"/>
        <v>4.3672820606639613</v>
      </c>
      <c r="U72">
        <f t="shared" si="10"/>
        <v>21.508490259612778</v>
      </c>
      <c r="W72">
        <f t="shared" si="11"/>
        <v>32.430312331663075</v>
      </c>
      <c r="AA72">
        <f t="shared" si="17"/>
        <v>297.76923140890636</v>
      </c>
      <c r="AB72">
        <f t="shared" si="17"/>
        <v>29.776923140890645</v>
      </c>
      <c r="AF72">
        <f t="shared" si="18"/>
        <v>580.59203570147815</v>
      </c>
      <c r="AG72">
        <f t="shared" si="18"/>
        <v>125.0847622471494</v>
      </c>
      <c r="AH72">
        <f t="shared" si="18"/>
        <v>26.948695097964919</v>
      </c>
      <c r="AL72">
        <f t="shared" si="19"/>
        <v>786.93970295231736</v>
      </c>
      <c r="AM72">
        <f t="shared" si="19"/>
        <v>248.85218425456534</v>
      </c>
      <c r="AN72">
        <f t="shared" si="19"/>
        <v>78.693970295231722</v>
      </c>
      <c r="AO72">
        <f t="shared" si="19"/>
        <v>24.885218425456532</v>
      </c>
    </row>
    <row r="73" spans="19:41" x14ac:dyDescent="0.25">
      <c r="S73">
        <f t="shared" si="12"/>
        <v>64</v>
      </c>
      <c r="T73">
        <f t="shared" si="13"/>
        <v>4.5731057231117944</v>
      </c>
      <c r="U73">
        <f t="shared" ref="U73:U104" si="20">300/(T73*SQRT($D$10))</f>
        <v>20.540448734444471</v>
      </c>
      <c r="W73">
        <f t="shared" ref="W73:W109" si="21">(W$6/$U73)*360</f>
        <v>33.958705864691538</v>
      </c>
      <c r="AA73">
        <f t="shared" si="17"/>
        <v>311.80266293944049</v>
      </c>
      <c r="AB73">
        <f t="shared" si="17"/>
        <v>31.180266293944051</v>
      </c>
      <c r="AF73">
        <f t="shared" si="18"/>
        <v>607.95449535400485</v>
      </c>
      <c r="AG73">
        <f t="shared" si="18"/>
        <v>130.97982547514954</v>
      </c>
      <c r="AH73">
        <f t="shared" si="18"/>
        <v>28.218747969798404</v>
      </c>
      <c r="AL73">
        <f t="shared" si="19"/>
        <v>824.0270285560664</v>
      </c>
      <c r="AM73">
        <f t="shared" si="19"/>
        <v>260.58022637777799</v>
      </c>
      <c r="AN73">
        <f t="shared" si="19"/>
        <v>82.402702855606606</v>
      </c>
      <c r="AO73">
        <f t="shared" si="19"/>
        <v>26.058022637777796</v>
      </c>
    </row>
    <row r="74" spans="19:41" x14ac:dyDescent="0.25">
      <c r="S74">
        <f t="shared" ref="S74:S109" si="22">S73+1</f>
        <v>65</v>
      </c>
      <c r="T74">
        <f t="shared" ref="T74:T105" si="23">T$9*($D$12/$C$12)^(S74/100)</f>
        <v>4.7886295559253131</v>
      </c>
      <c r="U74">
        <f t="shared" si="20"/>
        <v>19.615976254947853</v>
      </c>
      <c r="W74">
        <f t="shared" si="21"/>
        <v>35.559130365782025</v>
      </c>
      <c r="AA74">
        <f t="shared" si="17"/>
        <v>326.49746972218043</v>
      </c>
      <c r="AB74">
        <f t="shared" si="17"/>
        <v>32.64974697221804</v>
      </c>
      <c r="AF74">
        <f t="shared" si="18"/>
        <v>636.60650800105657</v>
      </c>
      <c r="AG74">
        <f t="shared" si="18"/>
        <v>137.15271447375358</v>
      </c>
      <c r="AH74">
        <f t="shared" si="18"/>
        <v>29.548656589429278</v>
      </c>
      <c r="AL74">
        <f t="shared" si="19"/>
        <v>862.86222596661105</v>
      </c>
      <c r="AM74">
        <f t="shared" si="19"/>
        <v>272.86099409773738</v>
      </c>
      <c r="AN74">
        <f t="shared" si="19"/>
        <v>86.286222596661077</v>
      </c>
      <c r="AO74">
        <f t="shared" si="19"/>
        <v>27.286099409773737</v>
      </c>
    </row>
    <row r="75" spans="19:41" x14ac:dyDescent="0.25">
      <c r="S75">
        <f t="shared" si="22"/>
        <v>66</v>
      </c>
      <c r="T75">
        <f t="shared" si="23"/>
        <v>5.0143107140496959</v>
      </c>
      <c r="U75">
        <f t="shared" si="20"/>
        <v>18.733111891047738</v>
      </c>
      <c r="W75">
        <f t="shared" si="21"/>
        <v>37.234980549873974</v>
      </c>
      <c r="AA75">
        <f t="shared" si="17"/>
        <v>341.8848214124792</v>
      </c>
      <c r="AB75">
        <f t="shared" si="17"/>
        <v>34.188482141247924</v>
      </c>
      <c r="AF75">
        <f t="shared" si="18"/>
        <v>666.60884840289953</v>
      </c>
      <c r="AG75">
        <f t="shared" si="18"/>
        <v>143.61652276814115</v>
      </c>
      <c r="AH75">
        <f t="shared" si="18"/>
        <v>30.941241871343717</v>
      </c>
      <c r="AL75">
        <f t="shared" si="19"/>
        <v>903.52766984438426</v>
      </c>
      <c r="AM75">
        <f t="shared" si="19"/>
        <v>285.72053656928875</v>
      </c>
      <c r="AN75">
        <f t="shared" si="19"/>
        <v>90.352766984438404</v>
      </c>
      <c r="AO75">
        <f t="shared" si="19"/>
        <v>28.572053656928873</v>
      </c>
    </row>
    <row r="76" spans="19:41" x14ac:dyDescent="0.25">
      <c r="S76">
        <f t="shared" si="22"/>
        <v>67</v>
      </c>
      <c r="T76">
        <f t="shared" si="23"/>
        <v>5.2506278974789291</v>
      </c>
      <c r="U76">
        <f t="shared" si="20"/>
        <v>17.889982969060586</v>
      </c>
      <c r="W76">
        <f t="shared" si="21"/>
        <v>38.989811119893034</v>
      </c>
      <c r="AA76">
        <f t="shared" si="17"/>
        <v>357.99735664629054</v>
      </c>
      <c r="AB76">
        <f t="shared" si="17"/>
        <v>35.799735664629061</v>
      </c>
      <c r="AF76">
        <f t="shared" si="18"/>
        <v>698.02515554601064</v>
      </c>
      <c r="AG76">
        <f t="shared" si="18"/>
        <v>150.38496096232265</v>
      </c>
      <c r="AH76">
        <f t="shared" si="18"/>
        <v>32.399457675631851</v>
      </c>
      <c r="AL76">
        <f t="shared" si="19"/>
        <v>946.10961704796296</v>
      </c>
      <c r="AM76">
        <f t="shared" si="19"/>
        <v>299.18613060612336</v>
      </c>
      <c r="AN76">
        <f t="shared" si="19"/>
        <v>94.610961704796267</v>
      </c>
      <c r="AO76">
        <f t="shared" si="19"/>
        <v>29.91861306061233</v>
      </c>
    </row>
    <row r="77" spans="19:41" x14ac:dyDescent="0.25">
      <c r="S77">
        <f t="shared" si="22"/>
        <v>68</v>
      </c>
      <c r="T77">
        <f t="shared" si="23"/>
        <v>5.4980823666426568</v>
      </c>
      <c r="U77">
        <f t="shared" si="20"/>
        <v>17.08480109950262</v>
      </c>
      <c r="W77">
        <f t="shared" si="21"/>
        <v>40.827344306752401</v>
      </c>
      <c r="AA77">
        <f t="shared" si="17"/>
        <v>374.86925227109015</v>
      </c>
      <c r="AB77">
        <f t="shared" si="17"/>
        <v>37.486925227109019</v>
      </c>
      <c r="AF77">
        <f t="shared" si="18"/>
        <v>730.92206762989724</v>
      </c>
      <c r="AG77">
        <f t="shared" si="18"/>
        <v>157.4723858211681</v>
      </c>
      <c r="AH77">
        <f t="shared" si="18"/>
        <v>33.926397073520945</v>
      </c>
      <c r="AL77">
        <f t="shared" si="19"/>
        <v>990.69838959642573</v>
      </c>
      <c r="AM77">
        <f t="shared" si="19"/>
        <v>313.28633853855666</v>
      </c>
      <c r="AN77">
        <f t="shared" si="19"/>
        <v>99.069838959642553</v>
      </c>
      <c r="AO77">
        <f t="shared" si="19"/>
        <v>31.328633853855663</v>
      </c>
    </row>
    <row r="78" spans="19:41" x14ac:dyDescent="0.25">
      <c r="S78">
        <f t="shared" si="22"/>
        <v>69</v>
      </c>
      <c r="T78">
        <f t="shared" si="23"/>
        <v>5.7571990056467772</v>
      </c>
      <c r="U78">
        <f t="shared" si="20"/>
        <v>16.315858383675881</v>
      </c>
      <c r="W78">
        <f t="shared" si="21"/>
        <v>42.751477764703793</v>
      </c>
      <c r="AA78">
        <f t="shared" si="17"/>
        <v>392.53629583955296</v>
      </c>
      <c r="AB78">
        <f t="shared" si="17"/>
        <v>39.253629583955302</v>
      </c>
      <c r="AF78">
        <f t="shared" si="18"/>
        <v>765.36936341565558</v>
      </c>
      <c r="AG78">
        <f t="shared" si="18"/>
        <v>164.89383072303079</v>
      </c>
      <c r="AH78">
        <f t="shared" si="18"/>
        <v>35.525298908194273</v>
      </c>
      <c r="AL78">
        <f t="shared" si="19"/>
        <v>1037.3885662544697</v>
      </c>
      <c r="AM78">
        <f t="shared" si="19"/>
        <v>328.05106879806135</v>
      </c>
      <c r="AN78">
        <f t="shared" si="19"/>
        <v>103.73885662544693</v>
      </c>
      <c r="AO78">
        <f t="shared" si="19"/>
        <v>32.805106879806132</v>
      </c>
    </row>
    <row r="79" spans="19:41" x14ac:dyDescent="0.25">
      <c r="S79">
        <f t="shared" si="22"/>
        <v>70</v>
      </c>
      <c r="T79">
        <f t="shared" si="23"/>
        <v>6.0285274356229914</v>
      </c>
      <c r="U79">
        <f t="shared" si="20"/>
        <v>15.581523790986161</v>
      </c>
      <c r="W79">
        <f t="shared" si="21"/>
        <v>44.76629283878458</v>
      </c>
      <c r="AA79">
        <f t="shared" si="17"/>
        <v>411.03596151974932</v>
      </c>
      <c r="AB79">
        <f t="shared" si="17"/>
        <v>41.103596151974934</v>
      </c>
      <c r="AF79">
        <f t="shared" si="18"/>
        <v>801.44011023607641</v>
      </c>
      <c r="AG79">
        <f t="shared" si="18"/>
        <v>172.66503754755797</v>
      </c>
      <c r="AH79">
        <f t="shared" si="18"/>
        <v>37.199554664811664</v>
      </c>
      <c r="AL79">
        <f t="shared" si="19"/>
        <v>1086.2791831466468</v>
      </c>
      <c r="AM79">
        <f t="shared" si="19"/>
        <v>343.51163935705966</v>
      </c>
      <c r="AN79">
        <f t="shared" si="19"/>
        <v>108.62791831466465</v>
      </c>
      <c r="AO79">
        <f t="shared" si="19"/>
        <v>34.351163935705962</v>
      </c>
    </row>
    <row r="80" spans="19:41" x14ac:dyDescent="0.25">
      <c r="S80">
        <f t="shared" si="22"/>
        <v>71</v>
      </c>
      <c r="T80">
        <f t="shared" si="23"/>
        <v>6.3126431805489176</v>
      </c>
      <c r="U80">
        <f t="shared" si="20"/>
        <v>14.880239699308397</v>
      </c>
      <c r="W80">
        <f t="shared" si="21"/>
        <v>46.876063221897894</v>
      </c>
      <c r="AA80">
        <f t="shared" si="17"/>
        <v>430.40748958288066</v>
      </c>
      <c r="AB80">
        <f t="shared" si="17"/>
        <v>43.04074895828807</v>
      </c>
      <c r="AF80">
        <f t="shared" si="18"/>
        <v>839.2108189812559</v>
      </c>
      <c r="AG80">
        <f t="shared" si="18"/>
        <v>180.80249006632849</v>
      </c>
      <c r="AH80">
        <f t="shared" si="18"/>
        <v>38.952715664304314</v>
      </c>
      <c r="AL80">
        <f t="shared" si="19"/>
        <v>1137.4739438262659</v>
      </c>
      <c r="AM80">
        <f t="shared" si="19"/>
        <v>359.70084415854222</v>
      </c>
      <c r="AN80">
        <f t="shared" si="19"/>
        <v>113.74739438262655</v>
      </c>
      <c r="AO80">
        <f t="shared" si="19"/>
        <v>35.970084415854224</v>
      </c>
    </row>
    <row r="81" spans="19:41" x14ac:dyDescent="0.25">
      <c r="S81">
        <f t="shared" si="22"/>
        <v>72</v>
      </c>
      <c r="T81">
        <f t="shared" si="23"/>
        <v>6.6101488880115991</v>
      </c>
      <c r="U81">
        <f t="shared" si="20"/>
        <v>14.210518591061362</v>
      </c>
      <c r="W81">
        <f t="shared" si="21"/>
        <v>49.085264019888115</v>
      </c>
      <c r="AA81">
        <f t="shared" si="17"/>
        <v>450.69196963715444</v>
      </c>
      <c r="AB81">
        <f t="shared" si="17"/>
        <v>45.069196963715449</v>
      </c>
      <c r="AF81">
        <f t="shared" si="18"/>
        <v>878.76160638844863</v>
      </c>
      <c r="AG81">
        <f t="shared" si="18"/>
        <v>189.32344890714171</v>
      </c>
      <c r="AH81">
        <f t="shared" si="18"/>
        <v>40.788500596202503</v>
      </c>
      <c r="AL81">
        <f t="shared" si="19"/>
        <v>1191.0814392445279</v>
      </c>
      <c r="AM81">
        <f t="shared" si="19"/>
        <v>376.65302267641721</v>
      </c>
      <c r="AN81">
        <f t="shared" si="19"/>
        <v>119.10814392445278</v>
      </c>
      <c r="AO81">
        <f t="shared" si="19"/>
        <v>37.665302267641714</v>
      </c>
    </row>
    <row r="82" spans="19:41" x14ac:dyDescent="0.25">
      <c r="S82">
        <f t="shared" si="22"/>
        <v>73</v>
      </c>
      <c r="T82">
        <f t="shared" si="23"/>
        <v>6.9216756075038557</v>
      </c>
      <c r="U82">
        <f t="shared" si="20"/>
        <v>13.570939897983381</v>
      </c>
      <c r="W82">
        <f t="shared" si="21"/>
        <v>51.398581243840503</v>
      </c>
      <c r="AA82">
        <f t="shared" si="17"/>
        <v>471.93242778435365</v>
      </c>
      <c r="AB82">
        <f t="shared" si="17"/>
        <v>47.193242778435376</v>
      </c>
      <c r="AF82">
        <f t="shared" si="18"/>
        <v>920.17636498041247</v>
      </c>
      <c r="AG82">
        <f t="shared" si="18"/>
        <v>198.24598816612399</v>
      </c>
      <c r="AH82">
        <f t="shared" si="18"/>
        <v>42.710803406474781</v>
      </c>
      <c r="AL82">
        <f t="shared" si="19"/>
        <v>1247.2153780864985</v>
      </c>
      <c r="AM82">
        <f t="shared" si="19"/>
        <v>394.40413275413931</v>
      </c>
      <c r="AN82">
        <f t="shared" si="19"/>
        <v>124.72153780864983</v>
      </c>
      <c r="AO82">
        <f t="shared" si="19"/>
        <v>39.440413275413924</v>
      </c>
    </row>
    <row r="83" spans="19:41" x14ac:dyDescent="0.25">
      <c r="S83">
        <f t="shared" si="22"/>
        <v>74</v>
      </c>
      <c r="T83">
        <f t="shared" si="23"/>
        <v>7.2478841289648388</v>
      </c>
      <c r="U83">
        <f t="shared" si="20"/>
        <v>12.960146987916634</v>
      </c>
      <c r="W83">
        <f t="shared" si="21"/>
        <v>53.820921749738893</v>
      </c>
      <c r="AA83">
        <f t="shared" si="17"/>
        <v>494.17391788396623</v>
      </c>
      <c r="AB83">
        <f t="shared" si="17"/>
        <v>49.417391788396628</v>
      </c>
      <c r="AF83">
        <f t="shared" si="18"/>
        <v>963.54294101269363</v>
      </c>
      <c r="AG83">
        <f t="shared" si="18"/>
        <v>207.58903374530919</v>
      </c>
      <c r="AH83">
        <f t="shared" si="18"/>
        <v>44.723701557109344</v>
      </c>
      <c r="AL83">
        <f t="shared" si="19"/>
        <v>1305.9948279624687</v>
      </c>
      <c r="AM83">
        <f t="shared" si="19"/>
        <v>412.99182687611608</v>
      </c>
      <c r="AN83">
        <f t="shared" si="19"/>
        <v>130.59948279624683</v>
      </c>
      <c r="AO83">
        <f t="shared" si="19"/>
        <v>41.299182687611598</v>
      </c>
    </row>
    <row r="84" spans="19:41" x14ac:dyDescent="0.25">
      <c r="S84">
        <f t="shared" si="22"/>
        <v>75</v>
      </c>
      <c r="T84">
        <f t="shared" si="23"/>
        <v>7.5894663844041128</v>
      </c>
      <c r="U84">
        <f t="shared" si="20"/>
        <v>12.376844287208424</v>
      </c>
      <c r="W84">
        <f t="shared" si="21"/>
        <v>56.357423646565188</v>
      </c>
      <c r="AA84">
        <f t="shared" si="17"/>
        <v>517.46361711846214</v>
      </c>
      <c r="AB84">
        <f t="shared" si="17"/>
        <v>51.746361711846227</v>
      </c>
      <c r="AF84">
        <f t="shared" si="18"/>
        <v>1008.9533208073159</v>
      </c>
      <c r="AG84">
        <f t="shared" si="18"/>
        <v>217.37240349701491</v>
      </c>
      <c r="AH84">
        <f t="shared" si="18"/>
        <v>46.831464674957687</v>
      </c>
      <c r="AL84">
        <f t="shared" si="19"/>
        <v>1367.5444679663246</v>
      </c>
      <c r="AM84">
        <f t="shared" si="19"/>
        <v>432.45553203367598</v>
      </c>
      <c r="AN84">
        <f t="shared" si="19"/>
        <v>136.75444679663244</v>
      </c>
      <c r="AO84">
        <f t="shared" si="19"/>
        <v>43.245553203367606</v>
      </c>
    </row>
    <row r="85" spans="19:41" x14ac:dyDescent="0.25">
      <c r="S85">
        <f t="shared" si="22"/>
        <v>76</v>
      </c>
      <c r="T85">
        <f t="shared" si="23"/>
        <v>7.9471469155821906</v>
      </c>
      <c r="U85">
        <f t="shared" si="20"/>
        <v>11.819794532625806</v>
      </c>
      <c r="W85">
        <f t="shared" si="21"/>
        <v>59.013467194917261</v>
      </c>
      <c r="AA85">
        <f t="shared" si="17"/>
        <v>541.8509260624221</v>
      </c>
      <c r="AB85">
        <f t="shared" si="17"/>
        <v>54.185092606242208</v>
      </c>
      <c r="AF85">
        <f t="shared" si="18"/>
        <v>1056.5038258680986</v>
      </c>
      <c r="AG85">
        <f t="shared" si="18"/>
        <v>227.61684926016355</v>
      </c>
      <c r="AH85">
        <f t="shared" si="18"/>
        <v>49.038563608185449</v>
      </c>
      <c r="AL85">
        <f t="shared" si="19"/>
        <v>1431.9948531366178</v>
      </c>
      <c r="AM85">
        <f t="shared" si="19"/>
        <v>452.83653335500259</v>
      </c>
      <c r="AN85">
        <f t="shared" si="19"/>
        <v>143.19948531366177</v>
      </c>
      <c r="AO85">
        <f t="shared" si="19"/>
        <v>45.283653335500254</v>
      </c>
    </row>
    <row r="86" spans="19:41" x14ac:dyDescent="0.25">
      <c r="S86">
        <f t="shared" si="22"/>
        <v>77</v>
      </c>
      <c r="T86">
        <f t="shared" si="23"/>
        <v>8.3216844108607635</v>
      </c>
      <c r="U86">
        <f t="shared" si="20"/>
        <v>11.28781614695435</v>
      </c>
      <c r="W86">
        <f t="shared" si="21"/>
        <v>61.794686219263092</v>
      </c>
      <c r="AA86">
        <f t="shared" si="17"/>
        <v>567.38757346777925</v>
      </c>
      <c r="AB86">
        <f t="shared" si="17"/>
        <v>56.73875734677793</v>
      </c>
      <c r="AF86">
        <f t="shared" si="18"/>
        <v>1106.2953171914821</v>
      </c>
      <c r="AG86">
        <f t="shared" si="18"/>
        <v>238.34410087771548</v>
      </c>
      <c r="AH86">
        <f t="shared" si="18"/>
        <v>51.349679909540896</v>
      </c>
      <c r="AL86">
        <f t="shared" si="19"/>
        <v>1499.4826913813074</v>
      </c>
      <c r="AM86">
        <f t="shared" si="19"/>
        <v>474.17806167642647</v>
      </c>
      <c r="AN86">
        <f t="shared" si="19"/>
        <v>149.94826913813071</v>
      </c>
      <c r="AO86">
        <f t="shared" si="19"/>
        <v>47.417806167642652</v>
      </c>
    </row>
    <row r="87" spans="19:41" x14ac:dyDescent="0.25">
      <c r="S87">
        <f t="shared" si="22"/>
        <v>78</v>
      </c>
      <c r="T87">
        <f t="shared" si="23"/>
        <v>8.7138733144824378</v>
      </c>
      <c r="U87">
        <f t="shared" si="20"/>
        <v>10.779780732714453</v>
      </c>
      <c r="W87">
        <f t="shared" si="21"/>
        <v>64.7069800580379</v>
      </c>
      <c r="AA87">
        <f t="shared" si="17"/>
        <v>594.12772598743891</v>
      </c>
      <c r="AB87">
        <f t="shared" si="17"/>
        <v>59.412772598743899</v>
      </c>
      <c r="AF87">
        <f t="shared" si="18"/>
        <v>1158.4334092062263</v>
      </c>
      <c r="AG87">
        <f t="shared" si="18"/>
        <v>249.57691228857942</v>
      </c>
      <c r="AH87">
        <f t="shared" si="18"/>
        <v>53.769715766556018</v>
      </c>
      <c r="AL87">
        <f t="shared" si="19"/>
        <v>1570.1511334535639</v>
      </c>
      <c r="AM87">
        <f t="shared" si="19"/>
        <v>496.52538524082649</v>
      </c>
      <c r="AN87">
        <f t="shared" si="19"/>
        <v>157.01511334535635</v>
      </c>
      <c r="AO87">
        <f t="shared" si="19"/>
        <v>49.652538524082651</v>
      </c>
    </row>
    <row r="88" spans="19:41" x14ac:dyDescent="0.25">
      <c r="S88">
        <f t="shared" si="22"/>
        <v>79</v>
      </c>
      <c r="T88">
        <f t="shared" si="23"/>
        <v>9.1245455116934728</v>
      </c>
      <c r="U88">
        <f t="shared" si="20"/>
        <v>10.294610678679028</v>
      </c>
      <c r="W88">
        <f t="shared" si="21"/>
        <v>67.756526076931721</v>
      </c>
      <c r="AA88">
        <f t="shared" si="17"/>
        <v>622.1281030700095</v>
      </c>
      <c r="AB88">
        <f t="shared" si="17"/>
        <v>62.21281030700095</v>
      </c>
      <c r="AF88">
        <f t="shared" si="18"/>
        <v>1213.028693795769</v>
      </c>
      <c r="AG88">
        <f t="shared" si="18"/>
        <v>261.33910979176676</v>
      </c>
      <c r="AH88">
        <f t="shared" si="18"/>
        <v>56.303804399743349</v>
      </c>
      <c r="AL88">
        <f t="shared" si="19"/>
        <v>1644.1500765937042</v>
      </c>
      <c r="AM88">
        <f t="shared" si="19"/>
        <v>519.92590571764003</v>
      </c>
      <c r="AN88">
        <f t="shared" si="19"/>
        <v>164.41500765937039</v>
      </c>
      <c r="AO88">
        <f t="shared" si="19"/>
        <v>51.992590571764005</v>
      </c>
    </row>
    <row r="89" spans="19:41" x14ac:dyDescent="0.25">
      <c r="S89">
        <f t="shared" si="22"/>
        <v>80</v>
      </c>
      <c r="T89">
        <f t="shared" si="23"/>
        <v>9.5545720932839409</v>
      </c>
      <c r="U89">
        <f t="shared" si="20"/>
        <v>9.8312768741155736</v>
      </c>
      <c r="W89">
        <f t="shared" si="21"/>
        <v>70.949792771910438</v>
      </c>
      <c r="AA89">
        <f t="shared" ref="AA89:AB109" si="24">(AA$6/$U89)*360</f>
        <v>651.44809726935944</v>
      </c>
      <c r="AB89">
        <f t="shared" si="24"/>
        <v>65.144809726935961</v>
      </c>
      <c r="AF89">
        <f t="shared" ref="AF89:AH109" si="25">(AF$6/$U89)*360</f>
        <v>1270.1969748784431</v>
      </c>
      <c r="AG89">
        <f t="shared" si="25"/>
        <v>273.65564258516741</v>
      </c>
      <c r="AH89">
        <f t="shared" si="25"/>
        <v>58.957320950845109</v>
      </c>
      <c r="AL89">
        <f t="shared" ref="AL89:AO109" si="26">(AL$6/$U89)*360</f>
        <v>1721.6364824813411</v>
      </c>
      <c r="AM89">
        <f t="shared" si="26"/>
        <v>544.42925874816137</v>
      </c>
      <c r="AN89">
        <f t="shared" si="26"/>
        <v>172.16364824813408</v>
      </c>
      <c r="AO89">
        <f t="shared" si="26"/>
        <v>54.442925874816133</v>
      </c>
    </row>
    <row r="90" spans="19:41" x14ac:dyDescent="0.25">
      <c r="S90">
        <f t="shared" si="22"/>
        <v>81</v>
      </c>
      <c r="T90">
        <f t="shared" si="23"/>
        <v>10.004865203288054</v>
      </c>
      <c r="U90">
        <f t="shared" si="20"/>
        <v>9.3887965259043735</v>
      </c>
      <c r="W90">
        <f t="shared" si="21"/>
        <v>74.293553489762758</v>
      </c>
      <c r="AA90">
        <f t="shared" si="24"/>
        <v>682.14990022418533</v>
      </c>
      <c r="AB90">
        <f t="shared" si="24"/>
        <v>68.214990022418533</v>
      </c>
      <c r="AF90">
        <f t="shared" si="25"/>
        <v>1330.0595140431087</v>
      </c>
      <c r="AG90">
        <f t="shared" si="25"/>
        <v>286.55263568614214</v>
      </c>
      <c r="AH90">
        <f t="shared" si="25"/>
        <v>61.735893884229299</v>
      </c>
      <c r="AL90">
        <f t="shared" si="26"/>
        <v>1802.7747101721443</v>
      </c>
      <c r="AM90">
        <f t="shared" si="26"/>
        <v>570.08741922938964</v>
      </c>
      <c r="AN90">
        <f t="shared" si="26"/>
        <v>180.27747101721437</v>
      </c>
      <c r="AO90">
        <f t="shared" si="26"/>
        <v>57.008741922938952</v>
      </c>
    </row>
    <row r="91" spans="19:41" x14ac:dyDescent="0.25">
      <c r="S91">
        <f t="shared" si="22"/>
        <v>82</v>
      </c>
      <c r="T91">
        <f t="shared" si="23"/>
        <v>10.476379973763986</v>
      </c>
      <c r="U91">
        <f t="shared" si="20"/>
        <v>8.9662310739024935</v>
      </c>
      <c r="W91">
        <f t="shared" si="21"/>
        <v>77.794900795277101</v>
      </c>
      <c r="AA91">
        <f t="shared" si="24"/>
        <v>714.29863457481702</v>
      </c>
      <c r="AB91">
        <f t="shared" si="24"/>
        <v>71.429863457481702</v>
      </c>
      <c r="AF91">
        <f t="shared" si="25"/>
        <v>1392.743287761245</v>
      </c>
      <c r="AG91">
        <f t="shared" si="25"/>
        <v>300.05744534618833</v>
      </c>
      <c r="AH91">
        <f t="shared" si="25"/>
        <v>64.645416925617425</v>
      </c>
      <c r="AL91">
        <f t="shared" si="26"/>
        <v>1887.736864725438</v>
      </c>
      <c r="AM91">
        <f t="shared" si="26"/>
        <v>596.95481155975506</v>
      </c>
      <c r="AN91">
        <f t="shared" si="26"/>
        <v>188.77368647254377</v>
      </c>
      <c r="AO91">
        <f t="shared" si="26"/>
        <v>59.6954811559755</v>
      </c>
    </row>
    <row r="92" spans="19:41" x14ac:dyDescent="0.25">
      <c r="S92">
        <f t="shared" si="22"/>
        <v>83</v>
      </c>
      <c r="T92">
        <f t="shared" si="23"/>
        <v>10.970116550757002</v>
      </c>
      <c r="U92">
        <f t="shared" si="20"/>
        <v>8.5626842001318995</v>
      </c>
      <c r="W92">
        <f t="shared" si="21"/>
        <v>81.461261515522281</v>
      </c>
      <c r="AA92">
        <f t="shared" si="24"/>
        <v>747.96249209706821</v>
      </c>
      <c r="AB92">
        <f t="shared" si="24"/>
        <v>74.796249209706829</v>
      </c>
      <c r="AF92">
        <f t="shared" si="25"/>
        <v>1458.3812567210684</v>
      </c>
      <c r="AG92">
        <f t="shared" si="25"/>
        <v>314.19871707721637</v>
      </c>
      <c r="AH92">
        <f t="shared" si="25"/>
        <v>67.692061563466808</v>
      </c>
      <c r="AL92">
        <f t="shared" si="26"/>
        <v>1976.703162262105</v>
      </c>
      <c r="AM92">
        <f t="shared" si="26"/>
        <v>625.08842508056466</v>
      </c>
      <c r="AN92">
        <f t="shared" si="26"/>
        <v>197.67031622621047</v>
      </c>
      <c r="AO92">
        <f t="shared" si="26"/>
        <v>62.50884250805646</v>
      </c>
    </row>
    <row r="93" spans="19:41" x14ac:dyDescent="0.25">
      <c r="S93">
        <f t="shared" si="22"/>
        <v>84</v>
      </c>
      <c r="T93">
        <f t="shared" si="23"/>
        <v>11.487122215743325</v>
      </c>
      <c r="U93">
        <f t="shared" si="20"/>
        <v>8.1772999275688516</v>
      </c>
      <c r="W93">
        <f t="shared" si="21"/>
        <v>85.300412493143483</v>
      </c>
      <c r="AA93">
        <f t="shared" si="24"/>
        <v>783.21287834613554</v>
      </c>
      <c r="AB93">
        <f t="shared" si="24"/>
        <v>78.321287834613557</v>
      </c>
      <c r="AF93">
        <f t="shared" si="25"/>
        <v>1527.1126478549788</v>
      </c>
      <c r="AG93">
        <f t="shared" si="25"/>
        <v>329.00644641252103</v>
      </c>
      <c r="AH93">
        <f t="shared" si="25"/>
        <v>70.882290139525125</v>
      </c>
      <c r="AL93">
        <f t="shared" si="26"/>
        <v>2069.8623122271401</v>
      </c>
      <c r="AM93">
        <f t="shared" si="26"/>
        <v>654.54793495803517</v>
      </c>
      <c r="AN93">
        <f t="shared" si="26"/>
        <v>206.986231222714</v>
      </c>
      <c r="AO93">
        <f t="shared" si="26"/>
        <v>65.454793495803514</v>
      </c>
    </row>
    <row r="94" spans="19:41" x14ac:dyDescent="0.25">
      <c r="S94">
        <f t="shared" si="22"/>
        <v>85</v>
      </c>
      <c r="T94">
        <f t="shared" si="23"/>
        <v>12.028493607054537</v>
      </c>
      <c r="U94">
        <f t="shared" si="20"/>
        <v>7.8092608045018794</v>
      </c>
      <c r="W94">
        <f t="shared" si="21"/>
        <v>89.320497082088139</v>
      </c>
      <c r="AA94">
        <f t="shared" si="24"/>
        <v>820.12456411735468</v>
      </c>
      <c r="AB94">
        <f t="shared" si="24"/>
        <v>82.012456411735471</v>
      </c>
      <c r="AF94">
        <f t="shared" si="25"/>
        <v>1599.0832496585485</v>
      </c>
      <c r="AG94">
        <f t="shared" si="25"/>
        <v>344.51204253132914</v>
      </c>
      <c r="AH94">
        <f t="shared" si="25"/>
        <v>74.222869556323531</v>
      </c>
      <c r="AL94">
        <f t="shared" si="26"/>
        <v>2167.4119176676832</v>
      </c>
      <c r="AM94">
        <f t="shared" si="26"/>
        <v>685.39582876232191</v>
      </c>
      <c r="AN94">
        <f t="shared" si="26"/>
        <v>216.74119176676822</v>
      </c>
      <c r="AO94">
        <f t="shared" si="26"/>
        <v>68.539582876232188</v>
      </c>
    </row>
    <row r="95" spans="19:41" x14ac:dyDescent="0.25">
      <c r="S95">
        <f t="shared" si="22"/>
        <v>86</v>
      </c>
      <c r="T95">
        <f t="shared" si="23"/>
        <v>12.595379045994548</v>
      </c>
      <c r="U95">
        <f t="shared" si="20"/>
        <v>7.4577861706070872</v>
      </c>
      <c r="W95">
        <f t="shared" si="21"/>
        <v>93.530042420751599</v>
      </c>
      <c r="AA95">
        <f t="shared" si="24"/>
        <v>858.77584404508264</v>
      </c>
      <c r="AB95">
        <f t="shared" si="24"/>
        <v>85.877584404508269</v>
      </c>
      <c r="AF95">
        <f t="shared" si="25"/>
        <v>1674.4457214274705</v>
      </c>
      <c r="AG95">
        <f t="shared" si="25"/>
        <v>360.74839488188059</v>
      </c>
      <c r="AH95">
        <f t="shared" si="25"/>
        <v>77.720885630684393</v>
      </c>
      <c r="AL95">
        <f t="shared" si="26"/>
        <v>2269.558894375577</v>
      </c>
      <c r="AM95">
        <f t="shared" si="26"/>
        <v>717.6975390120333</v>
      </c>
      <c r="AN95">
        <f t="shared" si="26"/>
        <v>226.95588943755766</v>
      </c>
      <c r="AO95">
        <f t="shared" si="26"/>
        <v>71.76975390120333</v>
      </c>
    </row>
    <row r="96" spans="19:41" x14ac:dyDescent="0.25">
      <c r="S96">
        <f t="shared" si="22"/>
        <v>87</v>
      </c>
      <c r="T96">
        <f t="shared" si="23"/>
        <v>13.188980972582993</v>
      </c>
      <c r="U96">
        <f t="shared" si="20"/>
        <v>7.1221305010629656</v>
      </c>
      <c r="W96">
        <f t="shared" si="21"/>
        <v>97.93797751918062</v>
      </c>
      <c r="AA96">
        <f t="shared" si="24"/>
        <v>899.248702676113</v>
      </c>
      <c r="AB96">
        <f t="shared" si="24"/>
        <v>89.924870267611311</v>
      </c>
      <c r="AF96">
        <f t="shared" si="25"/>
        <v>1753.3599170683879</v>
      </c>
      <c r="AG96">
        <f t="shared" si="25"/>
        <v>377.74994294435606</v>
      </c>
      <c r="AH96">
        <f t="shared" si="25"/>
        <v>81.383758123688551</v>
      </c>
      <c r="AL96">
        <f t="shared" si="26"/>
        <v>2376.5199097835025</v>
      </c>
      <c r="AM96">
        <f t="shared" si="26"/>
        <v>751.52158196537414</v>
      </c>
      <c r="AN96">
        <f t="shared" si="26"/>
        <v>237.6519909783502</v>
      </c>
      <c r="AO96">
        <f t="shared" si="26"/>
        <v>75.152158196537414</v>
      </c>
    </row>
    <row r="97" spans="19:41" x14ac:dyDescent="0.25">
      <c r="S97">
        <f t="shared" si="22"/>
        <v>88</v>
      </c>
      <c r="T97">
        <f t="shared" si="23"/>
        <v>13.810558496091767</v>
      </c>
      <c r="U97">
        <f t="shared" si="20"/>
        <v>6.8015818251922688</v>
      </c>
      <c r="W97">
        <f t="shared" si="21"/>
        <v>102.55365219870123</v>
      </c>
      <c r="AA97">
        <f t="shared" si="24"/>
        <v>941.62898836989291</v>
      </c>
      <c r="AB97">
        <f t="shared" si="24"/>
        <v>94.162898836989299</v>
      </c>
      <c r="AF97">
        <f t="shared" si="25"/>
        <v>1835.993224170466</v>
      </c>
      <c r="AG97">
        <f t="shared" si="25"/>
        <v>395.55274928163357</v>
      </c>
      <c r="AH97">
        <f t="shared" si="25"/>
        <v>85.219256478983567</v>
      </c>
      <c r="AL97">
        <f t="shared" si="26"/>
        <v>2488.5218425456528</v>
      </c>
      <c r="AM97">
        <f t="shared" si="26"/>
        <v>786.93970295231702</v>
      </c>
      <c r="AN97">
        <f t="shared" si="26"/>
        <v>248.85218425456523</v>
      </c>
      <c r="AO97">
        <f t="shared" si="26"/>
        <v>78.693970295231708</v>
      </c>
    </row>
    <row r="98" spans="19:41" x14ac:dyDescent="0.25">
      <c r="S98">
        <f t="shared" si="22"/>
        <v>89</v>
      </c>
      <c r="T98">
        <f t="shared" si="23"/>
        <v>14.461430065784597</v>
      </c>
      <c r="U98">
        <f t="shared" si="20"/>
        <v>6.4954602162767578</v>
      </c>
      <c r="W98">
        <f t="shared" si="21"/>
        <v>107.38685692414303</v>
      </c>
      <c r="AA98">
        <f t="shared" si="24"/>
        <v>986.00659539440426</v>
      </c>
      <c r="AB98">
        <f t="shared" si="24"/>
        <v>98.600659539440429</v>
      </c>
      <c r="AF98">
        <f t="shared" si="25"/>
        <v>1922.5209190569112</v>
      </c>
      <c r="AG98">
        <f t="shared" si="25"/>
        <v>414.19457603281887</v>
      </c>
      <c r="AH98">
        <f t="shared" si="25"/>
        <v>89.235516302815341</v>
      </c>
      <c r="AL98">
        <f t="shared" si="26"/>
        <v>2605.8022637777808</v>
      </c>
      <c r="AM98">
        <f t="shared" si="26"/>
        <v>824.02702855606663</v>
      </c>
      <c r="AN98">
        <f t="shared" si="26"/>
        <v>260.58022637777805</v>
      </c>
      <c r="AO98">
        <f t="shared" si="26"/>
        <v>82.402702855606663</v>
      </c>
    </row>
    <row r="99" spans="19:41" x14ac:dyDescent="0.25">
      <c r="S99">
        <f t="shared" si="22"/>
        <v>90</v>
      </c>
      <c r="T99">
        <f t="shared" si="23"/>
        <v>15.142976267524647</v>
      </c>
      <c r="U99">
        <f t="shared" si="20"/>
        <v>6.2031163493414976</v>
      </c>
      <c r="W99">
        <f t="shared" si="21"/>
        <v>112.44784357072757</v>
      </c>
      <c r="AA99">
        <f t="shared" si="24"/>
        <v>1032.4756546039532</v>
      </c>
      <c r="AB99">
        <f t="shared" si="24"/>
        <v>103.24756546039532</v>
      </c>
      <c r="AF99">
        <f t="shared" si="25"/>
        <v>2013.1265385695442</v>
      </c>
      <c r="AG99">
        <f t="shared" si="25"/>
        <v>433.71496501180337</v>
      </c>
      <c r="AH99">
        <f t="shared" si="25"/>
        <v>93.441056620739403</v>
      </c>
      <c r="AL99">
        <f t="shared" si="26"/>
        <v>2728.6099409773742</v>
      </c>
      <c r="AM99">
        <f t="shared" si="26"/>
        <v>862.86222596661105</v>
      </c>
      <c r="AN99">
        <f t="shared" si="26"/>
        <v>272.86099409773738</v>
      </c>
      <c r="AO99">
        <f t="shared" si="26"/>
        <v>86.286222596661105</v>
      </c>
    </row>
    <row r="100" spans="19:41" x14ac:dyDescent="0.25">
      <c r="S100">
        <f t="shared" si="22"/>
        <v>91</v>
      </c>
      <c r="T100">
        <f t="shared" si="23"/>
        <v>15.856642752182308</v>
      </c>
      <c r="U100">
        <f t="shared" si="20"/>
        <v>5.9239301238494884</v>
      </c>
      <c r="W100">
        <f t="shared" si="21"/>
        <v>117.74734716967059</v>
      </c>
      <c r="AA100">
        <f t="shared" si="24"/>
        <v>1081.1347331033389</v>
      </c>
      <c r="AB100">
        <f t="shared" si="24"/>
        <v>108.1134733103339</v>
      </c>
      <c r="AF100">
        <f t="shared" si="25"/>
        <v>2108.0022693750593</v>
      </c>
      <c r="AG100">
        <f t="shared" si="25"/>
        <v>454.15532158075621</v>
      </c>
      <c r="AH100">
        <f t="shared" si="25"/>
        <v>97.844797947616684</v>
      </c>
      <c r="AL100">
        <f t="shared" si="26"/>
        <v>2857.2053656928879</v>
      </c>
      <c r="AM100">
        <f t="shared" si="26"/>
        <v>903.52766984438426</v>
      </c>
      <c r="AN100">
        <f t="shared" si="26"/>
        <v>285.72053656928864</v>
      </c>
      <c r="AO100">
        <f t="shared" si="26"/>
        <v>90.352766984438432</v>
      </c>
    </row>
    <row r="101" spans="19:41" x14ac:dyDescent="0.25">
      <c r="S101">
        <f t="shared" si="22"/>
        <v>92</v>
      </c>
      <c r="T101">
        <f t="shared" si="23"/>
        <v>16.603943302054478</v>
      </c>
      <c r="U101">
        <f t="shared" si="20"/>
        <v>5.6573093483853087</v>
      </c>
      <c r="W101">
        <f t="shared" si="21"/>
        <v>123.29660867862235</v>
      </c>
      <c r="AA101">
        <f t="shared" si="24"/>
        <v>1132.0870433218961</v>
      </c>
      <c r="AB101">
        <f t="shared" si="24"/>
        <v>113.20870433218961</v>
      </c>
      <c r="AF101">
        <f t="shared" si="25"/>
        <v>2207.3493556187068</v>
      </c>
      <c r="AG101">
        <f t="shared" si="25"/>
        <v>475.55900247644655</v>
      </c>
      <c r="AH101">
        <f t="shared" si="25"/>
        <v>102.45608120922149</v>
      </c>
      <c r="AL101">
        <f t="shared" si="26"/>
        <v>2991.8613060612324</v>
      </c>
      <c r="AM101">
        <f t="shared" si="26"/>
        <v>946.1096170479625</v>
      </c>
      <c r="AN101">
        <f t="shared" si="26"/>
        <v>299.18613060612319</v>
      </c>
      <c r="AO101">
        <f t="shared" si="26"/>
        <v>94.610961704796239</v>
      </c>
    </row>
    <row r="102" spans="19:41" x14ac:dyDescent="0.25">
      <c r="S102">
        <f t="shared" si="22"/>
        <v>93</v>
      </c>
      <c r="T102">
        <f t="shared" si="23"/>
        <v>17.386463041799775</v>
      </c>
      <c r="U102">
        <f t="shared" si="20"/>
        <v>5.4026884845377268</v>
      </c>
      <c r="W102">
        <f t="shared" si="21"/>
        <v>129.10739882524584</v>
      </c>
      <c r="AA102">
        <f t="shared" si="24"/>
        <v>1185.4406619408935</v>
      </c>
      <c r="AB102">
        <f t="shared" si="24"/>
        <v>118.54406619408938</v>
      </c>
      <c r="AF102">
        <f t="shared" si="25"/>
        <v>2311.3785257901068</v>
      </c>
      <c r="AG102">
        <f t="shared" si="25"/>
        <v>497.97140777569598</v>
      </c>
      <c r="AH102">
        <f t="shared" si="25"/>
        <v>107.28468755559724</v>
      </c>
      <c r="AL102">
        <f t="shared" si="26"/>
        <v>3132.8633853855686</v>
      </c>
      <c r="AM102">
        <f t="shared" si="26"/>
        <v>990.6983895964263</v>
      </c>
      <c r="AN102">
        <f t="shared" si="26"/>
        <v>313.28633853855678</v>
      </c>
      <c r="AO102">
        <f t="shared" si="26"/>
        <v>99.069838959642624</v>
      </c>
    </row>
    <row r="103" spans="19:41" x14ac:dyDescent="0.25">
      <c r="S103">
        <f t="shared" si="22"/>
        <v>94</v>
      </c>
      <c r="T103">
        <f t="shared" si="23"/>
        <v>18.205861800700404</v>
      </c>
      <c r="U103">
        <f t="shared" si="20"/>
        <v>5.1595274473169228</v>
      </c>
      <c r="W103">
        <f t="shared" si="21"/>
        <v>135.19204307450795</v>
      </c>
      <c r="AA103">
        <f t="shared" si="24"/>
        <v>1241.3087591386636</v>
      </c>
      <c r="AB103">
        <f t="shared" si="24"/>
        <v>124.13087591386638</v>
      </c>
      <c r="AF103">
        <f t="shared" si="25"/>
        <v>2420.3104397066204</v>
      </c>
      <c r="AG103">
        <f t="shared" si="25"/>
        <v>521.44007719502633</v>
      </c>
      <c r="AH103">
        <f t="shared" si="25"/>
        <v>112.34085910818681</v>
      </c>
      <c r="AL103">
        <f t="shared" si="26"/>
        <v>3280.5106879806121</v>
      </c>
      <c r="AM103">
        <f t="shared" si="26"/>
        <v>1037.388566254469</v>
      </c>
      <c r="AN103">
        <f t="shared" si="26"/>
        <v>328.05106879806112</v>
      </c>
      <c r="AO103">
        <f t="shared" si="26"/>
        <v>103.73885662544689</v>
      </c>
    </row>
    <row r="104" spans="19:41" x14ac:dyDescent="0.25">
      <c r="S104">
        <f t="shared" si="22"/>
        <v>95</v>
      </c>
      <c r="T104">
        <f t="shared" si="23"/>
        <v>19.063877633382766</v>
      </c>
      <c r="U104">
        <f t="shared" si="20"/>
        <v>4.9273104595617614</v>
      </c>
      <c r="W104">
        <f t="shared" si="21"/>
        <v>141.56344777264428</v>
      </c>
      <c r="AA104">
        <f t="shared" si="24"/>
        <v>1299.8098386397339</v>
      </c>
      <c r="AB104">
        <f t="shared" si="24"/>
        <v>129.98098386397339</v>
      </c>
      <c r="AF104">
        <f t="shared" si="25"/>
        <v>2534.37615656243</v>
      </c>
      <c r="AG104">
        <f t="shared" si="25"/>
        <v>546.01479092877742</v>
      </c>
      <c r="AH104">
        <f t="shared" si="25"/>
        <v>117.63532068474643</v>
      </c>
      <c r="AL104">
        <f t="shared" si="26"/>
        <v>3435.116393570599</v>
      </c>
      <c r="AM104">
        <f t="shared" si="26"/>
        <v>1086.2791831466475</v>
      </c>
      <c r="AN104">
        <f t="shared" si="26"/>
        <v>343.51163935705989</v>
      </c>
      <c r="AO104">
        <f t="shared" si="26"/>
        <v>108.62791831466475</v>
      </c>
    </row>
    <row r="105" spans="19:41" x14ac:dyDescent="0.25">
      <c r="S105">
        <f t="shared" si="22"/>
        <v>96</v>
      </c>
      <c r="T105">
        <f t="shared" si="23"/>
        <v>19.962330506464109</v>
      </c>
      <c r="U105">
        <f t="shared" ref="U105:U136" si="27">300/(T105*SQRT($D$10))</f>
        <v>4.7055449579073585</v>
      </c>
      <c r="W105">
        <f t="shared" si="21"/>
        <v>148.23512752324831</v>
      </c>
      <c r="AA105">
        <f t="shared" si="24"/>
        <v>1361.067989077098</v>
      </c>
      <c r="AB105">
        <f t="shared" si="24"/>
        <v>136.10679890770982</v>
      </c>
      <c r="AF105">
        <f t="shared" si="25"/>
        <v>2653.8176250360352</v>
      </c>
      <c r="AG105">
        <f t="shared" si="25"/>
        <v>571.74767523956598</v>
      </c>
      <c r="AH105">
        <f t="shared" si="25"/>
        <v>123.17930254812043</v>
      </c>
      <c r="AL105">
        <f t="shared" si="26"/>
        <v>3597.0084415854226</v>
      </c>
      <c r="AM105">
        <f t="shared" si="26"/>
        <v>1137.4739438262659</v>
      </c>
      <c r="AN105">
        <f t="shared" si="26"/>
        <v>359.70084415854217</v>
      </c>
      <c r="AO105">
        <f t="shared" si="26"/>
        <v>113.74739438262657</v>
      </c>
    </row>
    <row r="106" spans="19:41" x14ac:dyDescent="0.25">
      <c r="S106">
        <f t="shared" si="22"/>
        <v>97</v>
      </c>
      <c r="T106">
        <f t="shared" ref="T106:T137" si="28">T$9*($D$12/$C$12)^(S106/100)</f>
        <v>20.903126158945938</v>
      </c>
      <c r="U106">
        <f t="shared" si="27"/>
        <v>4.4937605479920775</v>
      </c>
      <c r="W106">
        <f t="shared" si="21"/>
        <v>155.22123385355894</v>
      </c>
      <c r="AA106">
        <f t="shared" si="24"/>
        <v>1425.2131472008591</v>
      </c>
      <c r="AB106">
        <f t="shared" si="24"/>
        <v>142.52131472008591</v>
      </c>
      <c r="AF106">
        <f t="shared" si="25"/>
        <v>2778.88819649587</v>
      </c>
      <c r="AG106">
        <f t="shared" si="25"/>
        <v>598.69331302508385</v>
      </c>
      <c r="AH106">
        <f t="shared" si="25"/>
        <v>128.98456422713582</v>
      </c>
      <c r="AL106">
        <f t="shared" si="26"/>
        <v>3766.5302267641719</v>
      </c>
      <c r="AM106">
        <f t="shared" si="26"/>
        <v>1191.0814392445282</v>
      </c>
      <c r="AN106">
        <f t="shared" si="26"/>
        <v>376.65302267641715</v>
      </c>
      <c r="AO106">
        <f t="shared" si="26"/>
        <v>119.1081439244528</v>
      </c>
    </row>
    <row r="107" spans="19:41" x14ac:dyDescent="0.25">
      <c r="S107">
        <f t="shared" si="22"/>
        <v>98</v>
      </c>
      <c r="T107">
        <f t="shared" si="28"/>
        <v>21.888260144541832</v>
      </c>
      <c r="U107">
        <f t="shared" si="27"/>
        <v>4.2915080066880602</v>
      </c>
      <c r="W107">
        <f t="shared" si="21"/>
        <v>162.53658523174627</v>
      </c>
      <c r="AA107">
        <f t="shared" si="24"/>
        <v>1492.3813734914884</v>
      </c>
      <c r="AB107">
        <f t="shared" si="24"/>
        <v>149.23813734914884</v>
      </c>
      <c r="AF107">
        <f t="shared" si="25"/>
        <v>2909.8531623925023</v>
      </c>
      <c r="AG107">
        <f t="shared" si="25"/>
        <v>626.90885959573859</v>
      </c>
      <c r="AH107">
        <f t="shared" si="25"/>
        <v>135.06341946013868</v>
      </c>
      <c r="AL107">
        <f t="shared" si="26"/>
        <v>3944.0413275413925</v>
      </c>
      <c r="AM107">
        <f t="shared" si="26"/>
        <v>1247.2153780864983</v>
      </c>
      <c r="AN107">
        <f t="shared" si="26"/>
        <v>394.40413275413908</v>
      </c>
      <c r="AO107">
        <f t="shared" si="26"/>
        <v>124.7215378086498</v>
      </c>
    </row>
    <row r="108" spans="19:41" x14ac:dyDescent="0.25">
      <c r="S108">
        <f t="shared" si="22"/>
        <v>99</v>
      </c>
      <c r="T108">
        <f t="shared" si="28"/>
        <v>22.919822064514477</v>
      </c>
      <c r="U108">
        <f t="shared" si="27"/>
        <v>4.0983583292387253</v>
      </c>
      <c r="W108">
        <f t="shared" si="21"/>
        <v>170.19669849886986</v>
      </c>
      <c r="AA108">
        <f t="shared" si="24"/>
        <v>1562.7151407623505</v>
      </c>
      <c r="AB108">
        <f t="shared" si="24"/>
        <v>156.27151407623506</v>
      </c>
      <c r="AF108">
        <f t="shared" si="25"/>
        <v>3046.990316977382</v>
      </c>
      <c r="AG108">
        <f t="shared" si="25"/>
        <v>656.45416390873152</v>
      </c>
      <c r="AH108">
        <f t="shared" si="25"/>
        <v>141.42876231408474</v>
      </c>
      <c r="AL108">
        <f t="shared" si="26"/>
        <v>4129.9182687611628</v>
      </c>
      <c r="AM108">
        <f t="shared" si="26"/>
        <v>1305.9948279624693</v>
      </c>
      <c r="AN108">
        <f t="shared" si="26"/>
        <v>412.99182687611619</v>
      </c>
      <c r="AO108">
        <f t="shared" si="26"/>
        <v>130.59948279624695</v>
      </c>
    </row>
    <row r="109" spans="19:41" x14ac:dyDescent="0.25">
      <c r="S109">
        <f t="shared" si="22"/>
        <v>100</v>
      </c>
      <c r="T109">
        <f t="shared" si="28"/>
        <v>24</v>
      </c>
      <c r="U109">
        <f t="shared" si="27"/>
        <v>3.9139018192821844</v>
      </c>
      <c r="W109">
        <f t="shared" si="21"/>
        <v>178.21782178217819</v>
      </c>
      <c r="AA109">
        <f t="shared" si="24"/>
        <v>1636.3636363636363</v>
      </c>
      <c r="AB109">
        <f t="shared" si="24"/>
        <v>163.63636363636363</v>
      </c>
      <c r="AF109">
        <f t="shared" si="25"/>
        <v>3190.590546541674</v>
      </c>
      <c r="AG109">
        <f t="shared" si="25"/>
        <v>687.39189551571678</v>
      </c>
      <c r="AH109">
        <f t="shared" si="25"/>
        <v>148.09409453458323</v>
      </c>
      <c r="AL109">
        <f t="shared" si="26"/>
        <v>4324.555320336759</v>
      </c>
      <c r="AM109">
        <f t="shared" si="26"/>
        <v>1367.5444679663242</v>
      </c>
      <c r="AN109">
        <f t="shared" si="26"/>
        <v>432.45553203367575</v>
      </c>
      <c r="AO109">
        <f t="shared" si="26"/>
        <v>136.75444679663241</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
  <sheetViews>
    <sheetView zoomScale="83" zoomScaleNormal="83" workbookViewId="0"/>
  </sheetViews>
  <sheetFormatPr baseColWidth="10" defaultColWidth="9.140625" defaultRowHeight="15" x14ac:dyDescent="0.25"/>
  <cols>
    <col min="1" max="1025" width="8.5703125" customWidth="1"/>
  </cols>
  <sheetData/>
  <pageMargins left="0.7" right="0.7" top="0.75" bottom="0.75" header="0.51180555555555496" footer="0.51180555555555496"/>
  <pageSetup paperSize="75" firstPageNumber="0"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
  <sheetViews>
    <sheetView zoomScale="78" zoomScaleNormal="78" workbookViewId="0"/>
  </sheetViews>
  <sheetFormatPr baseColWidth="10" defaultColWidth="9.140625" defaultRowHeight="15" x14ac:dyDescent="0.25"/>
  <cols>
    <col min="1" max="1025" width="8.5703125" customWidth="1"/>
  </cols>
  <sheetData/>
  <pageMargins left="0.7" right="0.7" top="0.75" bottom="0.75" header="0.51180555555555496" footer="0.51180555555555496"/>
  <pageSetup paperSize="75" firstPageNumber="0"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
  <sheetViews>
    <sheetView zoomScale="78" zoomScaleNormal="78" workbookViewId="0">
      <selection activeCell="T39" sqref="T39"/>
    </sheetView>
  </sheetViews>
  <sheetFormatPr baseColWidth="10" defaultColWidth="9.140625" defaultRowHeight="15" x14ac:dyDescent="0.25"/>
  <cols>
    <col min="1" max="1025" width="8.5703125" customWidth="1"/>
  </cols>
  <sheetData/>
  <pageMargins left="0.7" right="0.7" top="0.75" bottom="0.75" header="0.51180555555555496" footer="0.51180555555555496"/>
  <pageSetup paperSize="75" firstPageNumber="0" orientation="landscape"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zoomScale="70" zoomScaleNormal="70" workbookViewId="0"/>
  </sheetViews>
  <sheetFormatPr baseColWidth="10" defaultColWidth="9.140625" defaultRowHeight="15" x14ac:dyDescent="0.25"/>
  <cols>
    <col min="1" max="1025" width="8.5703125" customWidth="1"/>
  </cols>
  <sheetData/>
  <pageMargins left="0.7" right="0.7" top="0.75" bottom="0.75" header="0.51180555555555496" footer="0.51180555555555496"/>
  <pageSetup paperSize="75" firstPageNumber="0" orientation="landscape"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43</TotalTime>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Readme</vt:lpstr>
      <vt:lpstr>Enter data</vt:lpstr>
      <vt:lpstr>One line chart</vt:lpstr>
      <vt:lpstr>Two line chart</vt:lpstr>
      <vt:lpstr>Three line chart</vt:lpstr>
      <vt:lpstr>Four line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Huettner</dc:creator>
  <dc:description/>
  <cp:lastModifiedBy>bruno</cp:lastModifiedBy>
  <cp:revision>3</cp:revision>
  <dcterms:created xsi:type="dcterms:W3CDTF">2017-02-28T20:16:35Z</dcterms:created>
  <dcterms:modified xsi:type="dcterms:W3CDTF">2018-11-12T21:04:07Z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