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Gabriel\Desktop\GESTÃO DE PROJETOS VERSÃO FINAL\"/>
    </mc:Choice>
  </mc:AlternateContent>
  <bookViews>
    <workbookView xWindow="0" yWindow="0" windowWidth="20490" windowHeight="7530" activeTab="1"/>
  </bookViews>
  <sheets>
    <sheet name="Instrucoes" sheetId="8" r:id="rId1"/>
    <sheet name="Riscos" sheetId="4" r:id="rId2"/>
    <sheet name="Issues" sheetId="1" r:id="rId3"/>
    <sheet name="Acoes" sheetId="2" r:id="rId4"/>
    <sheet name="Grafico" sheetId="5" r:id="rId5"/>
    <sheet name="EAR" sheetId="6" r:id="rId6"/>
    <sheet name="Param" sheetId="7" r:id="rId7"/>
  </sheets>
  <definedNames>
    <definedName name="Acao">Param!$H$5:$H$9</definedName>
    <definedName name="EAR">Param!$G$5:$G$9</definedName>
    <definedName name="Impacto">Param!$F$5:$F$9</definedName>
    <definedName name="Prioridade">Param!$N$5:$N$9</definedName>
    <definedName name="Probabilidade">Param!$E$5:$E$9</definedName>
    <definedName name="Status">Param!$K$5:$K$8</definedName>
    <definedName name="Urgencia">Param!$J$5:$J$9</definedName>
  </definedNames>
  <calcPr calcId="171027"/>
  <webPublishing codePage="1252"/>
</workbook>
</file>

<file path=xl/calcChain.xml><?xml version="1.0" encoding="utf-8"?>
<calcChain xmlns="http://schemas.openxmlformats.org/spreadsheetml/2006/main">
  <c r="C3" i="4" l="1"/>
  <c r="C25" i="4" l="1"/>
  <c r="C24" i="4"/>
  <c r="C23" i="4"/>
  <c r="C22" i="4"/>
  <c r="C21" i="4"/>
  <c r="C20" i="4"/>
  <c r="C19" i="4"/>
  <c r="C18" i="4"/>
  <c r="E13" i="2" l="1"/>
  <c r="E3" i="2"/>
  <c r="B25" i="8" l="1"/>
  <c r="B26" i="8" s="1"/>
  <c r="B27" i="8" s="1"/>
  <c r="B28" i="8" s="1"/>
  <c r="B17" i="8"/>
  <c r="B18" i="8" s="1"/>
  <c r="B19" i="8" s="1"/>
  <c r="B20" i="8" s="1"/>
  <c r="B9" i="8"/>
  <c r="B10" i="8" s="1"/>
  <c r="B11" i="8" s="1"/>
  <c r="B12" i="8" s="1"/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7" i="5"/>
  <c r="B6" i="5" s="1"/>
  <c r="D9" i="5"/>
  <c r="E9" i="5" s="1"/>
  <c r="C8" i="5"/>
  <c r="J18" i="5" s="1"/>
  <c r="B4" i="4"/>
  <c r="B4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E16" i="2"/>
  <c r="E14" i="2"/>
  <c r="E7" i="2"/>
  <c r="E9" i="2"/>
  <c r="E8" i="2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E4" i="2"/>
  <c r="E5" i="2"/>
  <c r="E6" i="2"/>
  <c r="J8" i="5"/>
  <c r="C7" i="5"/>
  <c r="J17" i="5" s="1"/>
  <c r="D7" i="5"/>
  <c r="K17" i="5" s="1"/>
  <c r="D8" i="5"/>
  <c r="K18" i="5" s="1"/>
  <c r="E8" i="5"/>
  <c r="L18" i="5" s="1"/>
  <c r="F9" i="5"/>
  <c r="F6" i="5" s="1"/>
  <c r="M16" i="5" s="1"/>
  <c r="E7" i="5"/>
  <c r="L17" i="5" s="1"/>
  <c r="D6" i="5"/>
  <c r="K16" i="5" s="1"/>
  <c r="E6" i="5"/>
  <c r="L16" i="5" s="1"/>
  <c r="B5" i="5"/>
  <c r="C6" i="5"/>
  <c r="J16" i="5" s="1"/>
  <c r="E10" i="2" l="1"/>
  <c r="E15" i="2"/>
  <c r="E12" i="2"/>
  <c r="E11" i="2"/>
  <c r="E17" i="2"/>
  <c r="L7" i="5"/>
  <c r="K6" i="5"/>
  <c r="K8" i="5"/>
  <c r="L8" i="5"/>
  <c r="K7" i="5"/>
  <c r="L6" i="5"/>
  <c r="J7" i="5"/>
  <c r="M6" i="5"/>
  <c r="J6" i="5"/>
  <c r="B4" i="5"/>
  <c r="D5" i="5"/>
  <c r="E5" i="5"/>
  <c r="F5" i="5"/>
  <c r="C5" i="5"/>
  <c r="G9" i="5"/>
  <c r="G5" i="5" s="1"/>
  <c r="F8" i="5"/>
  <c r="F7" i="5"/>
  <c r="J15" i="5" l="1"/>
  <c r="J5" i="5"/>
  <c r="M17" i="5"/>
  <c r="M7" i="5"/>
  <c r="M15" i="5"/>
  <c r="M5" i="5"/>
  <c r="M18" i="5"/>
  <c r="M8" i="5"/>
  <c r="L15" i="5"/>
  <c r="L5" i="5"/>
  <c r="N15" i="5"/>
  <c r="N5" i="5"/>
  <c r="K15" i="5"/>
  <c r="K5" i="5"/>
  <c r="G8" i="5"/>
  <c r="G7" i="5"/>
  <c r="G6" i="5"/>
  <c r="G4" i="5"/>
  <c r="C4" i="5"/>
  <c r="F4" i="5"/>
  <c r="D4" i="5"/>
  <c r="E4" i="5"/>
  <c r="M14" i="5" l="1"/>
  <c r="M4" i="5"/>
  <c r="N17" i="5"/>
  <c r="N7" i="5"/>
  <c r="N16" i="5"/>
  <c r="N6" i="5"/>
  <c r="J14" i="5"/>
  <c r="J4" i="5"/>
  <c r="N18" i="5"/>
  <c r="N8" i="5"/>
  <c r="L14" i="5"/>
  <c r="L4" i="5"/>
  <c r="N14" i="5"/>
  <c r="N4" i="5"/>
  <c r="K14" i="5"/>
  <c r="K4" i="5"/>
</calcChain>
</file>

<file path=xl/sharedStrings.xml><?xml version="1.0" encoding="utf-8"?>
<sst xmlns="http://schemas.openxmlformats.org/spreadsheetml/2006/main" count="330" uniqueCount="147">
  <si>
    <t>Quem Identificou</t>
  </si>
  <si>
    <t>Data de Identificação</t>
  </si>
  <si>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</si>
  <si>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</si>
  <si>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</si>
  <si>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</si>
  <si>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</si>
  <si>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</si>
  <si>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</si>
  <si>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</si>
  <si>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</si>
  <si>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</si>
  <si>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</si>
  <si>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Pendente</t>
  </si>
  <si>
    <t>Comentários</t>
  </si>
  <si>
    <t>Riscos</t>
  </si>
  <si>
    <t>Legenda</t>
  </si>
  <si>
    <t>Issues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</si>
  <si>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</si>
  <si>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</si>
  <si>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</si>
  <si>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</si>
  <si>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</si>
  <si>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</si>
  <si>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</si>
  <si>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</si>
  <si>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</si>
  <si>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</si>
  <si>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</si>
  <si>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</si>
  <si>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</si>
  <si>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</si>
  <si>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</si>
  <si>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</si>
  <si>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</si>
  <si>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</si>
  <si>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</si>
  <si>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</si>
  <si>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</si>
  <si>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</si>
  <si>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</si>
  <si>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</si>
  <si>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</si>
  <si>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</si>
  <si>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</si>
  <si>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</si>
  <si>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</si>
  <si>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</si>
  <si>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</si>
  <si>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</si>
  <si>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</si>
  <si>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</si>
  <si>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</si>
  <si>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</si>
  <si>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</si>
  <si>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</si>
  <si>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</si>
  <si>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</si>
  <si>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</si>
  <si>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</si>
  <si>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</si>
  <si>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Tratar os problemas e questões ocorridas no projeto</t>
  </si>
  <si>
    <t>Incluir o problema ou questão ocorrido na coluna descrição da Issue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</si>
  <si>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</si>
  <si>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</si>
  <si>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</si>
  <si>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</si>
  <si>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Template de Plano de gerenciamento dos riscos, serve também para o registro de riscos e questões e monitoramento dos riscos.
Aba Riscos para identificação e tratamento dos Riscos
Aba Issues específica para o Issues Log (Log de Problemas e Questões).
Aba Ações para o controle das ações para tratar os problemas e riscos identificados.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</si>
  <si>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</si>
  <si>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</si>
  <si>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</si>
  <si>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</si>
  <si>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</si>
  <si>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</si>
  <si>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</si>
  <si>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</si>
  <si>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Descrição do Risco ou da Issue</t>
  </si>
  <si>
    <t>Abas</t>
  </si>
  <si>
    <t>Instrucoes</t>
  </si>
  <si>
    <t>Grafico</t>
  </si>
  <si>
    <t>Desenvolvedor</t>
  </si>
  <si>
    <t>Referencia</t>
  </si>
  <si>
    <t>RISCOS</t>
  </si>
  <si>
    <t>ISSUES</t>
  </si>
  <si>
    <t>Matriz Referência</t>
  </si>
  <si>
    <t>Ação 1</t>
  </si>
  <si>
    <t>Ação 2.2</t>
  </si>
  <si>
    <t>Ação 2.1</t>
  </si>
  <si>
    <t>Matriz de Probabilidade x Impacto/Urgencia</t>
  </si>
  <si>
    <t>Matriz de Urgência x Impacto</t>
  </si>
  <si>
    <t>Para o andamento do projeto até que o problema seja resolvido</t>
  </si>
  <si>
    <t>hoje</t>
  </si>
  <si>
    <t>Ação 3</t>
  </si>
  <si>
    <t>Probabilidade/Urgencia</t>
  </si>
  <si>
    <t>Incompatibilidade de conexão do sistema de compras com o sistema de fornecedores</t>
  </si>
  <si>
    <t>Modificar o conceito dessas funcionalidades para que funcionem de maneira não dependente de outros sistemas.</t>
  </si>
  <si>
    <t>Falta de mão de obra para produção do sistema</t>
  </si>
  <si>
    <t>Pode ocorrer atraso do cronograma, pois, tarefas antes executadas pelo funcionário que se desligou do projeto ficaram em espera até contratação de uma nova contratação.</t>
  </si>
  <si>
    <t>Manter o funcionário satisfeito e sempre engajado no projeto, proporcionando aos melhores premiações e benefícios.</t>
  </si>
  <si>
    <t>Infraestrutura inapta para o desenvolvimento do projeto</t>
  </si>
  <si>
    <t>No caso de falhas em computadores de desenvolvimento poderá ocorrer atrasos no desenvolvimento e aumento nos custos.</t>
  </si>
  <si>
    <t>Manter os computadores sempre em bom estado de uso e realizar manutenções preventivas.</t>
  </si>
  <si>
    <t>Será impossível realizar as funções de cotação e consultas automatizadas dos produtos.</t>
  </si>
  <si>
    <t>Problemas com conexão a internet</t>
  </si>
  <si>
    <t>Afeta o desenvolvimento do projeto relacionado a gerenciador de versão, consultas e pesquisas</t>
  </si>
  <si>
    <t>Provedora de internet contratada</t>
  </si>
  <si>
    <t>Ligar no empresa de telecomunicações e informar o problema</t>
  </si>
  <si>
    <t>Desenvolvedor ausente</t>
  </si>
  <si>
    <t xml:space="preserve">Atraso no desenvolvimento do projeto em 3 dias </t>
  </si>
  <si>
    <t>Gerente do projeto</t>
  </si>
  <si>
    <t>Entrar em contato com o desenvolvedor para descobrir o problema</t>
  </si>
  <si>
    <t>Hoje</t>
  </si>
  <si>
    <t>Máquina com problemas</t>
  </si>
  <si>
    <t>Entrar em contato comalgum suporte ou descobrir o problema</t>
  </si>
  <si>
    <t>Problemas do financiador do projeto</t>
  </si>
  <si>
    <t>O projeto pode sofrer atraso ou ser cancelado (finalizado).</t>
  </si>
  <si>
    <t>Sempre manter contato com o financiador do projeto e manter ele satisfeito e envolvido no projeto.</t>
  </si>
  <si>
    <t>Estouro do prazo devido a falhas no desenvolvimento</t>
  </si>
  <si>
    <t>O projeto vai ser finalizado depois do prazo e isso causará insatisfação do cliente.</t>
  </si>
  <si>
    <t xml:space="preserve">O gestor do projeto deverá sempre acompanhar todas as etapas do desenvolvimento e garantir que tudo esteja sendo desenvolvido com qualidade como previsto </t>
  </si>
  <si>
    <t>A complexidade do sistema, não devidamente percebida nas etapas iniciais</t>
  </si>
  <si>
    <t>Atraso do cronograma, replanejamento</t>
  </si>
  <si>
    <t>Planejar as etapas iniciais como levantamento de requisitos, regras de negócio, tecnologias necessárias com cautela, levando em consideração todos os problemas possiveis.</t>
  </si>
  <si>
    <t>Pressão do cliente</t>
  </si>
  <si>
    <t>Insatisfação e problemas com os envolvidos no projeto</t>
  </si>
  <si>
    <t>Desenvolvedor o projeto dentro do prazo, de acordo com os requisitos para o sistemas</t>
  </si>
  <si>
    <t>Problemas com o grupo de desenvolvimento</t>
  </si>
  <si>
    <t>Atraso do cronograma, insatisfação dos envolvidos no projeto</t>
  </si>
  <si>
    <t>Contratação de profissionais experientes, que atuaram juntos em outros projetos.</t>
  </si>
  <si>
    <t>Queda de energia</t>
  </si>
  <si>
    <t xml:space="preserve">Entrar em contato com a companhia provedora de energia elétrica </t>
  </si>
  <si>
    <t>Companhia provedora de energia elétrica</t>
  </si>
  <si>
    <t>Conflito com envolvidos no projeto</t>
  </si>
  <si>
    <t>Atraso no desenvolvimento do projeto</t>
  </si>
  <si>
    <t>Conversar com envolvidos e resolver o problema em questão para dar continuidade ao projeto</t>
  </si>
  <si>
    <t>Alteração do escopo inicial do projeto</t>
  </si>
  <si>
    <t>Mudança de escopo e replanejamento do projeto</t>
  </si>
  <si>
    <t>Definir o escopo do projeto e criar um documento assinado pelo cliente mostrando que está ciente sobre o planejamento do escopo</t>
  </si>
  <si>
    <t>Arquiteto de Software</t>
  </si>
  <si>
    <t>Gerente de projeto</t>
  </si>
  <si>
    <t>Gerente de projeto, Desenvolvedor</t>
  </si>
  <si>
    <t>Gerente do projeto, Desenvolvedor, Arquiteto de Software</t>
  </si>
  <si>
    <t>Gerente de Projeto</t>
  </si>
  <si>
    <t>Gerente de Projeto, Desenvolvedor</t>
  </si>
  <si>
    <t>Gerente de Projeto, Arquiteto de Software, Desenvolvedor</t>
  </si>
  <si>
    <t>Arquiteto de software</t>
  </si>
  <si>
    <t>Gerente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</si>
</sst>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[$-409]d\-mmm\-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u/>
      <sz val="10"/>
      <color rgb="FF0000FF"/>
      <name val="Arial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F81BD"/>
        <bgColor rgb="FF808080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6" fillId="0" borderId="0" applyBorder="0" applyProtection="0"/>
    <xf numFmtId="0" fontId="24" fillId="40" borderId="0" applyBorder="0" applyProtection="0"/>
  </cellStyleXfs>
  <cellXfs count="113">
    <xf numFmtId="0" fontId="0" fillId="0" borderId="0" xfId="0"/>
    <xf numFmtId="0" fontId="18" fillId="12" borderId="1" xfId="1" applyBorder="1" applyAlignment="1">
      <alignment horizontal="center" wrapText="1"/>
    </xf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7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2" fillId="0" borderId="1" xfId="58" applyBorder="1" applyAlignment="1">
      <alignment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0" fontId="18" fillId="12" borderId="34" xfId="1" applyBorder="1"/>
    <xf numFmtId="0" fontId="21" fillId="0" borderId="37" xfId="0" applyFont="1" applyBorder="1"/>
    <xf numFmtId="0" fontId="21" fillId="0" borderId="24" xfId="0" applyFont="1" applyBorder="1"/>
    <xf numFmtId="0" fontId="21" fillId="0" borderId="38" xfId="0" applyFont="1" applyBorder="1"/>
    <xf numFmtId="0" fontId="18" fillId="12" borderId="39" xfId="1" applyBorder="1"/>
    <xf numFmtId="0" fontId="21" fillId="0" borderId="40" xfId="0" applyFont="1" applyBorder="1"/>
    <xf numFmtId="0" fontId="21" fillId="0" borderId="41" xfId="0" applyFont="1" applyBorder="1"/>
    <xf numFmtId="0" fontId="18" fillId="12" borderId="43" xfId="1" applyBorder="1"/>
    <xf numFmtId="0" fontId="21" fillId="0" borderId="44" xfId="0" applyFont="1" applyBorder="1" applyAlignment="1"/>
    <xf numFmtId="0" fontId="21" fillId="0" borderId="45" xfId="0" applyFont="1" applyBorder="1" applyAlignment="1"/>
    <xf numFmtId="0" fontId="21" fillId="0" borderId="46" xfId="0" applyFont="1" applyBorder="1" applyAlignment="1"/>
    <xf numFmtId="0" fontId="21" fillId="0" borderId="25" xfId="0" applyFont="1" applyBorder="1" applyAlignment="1"/>
    <xf numFmtId="0" fontId="21" fillId="0" borderId="26" xfId="0" applyFont="1" applyBorder="1" applyAlignment="1"/>
    <xf numFmtId="0" fontId="18" fillId="12" borderId="47" xfId="1" applyBorder="1"/>
    <xf numFmtId="0" fontId="21" fillId="0" borderId="48" xfId="0" applyFont="1" applyBorder="1" applyAlignment="1"/>
    <xf numFmtId="0" fontId="18" fillId="12" borderId="31" xfId="1" applyBorder="1"/>
    <xf numFmtId="0" fontId="21" fillId="0" borderId="32" xfId="0" applyFont="1" applyBorder="1" applyAlignment="1"/>
    <xf numFmtId="0" fontId="20" fillId="38" borderId="22" xfId="0" applyFont="1" applyFill="1" applyBorder="1"/>
    <xf numFmtId="0" fontId="20" fillId="37" borderId="22" xfId="0" applyFont="1" applyFill="1" applyBorder="1"/>
    <xf numFmtId="0" fontId="20" fillId="39" borderId="22" xfId="0" applyFont="1" applyFill="1" applyBorder="1"/>
    <xf numFmtId="0" fontId="20" fillId="39" borderId="23" xfId="0" applyFont="1" applyFill="1" applyBorder="1"/>
    <xf numFmtId="0" fontId="20" fillId="38" borderId="0" xfId="0" applyFont="1" applyFill="1" applyBorder="1"/>
    <xf numFmtId="0" fontId="20" fillId="37" borderId="0" xfId="0" applyFont="1" applyFill="1" applyBorder="1"/>
    <xf numFmtId="0" fontId="20" fillId="39" borderId="0" xfId="0" applyFont="1" applyFill="1" applyBorder="1"/>
    <xf numFmtId="0" fontId="20" fillId="39" borderId="24" xfId="0" applyFont="1" applyFill="1" applyBorder="1"/>
    <xf numFmtId="0" fontId="20" fillId="37" borderId="24" xfId="0" applyFont="1" applyFill="1" applyBorder="1"/>
    <xf numFmtId="0" fontId="20" fillId="38" borderId="24" xfId="0" applyFont="1" applyFill="1" applyBorder="1"/>
    <xf numFmtId="14" fontId="21" fillId="0" borderId="1" xfId="0" applyNumberFormat="1" applyFont="1" applyBorder="1"/>
    <xf numFmtId="0" fontId="25" fillId="0" borderId="1" xfId="59" applyFont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18" fillId="12" borderId="46" xfId="1" applyBorder="1" applyAlignment="1">
      <alignment horizontal="center"/>
    </xf>
    <xf numFmtId="0" fontId="18" fillId="12" borderId="25" xfId="1" applyBorder="1" applyAlignment="1">
      <alignment horizontal="center"/>
    </xf>
    <xf numFmtId="0" fontId="18" fillId="12" borderId="26" xfId="1" applyBorder="1" applyAlignment="1">
      <alignment horizontal="center"/>
    </xf>
    <xf numFmtId="0" fontId="4" fillId="9" borderId="31" xfId="41" applyFill="1" applyBorder="1" applyAlignment="1">
      <alignment horizontal="center"/>
    </xf>
    <xf numFmtId="0" fontId="4" fillId="9" borderId="32" xfId="41" applyFill="1" applyBorder="1" applyAlignment="1">
      <alignment horizontal="center"/>
    </xf>
    <xf numFmtId="0" fontId="4" fillId="9" borderId="33" xfId="41" applyFill="1" applyBorder="1" applyAlignment="1">
      <alignment horizontal="center"/>
    </xf>
    <xf numFmtId="0" fontId="18" fillId="12" borderId="35" xfId="1" applyBorder="1" applyAlignment="1">
      <alignment horizontal="center"/>
    </xf>
    <xf numFmtId="0" fontId="18" fillId="12" borderId="36" xfId="1" applyBorder="1" applyAlignment="1">
      <alignment horizontal="center"/>
    </xf>
    <xf numFmtId="0" fontId="18" fillId="12" borderId="42" xfId="1" applyBorder="1" applyAlignment="1">
      <alignment horizontal="center"/>
    </xf>
    <xf numFmtId="0" fontId="18" fillId="12" borderId="16" xfId="1" applyBorder="1" applyAlignment="1">
      <alignment horizontal="center"/>
    </xf>
    <xf numFmtId="0" fontId="18" fillId="12" borderId="30" xfId="1" applyBorder="1" applyAlignment="1">
      <alignment horizontal="center"/>
    </xf>
    <xf numFmtId="0" fontId="4" fillId="9" borderId="27" xfId="41" applyFill="1" applyBorder="1" applyAlignment="1">
      <alignment horizontal="center"/>
    </xf>
    <xf numFmtId="0" fontId="4" fillId="9" borderId="28" xfId="41" applyFill="1" applyBorder="1" applyAlignment="1">
      <alignment horizontal="center"/>
    </xf>
    <xf numFmtId="0" fontId="4" fillId="9" borderId="29" xfId="41" applyFill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62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Hyperlink 2" xfId="60"/>
    <cellStyle name="Incorreto" xfId="25" builtinId="27" customBuiltin="1"/>
    <cellStyle name="Neutra" xfId="38" builtinId="28" customBuiltin="1"/>
    <cellStyle name="Normal" xfId="0" builtinId="0"/>
    <cellStyle name="Normal 2" xfId="44"/>
    <cellStyle name="Normal 3" xfId="59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exto Explicativo 2" xfId="6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#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</dgm:pt>
    <dgm:pt modelId="{5F3B6E74-58FA-475E-BCD9-2FF10E3D40E7}" type="pres">
      <dgm:prSet presAssocID="{9068114C-2BFB-40A4-A489-785D6A230DED}" presName="rootConnector1" presStyleLbl="node1" presStyleIdx="0" presStyleCnt="0"/>
      <dgm:spPr/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</dgm:pt>
    <dgm:pt modelId="{A50B0638-5B17-4F1C-8C18-11E075785D82}" type="pres">
      <dgm:prSet presAssocID="{CC9C768F-D671-44A2-910E-A2C7C8C1411C}" presName="rootConnector" presStyleLbl="node2" presStyleIdx="0" presStyleCnt="4"/>
      <dgm:spPr/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</dgm:pt>
    <dgm:pt modelId="{452145E6-0B3F-495C-98C0-230BCD12A9CC}" type="pres">
      <dgm:prSet presAssocID="{212998AE-8651-4D30-A9D3-4CBBF6B3AF11}" presName="rootConnector" presStyleLbl="node3" presStyleIdx="0" presStyleCnt="16"/>
      <dgm:spPr/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</dgm:pt>
    <dgm:pt modelId="{C617B422-EE31-45A4-871A-11AE0AF9286C}" type="pres">
      <dgm:prSet presAssocID="{B3E11892-8598-4528-8EE9-C4BB00B4C2B2}" presName="rootConnector" presStyleLbl="node3" presStyleIdx="1" presStyleCnt="16"/>
      <dgm:spPr/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</dgm:pt>
    <dgm:pt modelId="{8AACA9ED-DBBF-4C09-86C5-3760AB2AF414}" type="pres">
      <dgm:prSet presAssocID="{094F2B07-4453-452B-85C9-D7AD3B15F548}" presName="rootConnector" presStyleLbl="node3" presStyleIdx="2" presStyleCnt="16"/>
      <dgm:spPr/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</dgm:pt>
    <dgm:pt modelId="{28EFB15E-FC64-42B2-8164-D2EB121B91D9}" type="pres">
      <dgm:prSet presAssocID="{D78C2D5D-BE7A-467E-9121-79FD217F15BB}" presName="rootConnector" presStyleLbl="node2" presStyleIdx="1" presStyleCnt="4"/>
      <dgm:spPr/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</dgm:pt>
    <dgm:pt modelId="{AD5791A3-CDF2-44AA-95DB-700E1C9BFAF7}" type="pres">
      <dgm:prSet presAssocID="{04C7D020-69C1-476B-89D1-5B32ED2074A4}" presName="rootConnector" presStyleLbl="node3" presStyleIdx="3" presStyleCnt="16"/>
      <dgm:spPr/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</dgm:pt>
    <dgm:pt modelId="{74A88B4F-9C5B-460C-9105-67C13FFB5FB3}" type="pres">
      <dgm:prSet presAssocID="{75175E3E-2426-44D0-A12C-94E77849C78E}" presName="rootConnector" presStyleLbl="node3" presStyleIdx="4" presStyleCnt="16"/>
      <dgm:spPr/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</dgm:pt>
    <dgm:pt modelId="{8DEA59EA-4725-4E2F-BCE4-E302A10F3971}" type="pres">
      <dgm:prSet presAssocID="{38419B90-E97A-4703-A98D-A282F3B116A6}" presName="rootConnector" presStyleLbl="node3" presStyleIdx="5" presStyleCnt="16"/>
      <dgm:spPr/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</dgm:pt>
    <dgm:pt modelId="{65249DC6-7072-4CAF-A571-8EB3F1BEEA20}" type="pres">
      <dgm:prSet presAssocID="{CC542728-3D4D-446C-B72B-14782D4808A2}" presName="rootConnector" presStyleLbl="node3" presStyleIdx="6" presStyleCnt="16"/>
      <dgm:spPr/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</dgm:pt>
    <dgm:pt modelId="{9479524F-10DF-4203-BD89-AA6F0F5AD467}" type="pres">
      <dgm:prSet presAssocID="{8C51468E-9451-4BF7-984A-60374D515449}" presName="rootConnector" presStyleLbl="node2" presStyleIdx="2" presStyleCnt="4"/>
      <dgm:spPr/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</dgm:pt>
    <dgm:pt modelId="{55BDDE8B-2D82-412D-8608-4DB5D5FDB723}" type="pres">
      <dgm:prSet presAssocID="{031CF0FB-CE99-46D9-A256-0F6606853680}" presName="rootConnector" presStyleLbl="node3" presStyleIdx="7" presStyleCnt="16"/>
      <dgm:spPr/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</dgm:pt>
    <dgm:pt modelId="{D286F716-D4F8-496A-B0D3-82E45078F60D}" type="pres">
      <dgm:prSet presAssocID="{8450CB38-435B-407D-9A6B-1AC98DEE3BBA}" presName="rootConnector" presStyleLbl="node3" presStyleIdx="8" presStyleCnt="16"/>
      <dgm:spPr/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</dgm:pt>
    <dgm:pt modelId="{301A6983-14CD-41C1-8C2F-728E3CDD341F}" type="pres">
      <dgm:prSet presAssocID="{65A42BE1-F4FA-4D20-9184-C0B8D263C218}" presName="rootConnector" presStyleLbl="node3" presStyleIdx="9" presStyleCnt="16"/>
      <dgm:spPr/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</dgm:pt>
    <dgm:pt modelId="{3199471D-12B1-4BD5-A0E8-876E2D218511}" type="pres">
      <dgm:prSet presAssocID="{FCDA47BF-F639-4183-849C-5E8BB9E25658}" presName="rootConnector" presStyleLbl="node3" presStyleIdx="10" presStyleCnt="16"/>
      <dgm:spPr/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</dgm:pt>
    <dgm:pt modelId="{997DF1B9-2A1A-48A3-B7B8-492EDB03A71C}" type="pres">
      <dgm:prSet presAssocID="{121B9166-C02D-4EF5-B89A-A8C16A9CBF50}" presName="rootConnector" presStyleLbl="node2" presStyleIdx="3" presStyleCnt="4"/>
      <dgm:spPr/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</dgm:pt>
    <dgm:pt modelId="{FF00EA56-A535-4FA4-A219-0799C330A5BD}" type="pres">
      <dgm:prSet presAssocID="{163D1E62-7D31-4F11-9BA7-411EBD00F601}" presName="rootConnector" presStyleLbl="node3" presStyleIdx="11" presStyleCnt="16"/>
      <dgm:spPr/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</dgm:pt>
    <dgm:pt modelId="{F390AE50-14FD-4285-9090-D741B96252A2}" type="pres">
      <dgm:prSet presAssocID="{60E8CF3A-71A9-4A78-BA56-25E6A7E23D48}" presName="rootConnector" presStyleLbl="node3" presStyleIdx="12" presStyleCnt="16"/>
      <dgm:spPr/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</dgm:pt>
    <dgm:pt modelId="{FB27B704-82D2-47FB-A3C5-89E4E34E1904}" type="pres">
      <dgm:prSet presAssocID="{5561C284-2F32-4B65-8F4D-13B7BA614DEC}" presName="rootConnector" presStyleLbl="node3" presStyleIdx="13" presStyleCnt="16"/>
      <dgm:spPr/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</dgm:pt>
    <dgm:pt modelId="{1F308283-0076-45AE-81F8-5E8766EFE61E}" type="pres">
      <dgm:prSet presAssocID="{F31D233B-71D8-4C2B-A330-D1222CEC6D91}" presName="rootConnector" presStyleLbl="node3" presStyleIdx="14" presStyleCnt="16"/>
      <dgm:spPr/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</dgm:pt>
    <dgm:pt modelId="{32A48F3F-A6D9-418F-B86F-19C4567BCFC8}" type="pres">
      <dgm:prSet presAssocID="{3F560321-48F4-403C-9E7E-9AA66AF71DF8}" presName="rootConnector" presStyleLbl="node3" presStyleIdx="15" presStyleCnt="16"/>
      <dgm:spPr/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topLeftCell="A9" zoomScale="110" zoomScaleNormal="110" workbookViewId="0">
      <selection activeCell="L7" sqref="L7"/>
    </sheetView>
  </sheetViews>
  <sheetFormatPr defaultRowHeight="15" x14ac:dyDescent="0.25"/>
  <cols>
    <col min="1" max="1" width="3.140625" style="4" customWidth="1"/>
    <col min="2" max="2" width="7.85546875" style="4" customWidth="1"/>
    <col min="3" max="3" width="61.85546875" style="8" customWidth="1"/>
    <col min="4" max="4" width="9.42578125" style="4" customWidth="1"/>
    <col min="5" max="5" width="27.42578125" style="4" customWidth="1"/>
    <col min="6" max="16384" width="9.140625" style="4"/>
  </cols>
  <sheetData>
    <row r="2" spans="2:5" ht="12.75" customHeight="1" x14ac:dyDescent="0.25">
      <c r="B2" s="3"/>
      <c r="C2" s="2" t="s">
        <v>56</v>
      </c>
    </row>
    <row r="3" spans="2:5" ht="105" x14ac:dyDescent="0.25">
      <c r="C3" s="5" t="s">
        <v>67</v>
      </c>
      <c r="D3" s="6"/>
    </row>
    <row r="6" spans="2:5" x14ac:dyDescent="0.25">
      <c r="B6" s="7" t="s">
        <v>66</v>
      </c>
      <c r="C6" s="8" t="s">
        <v>58</v>
      </c>
      <c r="D6" s="9"/>
    </row>
    <row r="7" spans="2:5" s="10" customFormat="1" ht="15.75" customHeight="1" x14ac:dyDescent="0.25">
      <c r="B7" s="2" t="s">
        <v>53</v>
      </c>
      <c r="C7" s="2" t="s">
        <v>54</v>
      </c>
      <c r="D7" s="2" t="s">
        <v>55</v>
      </c>
      <c r="E7" s="2" t="s">
        <v>14</v>
      </c>
    </row>
    <row r="8" spans="2:5" x14ac:dyDescent="0.25">
      <c r="B8" s="11">
        <v>1</v>
      </c>
      <c r="C8" s="12" t="s">
        <v>57</v>
      </c>
      <c r="D8" s="50" t="s">
        <v>15</v>
      </c>
      <c r="E8" s="11"/>
    </row>
    <row r="9" spans="2:5" ht="30" x14ac:dyDescent="0.25">
      <c r="B9" s="11">
        <f>B8+1</f>
        <v>2</v>
      </c>
      <c r="C9" s="12" t="s">
        <v>59</v>
      </c>
      <c r="D9" s="50" t="s">
        <v>15</v>
      </c>
      <c r="E9" s="11"/>
    </row>
    <row r="10" spans="2:5" ht="45" x14ac:dyDescent="0.25">
      <c r="B10" s="11">
        <f t="shared" ref="B10:B12" si="0">B9+1</f>
        <v>3</v>
      </c>
      <c r="C10" s="12" t="s">
        <v>65</v>
      </c>
      <c r="D10" s="50" t="s">
        <v>60</v>
      </c>
      <c r="E10" s="11"/>
    </row>
    <row r="11" spans="2:5" x14ac:dyDescent="0.25">
      <c r="B11" s="11">
        <f t="shared" si="0"/>
        <v>4</v>
      </c>
      <c r="C11" s="12"/>
      <c r="D11" s="12"/>
      <c r="E11" s="11"/>
    </row>
    <row r="12" spans="2:5" x14ac:dyDescent="0.25">
      <c r="B12" s="11">
        <f t="shared" si="0"/>
        <v>5</v>
      </c>
      <c r="C12" s="12"/>
      <c r="D12" s="12"/>
      <c r="E12" s="11"/>
    </row>
    <row r="14" spans="2:5" x14ac:dyDescent="0.25">
      <c r="B14" s="7" t="s">
        <v>66</v>
      </c>
      <c r="C14" s="8" t="s">
        <v>61</v>
      </c>
      <c r="D14" s="9"/>
    </row>
    <row r="15" spans="2:5" s="10" customFormat="1" ht="15.75" customHeight="1" x14ac:dyDescent="0.25">
      <c r="B15" s="2" t="s">
        <v>53</v>
      </c>
      <c r="C15" s="2" t="s">
        <v>54</v>
      </c>
      <c r="D15" s="2" t="s">
        <v>55</v>
      </c>
      <c r="E15" s="2" t="s">
        <v>14</v>
      </c>
    </row>
    <row r="16" spans="2:5" x14ac:dyDescent="0.25">
      <c r="B16" s="11">
        <v>1</v>
      </c>
      <c r="C16" s="12" t="s">
        <v>62</v>
      </c>
      <c r="D16" s="50" t="s">
        <v>17</v>
      </c>
      <c r="E16" s="11"/>
    </row>
    <row r="17" spans="2:5" ht="30" x14ac:dyDescent="0.25">
      <c r="B17" s="11">
        <f>B16+1</f>
        <v>2</v>
      </c>
      <c r="C17" s="12" t="s">
        <v>63</v>
      </c>
      <c r="D17" s="50" t="s">
        <v>17</v>
      </c>
      <c r="E17" s="11"/>
    </row>
    <row r="18" spans="2:5" ht="45" x14ac:dyDescent="0.25">
      <c r="B18" s="11">
        <f>B17+1</f>
        <v>3</v>
      </c>
      <c r="C18" s="12" t="s">
        <v>64</v>
      </c>
      <c r="D18" s="50" t="s">
        <v>60</v>
      </c>
      <c r="E18" s="11"/>
    </row>
    <row r="19" spans="2:5" x14ac:dyDescent="0.25">
      <c r="B19" s="11">
        <f>B18+1</f>
        <v>4</v>
      </c>
      <c r="C19" s="12"/>
      <c r="D19" s="12"/>
      <c r="E19" s="11"/>
    </row>
    <row r="20" spans="2:5" x14ac:dyDescent="0.25">
      <c r="B20" s="11">
        <f>B19+1</f>
        <v>5</v>
      </c>
      <c r="C20" s="12"/>
      <c r="D20" s="12"/>
      <c r="E20" s="11"/>
    </row>
    <row r="22" spans="2:5" x14ac:dyDescent="0.25">
      <c r="B22" s="7" t="s">
        <v>66</v>
      </c>
      <c r="C22" s="8" t="s">
        <v>68</v>
      </c>
      <c r="D22" s="9"/>
    </row>
    <row r="23" spans="2:5" s="10" customFormat="1" ht="15.75" customHeight="1" x14ac:dyDescent="0.25">
      <c r="B23" s="2" t="s">
        <v>53</v>
      </c>
      <c r="C23" s="2" t="s">
        <v>54</v>
      </c>
      <c r="D23" s="2" t="s">
        <v>55</v>
      </c>
      <c r="E23" s="2" t="s">
        <v>14</v>
      </c>
    </row>
    <row r="24" spans="2:5" x14ac:dyDescent="0.25">
      <c r="B24" s="11">
        <v>1</v>
      </c>
      <c r="C24" s="12" t="s">
        <v>69</v>
      </c>
      <c r="D24" s="50" t="s">
        <v>71</v>
      </c>
      <c r="E24" s="11"/>
    </row>
    <row r="25" spans="2:5" ht="30" x14ac:dyDescent="0.25">
      <c r="B25" s="11">
        <f>B24+1</f>
        <v>2</v>
      </c>
      <c r="C25" s="12" t="s">
        <v>72</v>
      </c>
      <c r="D25" s="50" t="s">
        <v>70</v>
      </c>
      <c r="E25" s="11"/>
    </row>
    <row r="26" spans="2:5" ht="30" x14ac:dyDescent="0.25">
      <c r="B26" s="11">
        <f t="shared" ref="B26:B28" si="1">B25+1</f>
        <v>3</v>
      </c>
      <c r="C26" s="12" t="s">
        <v>73</v>
      </c>
      <c r="D26" s="50" t="s">
        <v>15</v>
      </c>
      <c r="E26" s="11"/>
    </row>
    <row r="27" spans="2:5" x14ac:dyDescent="0.25">
      <c r="B27" s="11">
        <f t="shared" si="1"/>
        <v>4</v>
      </c>
      <c r="C27" s="12"/>
      <c r="D27" s="12"/>
      <c r="E27" s="11"/>
    </row>
    <row r="28" spans="2:5" x14ac:dyDescent="0.25">
      <c r="B28" s="11">
        <f t="shared" si="1"/>
        <v>5</v>
      </c>
      <c r="C28" s="12"/>
      <c r="D28" s="12"/>
      <c r="E28" s="11"/>
    </row>
  </sheetData>
  <hyperlinks>
    <hyperlink ref="D8" location="Riscos!A1" display="Riscos"/>
    <hyperlink ref="D9" location="Riscos!A1" display="Riscos"/>
    <hyperlink ref="D10" location="Acoes!A1" display="Acoes"/>
    <hyperlink ref="D16" location="Issues!A1" display="Issues"/>
    <hyperlink ref="D17" location="Issues!A1" display="Issues"/>
    <hyperlink ref="D18" location="Acoes!A1" display="Acoes"/>
    <hyperlink ref="D26" location="Riscos!A1" display="Riscos"/>
    <hyperlink ref="D25" location="EAR!A1" display="EAR"/>
    <hyperlink ref="D24" location="Param!A1" display="Param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showGridLines="0" tabSelected="1" topLeftCell="A7" zoomScaleNormal="100" workbookViewId="0">
      <selection activeCell="J11" sqref="J11"/>
    </sheetView>
  </sheetViews>
  <sheetFormatPr defaultRowHeight="15" x14ac:dyDescent="0.25"/>
  <cols>
    <col min="1" max="1" width="2.85546875" style="13" customWidth="1"/>
    <col min="2" max="2" width="5.28515625" style="13" customWidth="1"/>
    <col min="3" max="3" width="6.42578125" style="85" customWidth="1"/>
    <col min="4" max="4" width="31" style="13" customWidth="1"/>
    <col min="5" max="5" width="12" style="25" customWidth="1"/>
    <col min="6" max="6" width="11.7109375" style="25" customWidth="1"/>
    <col min="7" max="7" width="25.42578125" style="13" customWidth="1"/>
    <col min="8" max="8" width="16.85546875" style="13" customWidth="1"/>
    <col min="9" max="9" width="12.7109375" style="25" customWidth="1"/>
    <col min="10" max="10" width="36.7109375" style="25" customWidth="1"/>
    <col min="11" max="11" width="16.28515625" style="13" customWidth="1"/>
    <col min="12" max="12" width="15.5703125" style="13" customWidth="1"/>
    <col min="13" max="13" width="19.42578125" style="13" customWidth="1"/>
    <col min="14" max="14" width="9.28515625" style="13" customWidth="1"/>
    <col min="15" max="15" width="7.7109375" style="13" customWidth="1"/>
    <col min="16" max="16384" width="9.140625" style="13"/>
  </cols>
  <sheetData>
    <row r="1" spans="2:15" x14ac:dyDescent="0.25">
      <c r="B1" s="24"/>
      <c r="D1" s="26"/>
      <c r="F1" s="26"/>
      <c r="G1" s="35"/>
      <c r="H1" s="35"/>
      <c r="N1" s="26"/>
      <c r="O1" s="26"/>
    </row>
    <row r="2" spans="2:15" ht="30" x14ac:dyDescent="0.25">
      <c r="B2" s="42" t="s">
        <v>52</v>
      </c>
      <c r="C2" s="42" t="s">
        <v>5</v>
      </c>
      <c r="D2" s="43" t="s">
        <v>6</v>
      </c>
      <c r="E2" s="42" t="s">
        <v>41</v>
      </c>
      <c r="F2" s="42" t="s">
        <v>7</v>
      </c>
      <c r="G2" s="43" t="s">
        <v>8</v>
      </c>
      <c r="H2" s="43" t="s">
        <v>49</v>
      </c>
      <c r="I2" s="44" t="s">
        <v>9</v>
      </c>
      <c r="J2" s="42" t="s">
        <v>38</v>
      </c>
      <c r="K2" s="42" t="s">
        <v>3</v>
      </c>
      <c r="L2" s="42" t="s">
        <v>12</v>
      </c>
      <c r="M2" s="42" t="s">
        <v>14</v>
      </c>
    </row>
    <row r="3" spans="2:15" ht="60" customHeight="1" x14ac:dyDescent="0.25">
      <c r="B3" s="32">
        <v>1</v>
      </c>
      <c r="C3" s="86">
        <f>IF(ISTEXT(E3),LEFT(E3,1),E3)*IF(ISTEXT(F3),LEFT(F3,1),F3)</f>
        <v>15</v>
      </c>
      <c r="D3" s="84" t="s">
        <v>94</v>
      </c>
      <c r="E3" s="38" t="s">
        <v>25</v>
      </c>
      <c r="F3" s="38" t="s">
        <v>22</v>
      </c>
      <c r="G3" s="95" t="s">
        <v>102</v>
      </c>
      <c r="H3" s="32" t="s">
        <v>47</v>
      </c>
      <c r="I3" s="39" t="s">
        <v>39</v>
      </c>
      <c r="J3" s="87" t="s">
        <v>95</v>
      </c>
      <c r="K3" s="30" t="s">
        <v>145</v>
      </c>
      <c r="L3" s="31"/>
      <c r="M3" s="15"/>
    </row>
    <row r="4" spans="2:15" ht="120" x14ac:dyDescent="0.25">
      <c r="B4" s="30">
        <f>B3+1</f>
        <v>2</v>
      </c>
      <c r="C4" s="86">
        <f t="shared" ref="C4:C17" si="0">IF(ISTEXT(E4),LEFT(E4,1),E4)*IF(ISTEXT(F4),LEFT(F4,1),F4)</f>
        <v>15</v>
      </c>
      <c r="D4" s="88" t="s">
        <v>96</v>
      </c>
      <c r="E4" s="38" t="s">
        <v>25</v>
      </c>
      <c r="F4" s="38" t="s">
        <v>22</v>
      </c>
      <c r="G4" s="89" t="s">
        <v>97</v>
      </c>
      <c r="H4" s="90" t="s">
        <v>74</v>
      </c>
      <c r="I4" s="39" t="s">
        <v>40</v>
      </c>
      <c r="J4" s="91" t="s">
        <v>98</v>
      </c>
      <c r="K4" s="92" t="s">
        <v>142</v>
      </c>
      <c r="L4" s="31"/>
      <c r="M4" s="15"/>
    </row>
    <row r="5" spans="2:15" s="40" customFormat="1" ht="90" x14ac:dyDescent="0.2">
      <c r="B5" s="30">
        <f t="shared" ref="B5:B25" si="1">B4+1</f>
        <v>3</v>
      </c>
      <c r="C5" s="86">
        <f t="shared" si="0"/>
        <v>12</v>
      </c>
      <c r="D5" s="93" t="s">
        <v>99</v>
      </c>
      <c r="E5" s="38" t="s">
        <v>26</v>
      </c>
      <c r="F5" s="38" t="s">
        <v>20</v>
      </c>
      <c r="G5" s="94" t="s">
        <v>100</v>
      </c>
      <c r="H5" s="32" t="s">
        <v>47</v>
      </c>
      <c r="I5" s="39" t="s">
        <v>40</v>
      </c>
      <c r="J5" s="95" t="s">
        <v>101</v>
      </c>
      <c r="K5" s="30" t="s">
        <v>138</v>
      </c>
      <c r="L5" s="31"/>
      <c r="M5" s="30"/>
    </row>
    <row r="6" spans="2:15" s="40" customFormat="1" ht="45" x14ac:dyDescent="0.2">
      <c r="B6" s="30">
        <f t="shared" si="1"/>
        <v>4</v>
      </c>
      <c r="C6" s="86">
        <f t="shared" si="0"/>
        <v>10</v>
      </c>
      <c r="D6" s="95" t="s">
        <v>114</v>
      </c>
      <c r="E6" s="38" t="s">
        <v>24</v>
      </c>
      <c r="F6" s="38" t="s">
        <v>22</v>
      </c>
      <c r="G6" s="30" t="s">
        <v>115</v>
      </c>
      <c r="H6" s="32" t="s">
        <v>48</v>
      </c>
      <c r="I6" s="39" t="s">
        <v>40</v>
      </c>
      <c r="J6" s="30" t="s">
        <v>116</v>
      </c>
      <c r="K6" s="30" t="s">
        <v>146</v>
      </c>
      <c r="L6" s="31"/>
      <c r="M6" s="30"/>
    </row>
    <row r="7" spans="2:15" s="40" customFormat="1" ht="75" x14ac:dyDescent="0.2">
      <c r="B7" s="30">
        <f t="shared" si="1"/>
        <v>5</v>
      </c>
      <c r="C7" s="86">
        <f t="shared" si="0"/>
        <v>15</v>
      </c>
      <c r="D7" s="30" t="s">
        <v>117</v>
      </c>
      <c r="E7" s="38" t="s">
        <v>25</v>
      </c>
      <c r="F7" s="38" t="s">
        <v>22</v>
      </c>
      <c r="G7" s="30" t="s">
        <v>118</v>
      </c>
      <c r="H7" s="32" t="s">
        <v>74</v>
      </c>
      <c r="I7" s="39" t="s">
        <v>40</v>
      </c>
      <c r="J7" s="30" t="s">
        <v>119</v>
      </c>
      <c r="K7" s="30" t="s">
        <v>143</v>
      </c>
      <c r="L7" s="31"/>
      <c r="M7" s="30"/>
    </row>
    <row r="8" spans="2:15" s="40" customFormat="1" ht="75" x14ac:dyDescent="0.2">
      <c r="B8" s="30">
        <f t="shared" si="1"/>
        <v>6</v>
      </c>
      <c r="C8" s="86">
        <f t="shared" si="0"/>
        <v>15</v>
      </c>
      <c r="D8" s="30" t="s">
        <v>120</v>
      </c>
      <c r="E8" s="38" t="s">
        <v>25</v>
      </c>
      <c r="F8" s="38" t="s">
        <v>22</v>
      </c>
      <c r="G8" s="30" t="s">
        <v>121</v>
      </c>
      <c r="H8" s="32" t="s">
        <v>47</v>
      </c>
      <c r="I8" s="39" t="s">
        <v>40</v>
      </c>
      <c r="J8" s="30" t="s">
        <v>122</v>
      </c>
      <c r="K8" s="30" t="s">
        <v>144</v>
      </c>
      <c r="L8" s="31"/>
      <c r="M8" s="30"/>
    </row>
    <row r="9" spans="2:15" s="40" customFormat="1" ht="45" x14ac:dyDescent="0.2">
      <c r="B9" s="30">
        <f t="shared" si="1"/>
        <v>7</v>
      </c>
      <c r="C9" s="86">
        <f t="shared" si="0"/>
        <v>9</v>
      </c>
      <c r="D9" s="30" t="s">
        <v>123</v>
      </c>
      <c r="E9" s="38" t="s">
        <v>25</v>
      </c>
      <c r="F9" s="38" t="s">
        <v>20</v>
      </c>
      <c r="G9" s="30" t="s">
        <v>124</v>
      </c>
      <c r="H9" s="32" t="s">
        <v>48</v>
      </c>
      <c r="I9" s="39" t="s">
        <v>29</v>
      </c>
      <c r="J9" s="30" t="s">
        <v>125</v>
      </c>
      <c r="K9" s="30"/>
      <c r="L9" s="31"/>
      <c r="M9" s="30"/>
    </row>
    <row r="10" spans="2:15" s="40" customFormat="1" ht="45" x14ac:dyDescent="0.2">
      <c r="B10" s="30">
        <f t="shared" si="1"/>
        <v>8</v>
      </c>
      <c r="C10" s="86">
        <f t="shared" si="0"/>
        <v>8</v>
      </c>
      <c r="D10" s="30" t="s">
        <v>126</v>
      </c>
      <c r="E10" s="38" t="s">
        <v>24</v>
      </c>
      <c r="F10" s="38" t="s">
        <v>21</v>
      </c>
      <c r="G10" s="30" t="s">
        <v>127</v>
      </c>
      <c r="H10" s="32" t="s">
        <v>74</v>
      </c>
      <c r="I10" s="39" t="s">
        <v>40</v>
      </c>
      <c r="J10" s="30" t="s">
        <v>128</v>
      </c>
      <c r="K10" s="30" t="s">
        <v>139</v>
      </c>
      <c r="L10" s="31"/>
      <c r="M10" s="30"/>
    </row>
    <row r="11" spans="2:15" s="40" customFormat="1" ht="60" x14ac:dyDescent="0.2">
      <c r="B11" s="30">
        <f t="shared" si="1"/>
        <v>9</v>
      </c>
      <c r="C11" s="86">
        <f t="shared" si="0"/>
        <v>12</v>
      </c>
      <c r="D11" s="30" t="s">
        <v>135</v>
      </c>
      <c r="E11" s="38" t="s">
        <v>25</v>
      </c>
      <c r="F11" s="38" t="s">
        <v>21</v>
      </c>
      <c r="G11" s="30" t="s">
        <v>136</v>
      </c>
      <c r="H11" s="32" t="s">
        <v>48</v>
      </c>
      <c r="I11" s="39" t="s">
        <v>30</v>
      </c>
      <c r="J11" s="30" t="s">
        <v>137</v>
      </c>
      <c r="K11" s="30" t="s">
        <v>139</v>
      </c>
      <c r="L11" s="31"/>
      <c r="M11" s="30"/>
    </row>
    <row r="12" spans="2:15" s="40" customFormat="1" x14ac:dyDescent="0.2">
      <c r="B12" s="30">
        <f t="shared" si="1"/>
        <v>10</v>
      </c>
      <c r="C12" s="86">
        <f t="shared" si="0"/>
        <v>0</v>
      </c>
      <c r="D12" s="30"/>
      <c r="E12" s="38"/>
      <c r="F12" s="38"/>
      <c r="G12" s="30"/>
      <c r="H12" s="32"/>
      <c r="I12" s="39"/>
      <c r="J12" s="32"/>
      <c r="K12" s="32"/>
      <c r="L12" s="31"/>
      <c r="M12" s="30"/>
    </row>
    <row r="13" spans="2:15" s="40" customFormat="1" x14ac:dyDescent="0.2">
      <c r="B13" s="30">
        <f t="shared" si="1"/>
        <v>11</v>
      </c>
      <c r="C13" s="86">
        <f t="shared" si="0"/>
        <v>0</v>
      </c>
      <c r="D13" s="30"/>
      <c r="E13" s="38"/>
      <c r="F13" s="38"/>
      <c r="G13" s="30"/>
      <c r="H13" s="32"/>
      <c r="I13" s="39"/>
      <c r="J13" s="32"/>
      <c r="K13" s="32"/>
      <c r="L13" s="31"/>
      <c r="M13" s="30"/>
    </row>
    <row r="14" spans="2:15" s="40" customFormat="1" x14ac:dyDescent="0.25">
      <c r="B14" s="30">
        <f t="shared" si="1"/>
        <v>12</v>
      </c>
      <c r="C14" s="86">
        <f t="shared" si="0"/>
        <v>0</v>
      </c>
      <c r="D14" s="30"/>
      <c r="E14" s="38"/>
      <c r="F14" s="38"/>
      <c r="G14" s="30"/>
      <c r="H14" s="32"/>
      <c r="I14" s="39"/>
      <c r="J14" s="15"/>
      <c r="K14" s="15"/>
      <c r="L14" s="31"/>
      <c r="M14" s="30"/>
    </row>
    <row r="15" spans="2:15" s="40" customFormat="1" x14ac:dyDescent="0.25">
      <c r="B15" s="30">
        <f t="shared" si="1"/>
        <v>13</v>
      </c>
      <c r="C15" s="86">
        <f t="shared" si="0"/>
        <v>0</v>
      </c>
      <c r="D15" s="30"/>
      <c r="E15" s="38"/>
      <c r="F15" s="38"/>
      <c r="G15" s="30"/>
      <c r="H15" s="32"/>
      <c r="I15" s="39"/>
      <c r="J15" s="15"/>
      <c r="K15" s="15"/>
      <c r="L15" s="31"/>
      <c r="M15" s="30"/>
    </row>
    <row r="16" spans="2:15" s="40" customFormat="1" x14ac:dyDescent="0.25">
      <c r="B16" s="30">
        <f t="shared" si="1"/>
        <v>14</v>
      </c>
      <c r="C16" s="86">
        <f t="shared" si="0"/>
        <v>0</v>
      </c>
      <c r="D16" s="30"/>
      <c r="E16" s="38"/>
      <c r="F16" s="38"/>
      <c r="G16" s="30"/>
      <c r="H16" s="32"/>
      <c r="I16" s="39"/>
      <c r="J16" s="15"/>
      <c r="K16" s="15"/>
      <c r="L16" s="31"/>
      <c r="M16" s="30"/>
    </row>
    <row r="17" spans="2:13" s="40" customFormat="1" x14ac:dyDescent="0.25">
      <c r="B17" s="30">
        <f t="shared" si="1"/>
        <v>15</v>
      </c>
      <c r="C17" s="86">
        <f t="shared" si="0"/>
        <v>0</v>
      </c>
      <c r="D17" s="30"/>
      <c r="E17" s="38"/>
      <c r="F17" s="38"/>
      <c r="G17" s="30"/>
      <c r="H17" s="32"/>
      <c r="I17" s="39"/>
      <c r="J17" s="30"/>
      <c r="K17" s="15"/>
      <c r="L17" s="31"/>
      <c r="M17" s="30"/>
    </row>
    <row r="18" spans="2:13" s="40" customFormat="1" x14ac:dyDescent="0.25">
      <c r="B18" s="30">
        <f t="shared" si="1"/>
        <v>16</v>
      </c>
      <c r="C18" s="86">
        <f t="shared" ref="C18:C25" si="2">IF(ISTEXT(E18),LEFT(E18,1),E18)*IF(ISTEXT(F18),LEFT(F18,1),F18)</f>
        <v>0</v>
      </c>
      <c r="D18" s="30"/>
      <c r="E18" s="38"/>
      <c r="F18" s="38"/>
      <c r="G18" s="30"/>
      <c r="H18" s="32"/>
      <c r="I18" s="39"/>
      <c r="J18" s="30"/>
      <c r="K18" s="15"/>
      <c r="L18" s="31"/>
      <c r="M18" s="30"/>
    </row>
    <row r="19" spans="2:13" s="40" customFormat="1" x14ac:dyDescent="0.25">
      <c r="B19" s="30">
        <f t="shared" si="1"/>
        <v>17</v>
      </c>
      <c r="C19" s="86">
        <f t="shared" si="2"/>
        <v>0</v>
      </c>
      <c r="D19" s="30"/>
      <c r="E19" s="38"/>
      <c r="F19" s="38"/>
      <c r="G19" s="30"/>
      <c r="H19" s="32"/>
      <c r="I19" s="39"/>
      <c r="J19" s="30"/>
      <c r="K19" s="15"/>
      <c r="L19" s="31"/>
      <c r="M19" s="30"/>
    </row>
    <row r="20" spans="2:13" s="40" customFormat="1" x14ac:dyDescent="0.25">
      <c r="B20" s="30">
        <f t="shared" si="1"/>
        <v>18</v>
      </c>
      <c r="C20" s="86">
        <f t="shared" si="2"/>
        <v>0</v>
      </c>
      <c r="D20" s="30"/>
      <c r="E20" s="38"/>
      <c r="F20" s="38"/>
      <c r="G20" s="30"/>
      <c r="H20" s="32"/>
      <c r="I20" s="39"/>
      <c r="J20" s="30"/>
      <c r="K20" s="15"/>
      <c r="L20" s="31"/>
      <c r="M20" s="30"/>
    </row>
    <row r="21" spans="2:13" s="40" customFormat="1" x14ac:dyDescent="0.25">
      <c r="B21" s="30">
        <f t="shared" si="1"/>
        <v>19</v>
      </c>
      <c r="C21" s="86">
        <f t="shared" si="2"/>
        <v>0</v>
      </c>
      <c r="D21" s="30"/>
      <c r="E21" s="38"/>
      <c r="F21" s="38"/>
      <c r="G21" s="30"/>
      <c r="H21" s="32"/>
      <c r="I21" s="39"/>
      <c r="J21" s="30"/>
      <c r="K21" s="15"/>
      <c r="L21" s="31"/>
      <c r="M21" s="30"/>
    </row>
    <row r="22" spans="2:13" s="40" customFormat="1" x14ac:dyDescent="0.25">
      <c r="B22" s="30">
        <f t="shared" si="1"/>
        <v>20</v>
      </c>
      <c r="C22" s="86">
        <f t="shared" si="2"/>
        <v>0</v>
      </c>
      <c r="D22" s="30"/>
      <c r="E22" s="38"/>
      <c r="F22" s="38"/>
      <c r="G22" s="30"/>
      <c r="H22" s="32"/>
      <c r="I22" s="39"/>
      <c r="J22" s="30"/>
      <c r="K22" s="15"/>
      <c r="L22" s="31"/>
      <c r="M22" s="30"/>
    </row>
    <row r="23" spans="2:13" s="40" customFormat="1" x14ac:dyDescent="0.25">
      <c r="B23" s="30">
        <f t="shared" si="1"/>
        <v>21</v>
      </c>
      <c r="C23" s="86">
        <f t="shared" si="2"/>
        <v>0</v>
      </c>
      <c r="D23" s="30"/>
      <c r="E23" s="38"/>
      <c r="F23" s="38"/>
      <c r="G23" s="30"/>
      <c r="H23" s="32"/>
      <c r="I23" s="39"/>
      <c r="J23" s="30"/>
      <c r="K23" s="15"/>
      <c r="L23" s="31"/>
      <c r="M23" s="30"/>
    </row>
    <row r="24" spans="2:13" s="40" customFormat="1" x14ac:dyDescent="0.25">
      <c r="B24" s="30">
        <f t="shared" si="1"/>
        <v>22</v>
      </c>
      <c r="C24" s="86">
        <f t="shared" si="2"/>
        <v>0</v>
      </c>
      <c r="D24" s="30"/>
      <c r="E24" s="38"/>
      <c r="F24" s="38"/>
      <c r="G24" s="30"/>
      <c r="H24" s="32"/>
      <c r="I24" s="39"/>
      <c r="J24" s="30"/>
      <c r="K24" s="15"/>
      <c r="L24" s="31"/>
      <c r="M24" s="30"/>
    </row>
    <row r="25" spans="2:13" s="40" customFormat="1" x14ac:dyDescent="0.25">
      <c r="B25" s="30">
        <f t="shared" si="1"/>
        <v>23</v>
      </c>
      <c r="C25" s="86">
        <f t="shared" si="2"/>
        <v>0</v>
      </c>
      <c r="D25" s="30"/>
      <c r="E25" s="38"/>
      <c r="F25" s="38"/>
      <c r="G25" s="30"/>
      <c r="H25" s="32"/>
      <c r="I25" s="39"/>
      <c r="J25" s="30"/>
      <c r="K25" s="15"/>
      <c r="L25" s="31"/>
      <c r="M25" s="30"/>
    </row>
    <row r="26" spans="2:13" x14ac:dyDescent="0.25">
      <c r="J26" s="41"/>
    </row>
    <row r="27" spans="2:13" x14ac:dyDescent="0.25">
      <c r="J27" s="41"/>
    </row>
    <row r="28" spans="2:13" x14ac:dyDescent="0.25">
      <c r="J28" s="13"/>
    </row>
    <row r="29" spans="2:13" x14ac:dyDescent="0.25">
      <c r="J29" s="13"/>
    </row>
    <row r="30" spans="2:13" x14ac:dyDescent="0.25">
      <c r="J30" s="13"/>
    </row>
  </sheetData>
  <phoneticPr fontId="2" type="noConversion"/>
  <conditionalFormatting sqref="C3">
    <cfRule type="cellIs" dxfId="44" priority="13" stopIfTrue="1" operator="greaterThanOrEqual">
      <formula>15</formula>
    </cfRule>
    <cfRule type="cellIs" dxfId="43" priority="14" stopIfTrue="1" operator="lessThan">
      <formula>6</formula>
    </cfRule>
    <cfRule type="cellIs" dxfId="42" priority="15" stopIfTrue="1" operator="lessThan">
      <formula>15</formula>
    </cfRule>
  </conditionalFormatting>
  <conditionalFormatting sqref="C4:C17">
    <cfRule type="cellIs" dxfId="41" priority="10" stopIfTrue="1" operator="greaterThanOrEqual">
      <formula>15</formula>
    </cfRule>
    <cfRule type="cellIs" dxfId="40" priority="11" stopIfTrue="1" operator="lessThan">
      <formula>6</formula>
    </cfRule>
    <cfRule type="cellIs" dxfId="39" priority="12" stopIfTrue="1" operator="lessThan">
      <formula>15</formula>
    </cfRule>
  </conditionalFormatting>
  <conditionalFormatting sqref="L3:L17">
    <cfRule type="cellIs" dxfId="38" priority="8" stopIfTrue="1" operator="greaterThan">
      <formula>$G$1</formula>
    </cfRule>
    <cfRule type="cellIs" dxfId="37" priority="9" stopIfTrue="1" operator="lessThan">
      <formula>$G$1</formula>
    </cfRule>
  </conditionalFormatting>
  <conditionalFormatting sqref="C18:C25">
    <cfRule type="cellIs" dxfId="36" priority="4" stopIfTrue="1" operator="greaterThanOrEqual">
      <formula>15</formula>
    </cfRule>
    <cfRule type="cellIs" dxfId="35" priority="5" stopIfTrue="1" operator="lessThan">
      <formula>6</formula>
    </cfRule>
    <cfRule type="cellIs" dxfId="34" priority="6" stopIfTrue="1" operator="lessThan">
      <formula>15</formula>
    </cfRule>
  </conditionalFormatting>
  <conditionalFormatting sqref="L18:L25">
    <cfRule type="cellIs" dxfId="33" priority="2" stopIfTrue="1" operator="greaterThan">
      <formula>$G$1</formula>
    </cfRule>
    <cfRule type="cellIs" dxfId="32" priority="3" stopIfTrue="1" operator="lessThan">
      <formula>$G$1</formula>
    </cfRule>
  </conditionalFormatting>
  <dataValidations count="4">
    <dataValidation type="list" allowBlank="1" showInputMessage="1" showErrorMessage="1" sqref="H3:H25">
      <formula1>EAR</formula1>
    </dataValidation>
    <dataValidation type="list" showInputMessage="1" showErrorMessage="1" sqref="E3:E25">
      <formula1>Probabilidade</formula1>
    </dataValidation>
    <dataValidation type="list" showInputMessage="1" showErrorMessage="1" sqref="F3:F25">
      <formula1>Impacto</formula1>
    </dataValidation>
    <dataValidation type="list" allowBlank="1" showInputMessage="1" showErrorMessage="1" sqref="I3:I25">
      <formula1>Acao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showGridLines="0" zoomScaleNormal="100" workbookViewId="0">
      <selection activeCell="J3" sqref="J3"/>
    </sheetView>
  </sheetViews>
  <sheetFormatPr defaultRowHeight="15" x14ac:dyDescent="0.25"/>
  <cols>
    <col min="1" max="1" width="3" style="13" customWidth="1"/>
    <col min="2" max="2" width="5" style="13" customWidth="1"/>
    <col min="3" max="3" width="6.42578125" style="25" customWidth="1"/>
    <col min="4" max="4" width="33.85546875" style="13" customWidth="1"/>
    <col min="5" max="5" width="15.7109375" style="25" customWidth="1"/>
    <col min="6" max="6" width="16.140625" style="25" customWidth="1"/>
    <col min="7" max="7" width="43.5703125" style="13" customWidth="1"/>
    <col min="8" max="8" width="18.28515625" style="13" bestFit="1" customWidth="1"/>
    <col min="9" max="9" width="12.42578125" style="13" customWidth="1"/>
    <col min="10" max="10" width="28.42578125" style="13" customWidth="1"/>
    <col min="11" max="11" width="18.5703125" style="13" bestFit="1" customWidth="1"/>
    <col min="12" max="12" width="8.28515625" style="13" customWidth="1"/>
    <col min="13" max="13" width="14.42578125" style="13" bestFit="1" customWidth="1"/>
    <col min="14" max="14" width="27.42578125" style="13" customWidth="1"/>
    <col min="15" max="16384" width="9.140625" style="13"/>
  </cols>
  <sheetData>
    <row r="1" spans="2:14" x14ac:dyDescent="0.25">
      <c r="B1" s="24"/>
      <c r="D1" s="27"/>
      <c r="F1" s="26"/>
      <c r="G1" s="35"/>
      <c r="H1" s="25"/>
      <c r="I1" s="26"/>
      <c r="J1" s="27"/>
      <c r="K1" s="24"/>
    </row>
    <row r="2" spans="2:14" s="28" customFormat="1" ht="30" x14ac:dyDescent="0.25">
      <c r="B2" s="42" t="s">
        <v>52</v>
      </c>
      <c r="C2" s="42" t="s">
        <v>5</v>
      </c>
      <c r="D2" s="42" t="s">
        <v>37</v>
      </c>
      <c r="E2" s="42" t="s">
        <v>44</v>
      </c>
      <c r="F2" s="42" t="s">
        <v>7</v>
      </c>
      <c r="G2" s="43" t="s">
        <v>8</v>
      </c>
      <c r="H2" s="42" t="s">
        <v>0</v>
      </c>
      <c r="I2" s="42" t="s">
        <v>1</v>
      </c>
      <c r="J2" s="42" t="s">
        <v>38</v>
      </c>
      <c r="K2" s="42" t="s">
        <v>3</v>
      </c>
      <c r="L2" s="42" t="s">
        <v>12</v>
      </c>
      <c r="M2" s="42" t="s">
        <v>2</v>
      </c>
      <c r="N2" s="42" t="s">
        <v>14</v>
      </c>
    </row>
    <row r="3" spans="2:14" ht="45" x14ac:dyDescent="0.25">
      <c r="B3" s="15">
        <v>1</v>
      </c>
      <c r="C3" s="36">
        <f>IF(ISTEXT(E3),LEFT(E3,1),E3)*IF(ISTEXT(F3),LEFT(F3,1),F3)</f>
        <v>12</v>
      </c>
      <c r="D3" s="37" t="s">
        <v>103</v>
      </c>
      <c r="E3" s="38" t="s">
        <v>26</v>
      </c>
      <c r="F3" s="38" t="s">
        <v>20</v>
      </c>
      <c r="G3" s="32" t="s">
        <v>104</v>
      </c>
      <c r="H3" s="15" t="s">
        <v>80</v>
      </c>
      <c r="I3" s="83">
        <v>42896</v>
      </c>
      <c r="J3" s="30" t="s">
        <v>106</v>
      </c>
      <c r="K3" s="15" t="s">
        <v>105</v>
      </c>
      <c r="L3" s="31" t="s">
        <v>91</v>
      </c>
      <c r="M3" s="15" t="s">
        <v>32</v>
      </c>
      <c r="N3" s="15"/>
    </row>
    <row r="4" spans="2:14" ht="45" x14ac:dyDescent="0.25">
      <c r="B4" s="15">
        <f>B3+1</f>
        <v>2</v>
      </c>
      <c r="C4" s="36">
        <f t="shared" ref="C4:C23" si="0">IF(ISTEXT(E4),LEFT(E4,1),E4)*IF(ISTEXT(F4),LEFT(F4,1),F4)</f>
        <v>20</v>
      </c>
      <c r="D4" s="37" t="s">
        <v>107</v>
      </c>
      <c r="E4" s="38" t="s">
        <v>27</v>
      </c>
      <c r="F4" s="38" t="s">
        <v>21</v>
      </c>
      <c r="G4" s="30" t="s">
        <v>108</v>
      </c>
      <c r="H4" s="15" t="s">
        <v>109</v>
      </c>
      <c r="I4" s="83">
        <v>42896</v>
      </c>
      <c r="J4" s="30" t="s">
        <v>110</v>
      </c>
      <c r="K4" s="15"/>
      <c r="L4" s="31" t="s">
        <v>111</v>
      </c>
      <c r="M4" s="15" t="s">
        <v>13</v>
      </c>
      <c r="N4" s="15"/>
    </row>
    <row r="5" spans="2:14" ht="45" x14ac:dyDescent="0.25">
      <c r="B5" s="15">
        <f t="shared" ref="B5:B23" si="1">B4+1</f>
        <v>3</v>
      </c>
      <c r="C5" s="36">
        <f t="shared" si="0"/>
        <v>9</v>
      </c>
      <c r="D5" s="37" t="s">
        <v>112</v>
      </c>
      <c r="E5" s="38" t="s">
        <v>25</v>
      </c>
      <c r="F5" s="38" t="s">
        <v>20</v>
      </c>
      <c r="G5" s="30" t="s">
        <v>90</v>
      </c>
      <c r="H5" s="15" t="s">
        <v>80</v>
      </c>
      <c r="I5" s="83">
        <v>42896</v>
      </c>
      <c r="J5" s="30" t="s">
        <v>113</v>
      </c>
      <c r="K5" s="15"/>
      <c r="L5" s="31" t="s">
        <v>91</v>
      </c>
      <c r="M5" s="15" t="s">
        <v>31</v>
      </c>
      <c r="N5" s="15"/>
    </row>
    <row r="6" spans="2:14" ht="45" x14ac:dyDescent="0.25">
      <c r="B6" s="15">
        <f t="shared" si="1"/>
        <v>4</v>
      </c>
      <c r="C6" s="36">
        <f t="shared" si="0"/>
        <v>16</v>
      </c>
      <c r="D6" s="37" t="s">
        <v>129</v>
      </c>
      <c r="E6" s="38" t="s">
        <v>26</v>
      </c>
      <c r="F6" s="38" t="s">
        <v>21</v>
      </c>
      <c r="G6" s="30" t="s">
        <v>90</v>
      </c>
      <c r="H6" s="15" t="s">
        <v>109</v>
      </c>
      <c r="I6" s="83">
        <v>42896</v>
      </c>
      <c r="J6" s="30" t="s">
        <v>130</v>
      </c>
      <c r="K6" s="15" t="s">
        <v>131</v>
      </c>
      <c r="L6" s="31"/>
      <c r="M6" s="15" t="s">
        <v>32</v>
      </c>
      <c r="N6" s="15"/>
    </row>
    <row r="7" spans="2:14" ht="60" x14ac:dyDescent="0.25">
      <c r="B7" s="15">
        <f t="shared" si="1"/>
        <v>5</v>
      </c>
      <c r="C7" s="36">
        <f t="shared" si="0"/>
        <v>20</v>
      </c>
      <c r="D7" s="37" t="s">
        <v>132</v>
      </c>
      <c r="E7" s="38" t="s">
        <v>26</v>
      </c>
      <c r="F7" s="38" t="s">
        <v>22</v>
      </c>
      <c r="G7" s="30" t="s">
        <v>133</v>
      </c>
      <c r="H7" s="15" t="s">
        <v>109</v>
      </c>
      <c r="I7" s="83">
        <v>42896</v>
      </c>
      <c r="J7" s="30" t="s">
        <v>134</v>
      </c>
      <c r="K7" s="15" t="s">
        <v>109</v>
      </c>
      <c r="L7" s="31" t="s">
        <v>91</v>
      </c>
      <c r="M7" s="15" t="s">
        <v>31</v>
      </c>
      <c r="N7" s="15"/>
    </row>
    <row r="8" spans="2:14" x14ac:dyDescent="0.25">
      <c r="B8" s="15">
        <f t="shared" si="1"/>
        <v>6</v>
      </c>
      <c r="C8" s="36">
        <f t="shared" si="0"/>
        <v>0</v>
      </c>
      <c r="D8" s="37"/>
      <c r="E8" s="38"/>
      <c r="F8" s="38"/>
      <c r="G8" s="30"/>
      <c r="H8" s="15"/>
      <c r="I8" s="15"/>
      <c r="J8" s="30"/>
      <c r="K8" s="15"/>
      <c r="L8" s="31"/>
      <c r="M8" s="15"/>
      <c r="N8" s="15"/>
    </row>
    <row r="9" spans="2:14" x14ac:dyDescent="0.25">
      <c r="B9" s="15">
        <f t="shared" si="1"/>
        <v>7</v>
      </c>
      <c r="C9" s="36">
        <f t="shared" si="0"/>
        <v>0</v>
      </c>
      <c r="D9" s="37"/>
      <c r="E9" s="38"/>
      <c r="F9" s="38"/>
      <c r="G9" s="30"/>
      <c r="H9" s="15"/>
      <c r="I9" s="15"/>
      <c r="J9" s="30"/>
      <c r="K9" s="15"/>
      <c r="L9" s="31"/>
      <c r="M9" s="15"/>
      <c r="N9" s="15"/>
    </row>
    <row r="10" spans="2:14" x14ac:dyDescent="0.25">
      <c r="B10" s="15">
        <f t="shared" si="1"/>
        <v>8</v>
      </c>
      <c r="C10" s="36">
        <f t="shared" si="0"/>
        <v>0</v>
      </c>
      <c r="D10" s="37"/>
      <c r="E10" s="38"/>
      <c r="F10" s="38"/>
      <c r="G10" s="30"/>
      <c r="H10" s="15"/>
      <c r="I10" s="15"/>
      <c r="J10" s="30"/>
      <c r="K10" s="15"/>
      <c r="L10" s="31"/>
      <c r="M10" s="15"/>
      <c r="N10" s="15"/>
    </row>
    <row r="11" spans="2:14" x14ac:dyDescent="0.25">
      <c r="B11" s="15">
        <f t="shared" si="1"/>
        <v>9</v>
      </c>
      <c r="C11" s="36">
        <f t="shared" si="0"/>
        <v>0</v>
      </c>
      <c r="D11" s="37"/>
      <c r="E11" s="38"/>
      <c r="F11" s="38"/>
      <c r="G11" s="30"/>
      <c r="H11" s="15"/>
      <c r="I11" s="15"/>
      <c r="J11" s="30"/>
      <c r="K11" s="15"/>
      <c r="L11" s="31"/>
      <c r="M11" s="15"/>
      <c r="N11" s="15"/>
    </row>
    <row r="12" spans="2:14" x14ac:dyDescent="0.25">
      <c r="B12" s="15">
        <f t="shared" si="1"/>
        <v>10</v>
      </c>
      <c r="C12" s="36">
        <f t="shared" si="0"/>
        <v>0</v>
      </c>
      <c r="D12" s="37"/>
      <c r="E12" s="38"/>
      <c r="F12" s="38"/>
      <c r="G12" s="30"/>
      <c r="H12" s="15"/>
      <c r="I12" s="15"/>
      <c r="J12" s="32"/>
      <c r="K12" s="15"/>
      <c r="L12" s="31"/>
      <c r="M12" s="15"/>
      <c r="N12" s="15"/>
    </row>
    <row r="13" spans="2:14" x14ac:dyDescent="0.25">
      <c r="B13" s="15">
        <f t="shared" si="1"/>
        <v>11</v>
      </c>
      <c r="C13" s="36">
        <f t="shared" si="0"/>
        <v>0</v>
      </c>
      <c r="D13" s="37"/>
      <c r="E13" s="38"/>
      <c r="F13" s="38"/>
      <c r="G13" s="30"/>
      <c r="H13" s="15"/>
      <c r="I13" s="15"/>
      <c r="J13" s="32"/>
      <c r="K13" s="15"/>
      <c r="L13" s="31"/>
      <c r="M13" s="15"/>
      <c r="N13" s="15"/>
    </row>
    <row r="14" spans="2:14" x14ac:dyDescent="0.25">
      <c r="B14" s="15">
        <f t="shared" si="1"/>
        <v>12</v>
      </c>
      <c r="C14" s="36">
        <f t="shared" si="0"/>
        <v>0</v>
      </c>
      <c r="D14" s="37"/>
      <c r="E14" s="38"/>
      <c r="F14" s="38"/>
      <c r="G14" s="30"/>
      <c r="H14" s="15"/>
      <c r="I14" s="15"/>
      <c r="J14" s="15"/>
      <c r="K14" s="15"/>
      <c r="L14" s="31"/>
      <c r="M14" s="15"/>
      <c r="N14" s="15"/>
    </row>
    <row r="15" spans="2:14" x14ac:dyDescent="0.25">
      <c r="B15" s="15">
        <f t="shared" si="1"/>
        <v>13</v>
      </c>
      <c r="C15" s="36">
        <f t="shared" si="0"/>
        <v>0</v>
      </c>
      <c r="D15" s="37"/>
      <c r="E15" s="38"/>
      <c r="F15" s="38"/>
      <c r="G15" s="30"/>
      <c r="H15" s="15"/>
      <c r="I15" s="15"/>
      <c r="J15" s="15"/>
      <c r="K15" s="15"/>
      <c r="L15" s="31"/>
      <c r="M15" s="15"/>
      <c r="N15" s="15"/>
    </row>
    <row r="16" spans="2:14" x14ac:dyDescent="0.25">
      <c r="B16" s="15">
        <f t="shared" si="1"/>
        <v>14</v>
      </c>
      <c r="C16" s="36">
        <f t="shared" si="0"/>
        <v>0</v>
      </c>
      <c r="D16" s="37"/>
      <c r="E16" s="38"/>
      <c r="F16" s="38"/>
      <c r="G16" s="30"/>
      <c r="H16" s="15"/>
      <c r="I16" s="15"/>
      <c r="J16" s="15"/>
      <c r="K16" s="15"/>
      <c r="L16" s="31"/>
      <c r="M16" s="15"/>
      <c r="N16" s="15"/>
    </row>
    <row r="17" spans="2:14" x14ac:dyDescent="0.25">
      <c r="B17" s="15">
        <f t="shared" si="1"/>
        <v>15</v>
      </c>
      <c r="C17" s="36">
        <f t="shared" si="0"/>
        <v>0</v>
      </c>
      <c r="D17" s="37"/>
      <c r="E17" s="38"/>
      <c r="F17" s="38"/>
      <c r="G17" s="30"/>
      <c r="H17" s="15"/>
      <c r="I17" s="15"/>
      <c r="J17" s="15"/>
      <c r="K17" s="15"/>
      <c r="L17" s="31"/>
      <c r="M17" s="15"/>
      <c r="N17" s="15"/>
    </row>
    <row r="18" spans="2:14" x14ac:dyDescent="0.25">
      <c r="B18" s="15">
        <f t="shared" si="1"/>
        <v>16</v>
      </c>
      <c r="C18" s="36">
        <f t="shared" si="0"/>
        <v>0</v>
      </c>
      <c r="D18" s="37"/>
      <c r="E18" s="38"/>
      <c r="F18" s="38"/>
      <c r="G18" s="30"/>
      <c r="H18" s="15"/>
      <c r="I18" s="15"/>
      <c r="J18" s="15"/>
      <c r="K18" s="15"/>
      <c r="L18" s="31"/>
      <c r="M18" s="15"/>
      <c r="N18" s="15"/>
    </row>
    <row r="19" spans="2:14" x14ac:dyDescent="0.25">
      <c r="B19" s="15">
        <f t="shared" si="1"/>
        <v>17</v>
      </c>
      <c r="C19" s="36">
        <f t="shared" si="0"/>
        <v>0</v>
      </c>
      <c r="D19" s="37"/>
      <c r="E19" s="38"/>
      <c r="F19" s="38"/>
      <c r="G19" s="15"/>
      <c r="H19" s="15"/>
      <c r="I19" s="15"/>
      <c r="J19" s="15"/>
      <c r="K19" s="15"/>
      <c r="L19" s="31"/>
      <c r="M19" s="15"/>
      <c r="N19" s="15"/>
    </row>
    <row r="20" spans="2:14" x14ac:dyDescent="0.25">
      <c r="B20" s="15">
        <f t="shared" si="1"/>
        <v>18</v>
      </c>
      <c r="C20" s="36">
        <f t="shared" si="0"/>
        <v>0</v>
      </c>
      <c r="D20" s="37"/>
      <c r="E20" s="38"/>
      <c r="F20" s="38"/>
      <c r="G20" s="15"/>
      <c r="H20" s="15"/>
      <c r="I20" s="15"/>
      <c r="J20" s="15"/>
      <c r="K20" s="15"/>
      <c r="L20" s="31"/>
      <c r="M20" s="15"/>
      <c r="N20" s="15"/>
    </row>
    <row r="21" spans="2:14" x14ac:dyDescent="0.25">
      <c r="B21" s="15">
        <f t="shared" si="1"/>
        <v>19</v>
      </c>
      <c r="C21" s="36">
        <f t="shared" si="0"/>
        <v>0</v>
      </c>
      <c r="D21" s="37"/>
      <c r="E21" s="38"/>
      <c r="F21" s="38"/>
      <c r="G21" s="15"/>
      <c r="H21" s="15"/>
      <c r="I21" s="15"/>
      <c r="J21" s="15"/>
      <c r="K21" s="15"/>
      <c r="L21" s="31"/>
      <c r="M21" s="15"/>
      <c r="N21" s="15"/>
    </row>
    <row r="22" spans="2:14" x14ac:dyDescent="0.25">
      <c r="B22" s="15">
        <f t="shared" si="1"/>
        <v>20</v>
      </c>
      <c r="C22" s="36">
        <f t="shared" si="0"/>
        <v>0</v>
      </c>
      <c r="D22" s="37"/>
      <c r="E22" s="38"/>
      <c r="F22" s="38"/>
      <c r="G22" s="15"/>
      <c r="H22" s="15"/>
      <c r="I22" s="15"/>
      <c r="J22" s="15"/>
      <c r="K22" s="15"/>
      <c r="L22" s="31"/>
      <c r="M22" s="15"/>
      <c r="N22" s="15"/>
    </row>
    <row r="23" spans="2:14" x14ac:dyDescent="0.25">
      <c r="B23" s="15">
        <f t="shared" si="1"/>
        <v>21</v>
      </c>
      <c r="C23" s="36">
        <f t="shared" si="0"/>
        <v>0</v>
      </c>
      <c r="D23" s="37"/>
      <c r="E23" s="38"/>
      <c r="F23" s="38"/>
      <c r="G23" s="15"/>
      <c r="H23" s="15"/>
      <c r="I23" s="15"/>
      <c r="J23" s="15"/>
      <c r="K23" s="15"/>
      <c r="L23" s="31"/>
      <c r="M23" s="15"/>
      <c r="N23" s="15"/>
    </row>
  </sheetData>
  <phoneticPr fontId="2" type="noConversion"/>
  <conditionalFormatting sqref="M3:M23">
    <cfRule type="cellIs" dxfId="31" priority="13" stopIfTrue="1" operator="equal">
      <formula>"Ok"</formula>
    </cfRule>
    <cfRule type="cellIs" dxfId="30" priority="14" stopIfTrue="1" operator="equal">
      <formula>"Pendente"</formula>
    </cfRule>
    <cfRule type="cellIs" dxfId="29" priority="15" stopIfTrue="1" operator="equal">
      <formula>"Em andamento"</formula>
    </cfRule>
  </conditionalFormatting>
  <conditionalFormatting sqref="C3">
    <cfRule type="cellIs" dxfId="28" priority="7" stopIfTrue="1" operator="greaterThanOrEqual">
      <formula>15</formula>
    </cfRule>
    <cfRule type="cellIs" dxfId="27" priority="8" stopIfTrue="1" operator="lessThan">
      <formula>6</formula>
    </cfRule>
    <cfRule type="cellIs" dxfId="26" priority="9" stopIfTrue="1" operator="lessThan">
      <formula>15</formula>
    </cfRule>
  </conditionalFormatting>
  <conditionalFormatting sqref="C4:C17">
    <cfRule type="cellIs" dxfId="25" priority="4" stopIfTrue="1" operator="greaterThanOrEqual">
      <formula>15</formula>
    </cfRule>
    <cfRule type="cellIs" dxfId="24" priority="5" stopIfTrue="1" operator="lessThan">
      <formula>6</formula>
    </cfRule>
    <cfRule type="cellIs" dxfId="23" priority="6" stopIfTrue="1" operator="lessThan">
      <formula>15</formula>
    </cfRule>
  </conditionalFormatting>
  <conditionalFormatting sqref="C18:C23">
    <cfRule type="cellIs" dxfId="22" priority="1" stopIfTrue="1" operator="greaterThanOrEqual">
      <formula>15</formula>
    </cfRule>
    <cfRule type="cellIs" dxfId="21" priority="2" stopIfTrue="1" operator="lessThan">
      <formula>6</formula>
    </cfRule>
    <cfRule type="cellIs" dxfId="20" priority="3" stopIfTrue="1" operator="lessThan">
      <formula>15</formula>
    </cfRule>
  </conditionalFormatting>
  <conditionalFormatting sqref="L3:L23">
    <cfRule type="cellIs" dxfId="19" priority="29" stopIfTrue="1" operator="greaterThan">
      <formula>$G$1</formula>
    </cfRule>
    <cfRule type="cellIs" dxfId="18" priority="30" stopIfTrue="1" operator="lessThan">
      <formula>$G$1</formula>
    </cfRule>
  </conditionalFormatting>
  <dataValidations count="3">
    <dataValidation type="list" showInputMessage="1" showErrorMessage="1" sqref="E3:E23">
      <formula1>Urgencia</formula1>
    </dataValidation>
    <dataValidation type="list" showInputMessage="1" showErrorMessage="1" sqref="F3:F23">
      <formula1>Impacto</formula1>
    </dataValidation>
    <dataValidation type="list" showInputMessage="1" showErrorMessage="1" sqref="M3:M23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stopIfTrue="1" id="{1DD72087-0C14-455D-A89E-81B19E22139D}">
            <xm:f>$M3=Param!$K$5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topLeftCell="A8" zoomScaleNormal="100" workbookViewId="0">
      <selection activeCell="E21" sqref="E21"/>
    </sheetView>
  </sheetViews>
  <sheetFormatPr defaultRowHeight="15" x14ac:dyDescent="0.25"/>
  <cols>
    <col min="1" max="1" width="2.28515625" style="13" customWidth="1"/>
    <col min="2" max="2" width="6.140625" style="13" customWidth="1"/>
    <col min="3" max="3" width="6" style="33" customWidth="1"/>
    <col min="4" max="4" width="10.5703125" style="13" customWidth="1"/>
    <col min="5" max="5" width="76.28515625" style="13" customWidth="1"/>
    <col min="6" max="6" width="21.5703125" style="13" customWidth="1"/>
    <col min="7" max="7" width="14.5703125" style="13" bestFit="1" customWidth="1"/>
    <col min="8" max="8" width="9.42578125" style="13" bestFit="1" customWidth="1"/>
    <col min="9" max="9" width="14.42578125" style="13" bestFit="1" customWidth="1"/>
    <col min="10" max="10" width="9.140625" style="13"/>
    <col min="11" max="11" width="23.85546875" style="13" customWidth="1"/>
    <col min="12" max="16384" width="9.140625" style="13"/>
  </cols>
  <sheetData>
    <row r="1" spans="2:11" x14ac:dyDescent="0.25">
      <c r="B1" s="24"/>
      <c r="C1" s="25"/>
      <c r="D1" s="26"/>
      <c r="E1" s="26"/>
      <c r="H1" s="27"/>
    </row>
    <row r="2" spans="2:11" s="28" customFormat="1" ht="30" x14ac:dyDescent="0.25">
      <c r="B2" s="42" t="s">
        <v>4</v>
      </c>
      <c r="C2" s="46" t="s">
        <v>52</v>
      </c>
      <c r="D2" s="42" t="s">
        <v>10</v>
      </c>
      <c r="E2" s="42" t="s">
        <v>76</v>
      </c>
      <c r="F2" s="42" t="s">
        <v>38</v>
      </c>
      <c r="G2" s="42" t="s">
        <v>3</v>
      </c>
      <c r="H2" s="42" t="s">
        <v>12</v>
      </c>
      <c r="I2" s="42" t="s">
        <v>2</v>
      </c>
      <c r="J2" s="42" t="s">
        <v>11</v>
      </c>
      <c r="K2" s="42" t="s">
        <v>14</v>
      </c>
    </row>
    <row r="3" spans="2:11" ht="30" x14ac:dyDescent="0.25">
      <c r="B3" s="15" t="s">
        <v>15</v>
      </c>
      <c r="C3" s="29">
        <v>1</v>
      </c>
      <c r="D3" s="15" t="s">
        <v>36</v>
      </c>
      <c r="E3" s="15" t="str">
        <f>IF(B3="","",IF(B3=Param!$L$5,VLOOKUP(C3,Riscos!$B$3:$D$30,3,FALSE),VLOOKUP(C3,Issues!$B$3:$D$30,3,FALSE)))</f>
        <v>Incompatibilidade de conexão do sistema de compras com o sistema de fornecedores</v>
      </c>
      <c r="F3" s="30" t="s">
        <v>85</v>
      </c>
      <c r="G3" s="30" t="s">
        <v>138</v>
      </c>
      <c r="H3" s="31">
        <v>43018</v>
      </c>
      <c r="I3" s="15" t="s">
        <v>32</v>
      </c>
      <c r="J3" s="15"/>
      <c r="K3" s="15"/>
    </row>
    <row r="4" spans="2:11" ht="30" x14ac:dyDescent="0.25">
      <c r="B4" s="15" t="s">
        <v>15</v>
      </c>
      <c r="C4" s="29">
        <v>2</v>
      </c>
      <c r="D4" s="15" t="s">
        <v>34</v>
      </c>
      <c r="E4" s="15" t="str">
        <f>IF(B4="","",IF(B4=Param!$L$5,VLOOKUP(C4,Riscos!$B$3:$D$30,3,FALSE),VLOOKUP(C4,Issues!$B$3:$D$30,3,FALSE)))</f>
        <v>Falta de mão de obra para produção do sistema</v>
      </c>
      <c r="F4" s="30" t="s">
        <v>87</v>
      </c>
      <c r="G4" s="30" t="s">
        <v>139</v>
      </c>
      <c r="H4" s="31">
        <v>42987</v>
      </c>
      <c r="I4" s="15" t="s">
        <v>31</v>
      </c>
      <c r="J4" s="15"/>
      <c r="K4" s="15"/>
    </row>
    <row r="5" spans="2:11" ht="30" x14ac:dyDescent="0.25">
      <c r="B5" s="15" t="s">
        <v>15</v>
      </c>
      <c r="C5" s="29">
        <v>2</v>
      </c>
      <c r="D5" s="15" t="s">
        <v>35</v>
      </c>
      <c r="E5" s="15" t="str">
        <f>IF(B5="","",IF(B5=Param!$L$5,VLOOKUP(C5,Riscos!$B$3:$D$30,3,FALSE),VLOOKUP(C5,Issues!$B$3:$D$30,3,FALSE)))</f>
        <v>Falta de mão de obra para produção do sistema</v>
      </c>
      <c r="F5" s="30" t="s">
        <v>86</v>
      </c>
      <c r="G5" s="30" t="s">
        <v>138</v>
      </c>
      <c r="H5" s="31">
        <v>43017</v>
      </c>
      <c r="I5" s="15" t="s">
        <v>13</v>
      </c>
      <c r="J5" s="15"/>
      <c r="K5" s="15"/>
    </row>
    <row r="6" spans="2:11" ht="15" customHeight="1" x14ac:dyDescent="0.25">
      <c r="B6" s="15" t="s">
        <v>15</v>
      </c>
      <c r="C6" s="29">
        <v>4</v>
      </c>
      <c r="D6" s="15" t="s">
        <v>36</v>
      </c>
      <c r="E6" s="15" t="str">
        <f>IF(B6="","",IF(B6=Param!$L$5,VLOOKUP(C6,Riscos!$B$3:$D$30,3,FALSE),VLOOKUP(C6,Issues!$B$3:$D$30,3,FALSE)))</f>
        <v>Problemas do financiador do projeto</v>
      </c>
      <c r="F6" s="30" t="s">
        <v>92</v>
      </c>
      <c r="G6" s="30" t="s">
        <v>138</v>
      </c>
      <c r="H6" s="31">
        <v>42896</v>
      </c>
      <c r="I6" s="15" t="s">
        <v>32</v>
      </c>
      <c r="J6" s="31">
        <v>42896</v>
      </c>
      <c r="K6" s="15"/>
    </row>
    <row r="7" spans="2:11" ht="45" x14ac:dyDescent="0.25">
      <c r="B7" s="15" t="s">
        <v>15</v>
      </c>
      <c r="C7" s="29">
        <v>5</v>
      </c>
      <c r="D7" s="15" t="s">
        <v>36</v>
      </c>
      <c r="E7" s="15" t="str">
        <f>IF(B7="","",IF(B7=Param!$L$5,VLOOKUP(C7,Riscos!$B$3:$D$30,3,FALSE),VLOOKUP(C7,Issues!$B$3:$D$30,3,FALSE)))</f>
        <v>Estouro do prazo devido a falhas no desenvolvimento</v>
      </c>
      <c r="F7" s="30"/>
      <c r="G7" s="30" t="s">
        <v>140</v>
      </c>
      <c r="H7" s="31"/>
      <c r="I7" s="15"/>
      <c r="J7" s="15"/>
      <c r="K7" s="15"/>
    </row>
    <row r="8" spans="2:11" ht="75" x14ac:dyDescent="0.25">
      <c r="B8" s="15" t="s">
        <v>15</v>
      </c>
      <c r="C8" s="29">
        <v>6</v>
      </c>
      <c r="D8" s="15" t="s">
        <v>36</v>
      </c>
      <c r="E8" s="15" t="str">
        <f>IF(B8="","",IF(B8=Param!$L$5,VLOOKUP(C8,Riscos!$B$3:$D$30,3,FALSE),VLOOKUP(C8,Issues!$B$3:$D$30,3,FALSE)))</f>
        <v>A complexidade do sistema, não devidamente percebida nas etapas iniciais</v>
      </c>
      <c r="F8" s="30"/>
      <c r="G8" s="30" t="s">
        <v>141</v>
      </c>
      <c r="H8" s="31"/>
      <c r="I8" s="15"/>
      <c r="J8" s="15"/>
      <c r="K8" s="15"/>
    </row>
    <row r="9" spans="2:11" x14ac:dyDescent="0.25">
      <c r="B9" s="15" t="s">
        <v>15</v>
      </c>
      <c r="C9" s="29">
        <v>7</v>
      </c>
      <c r="D9" s="15" t="s">
        <v>35</v>
      </c>
      <c r="E9" s="15" t="str">
        <f>IF(B9="","",IF(B9=Param!$L$5,VLOOKUP(C9,Riscos!$B$3:$D$30,3,FALSE),VLOOKUP(C9,Issues!$B$3:$D$30,3,FALSE)))</f>
        <v>Pressão do cliente</v>
      </c>
      <c r="F9" s="30"/>
      <c r="G9" s="30"/>
      <c r="H9" s="31"/>
      <c r="I9" s="15"/>
      <c r="J9" s="15"/>
      <c r="K9" s="15"/>
    </row>
    <row r="10" spans="2:11" ht="45" x14ac:dyDescent="0.25">
      <c r="B10" s="15" t="s">
        <v>15</v>
      </c>
      <c r="C10" s="29">
        <v>8</v>
      </c>
      <c r="D10" s="15" t="s">
        <v>35</v>
      </c>
      <c r="E10" s="15" t="str">
        <f>IF(B10="","",IF(B10=Param!$L$5,VLOOKUP(C10,Riscos!$B$3:$D$30,3,FALSE),VLOOKUP(C10,Issues!$B$3:$D$30,3,FALSE)))</f>
        <v>Problemas com o grupo de desenvolvimento</v>
      </c>
      <c r="F10" s="30"/>
      <c r="G10" s="30" t="s">
        <v>140</v>
      </c>
      <c r="H10" s="31"/>
      <c r="I10" s="15"/>
      <c r="J10" s="15"/>
      <c r="K10" s="15"/>
    </row>
    <row r="11" spans="2:11" x14ac:dyDescent="0.25">
      <c r="B11" s="15" t="s">
        <v>15</v>
      </c>
      <c r="C11" s="29">
        <v>9</v>
      </c>
      <c r="D11" s="15" t="s">
        <v>36</v>
      </c>
      <c r="E11" s="15" t="str">
        <f>IF(B11="","",IF(B11=Param!$L$5,VLOOKUP(C11,Riscos!$B$3:$D$30,3,FALSE),VLOOKUP(C11,Issues!$B$3:$D$30,3,FALSE)))</f>
        <v>Alteração do escopo inicial do projeto</v>
      </c>
      <c r="F11" s="30"/>
      <c r="G11" s="30"/>
      <c r="H11" s="31"/>
      <c r="I11" s="15"/>
      <c r="J11" s="15"/>
      <c r="K11" s="15"/>
    </row>
    <row r="12" spans="2:11" ht="30" x14ac:dyDescent="0.25">
      <c r="B12" s="15" t="s">
        <v>15</v>
      </c>
      <c r="C12" s="29">
        <v>10</v>
      </c>
      <c r="D12" s="15" t="s">
        <v>35</v>
      </c>
      <c r="E12" s="15">
        <f>IF(B12="","",IF(B12=Param!$L$5,VLOOKUP(C12,Riscos!$B$3:$D$30,3,FALSE),VLOOKUP(C12,Issues!$B$3:$D$30,3,FALSE)))</f>
        <v>0</v>
      </c>
      <c r="F12" s="32"/>
      <c r="G12" s="32" t="s">
        <v>139</v>
      </c>
      <c r="H12" s="31"/>
      <c r="I12" s="15"/>
      <c r="J12" s="15"/>
      <c r="K12" s="15"/>
    </row>
    <row r="13" spans="2:11" ht="30" x14ac:dyDescent="0.25">
      <c r="B13" s="15" t="s">
        <v>17</v>
      </c>
      <c r="C13" s="29">
        <v>1</v>
      </c>
      <c r="D13" s="15" t="s">
        <v>36</v>
      </c>
      <c r="E13" s="15" t="str">
        <f>IF(B13="","",IF(B13=Param!$L$5,VLOOKUP(C13,Riscos!$B$3:$D$30,3,FALSE),VLOOKUP(C13,Issues!$B$3:$D$30,3,FALSE)))</f>
        <v>Problemas com conexão a internet</v>
      </c>
      <c r="F13" s="32"/>
      <c r="G13" s="32" t="s">
        <v>139</v>
      </c>
      <c r="H13" s="31"/>
      <c r="I13" s="15"/>
      <c r="J13" s="15"/>
      <c r="K13" s="15"/>
    </row>
    <row r="14" spans="2:11" x14ac:dyDescent="0.25">
      <c r="B14" s="15" t="s">
        <v>17</v>
      </c>
      <c r="C14" s="29">
        <v>2</v>
      </c>
      <c r="D14" s="15" t="s">
        <v>36</v>
      </c>
      <c r="E14" s="15" t="str">
        <f>IF(B14="","",IF(B14=Param!$L$5,VLOOKUP(C14,Riscos!$B$3:$D$30,3,FALSE),VLOOKUP(C14,Issues!$B$3:$D$30,3,FALSE)))</f>
        <v>Desenvolvedor ausente</v>
      </c>
      <c r="F14" s="15"/>
      <c r="G14" s="15" t="s">
        <v>139</v>
      </c>
      <c r="H14" s="31"/>
      <c r="I14" s="15"/>
      <c r="J14" s="15"/>
      <c r="K14" s="15"/>
    </row>
    <row r="15" spans="2:11" x14ac:dyDescent="0.25">
      <c r="B15" s="15" t="s">
        <v>17</v>
      </c>
      <c r="C15" s="29">
        <v>3</v>
      </c>
      <c r="D15" s="15" t="s">
        <v>35</v>
      </c>
      <c r="E15" s="15" t="str">
        <f>IF(B15="","",IF(B15=Param!$L$5,VLOOKUP(C15,Riscos!$B$3:$D$30,3,FALSE),VLOOKUP(C15,Issues!$B$3:$D$30,3,FALSE)))</f>
        <v>Máquina com problemas</v>
      </c>
      <c r="F15" s="15"/>
      <c r="G15" s="15" t="s">
        <v>139</v>
      </c>
      <c r="H15" s="31"/>
      <c r="I15" s="15"/>
      <c r="J15" s="15"/>
      <c r="K15" s="15"/>
    </row>
    <row r="16" spans="2:11" x14ac:dyDescent="0.25">
      <c r="B16" s="15" t="s">
        <v>17</v>
      </c>
      <c r="C16" s="29">
        <v>4</v>
      </c>
      <c r="D16" s="15" t="s">
        <v>35</v>
      </c>
      <c r="E16" s="15" t="str">
        <f>IF(B16="","",IF(B16=Param!$L$5,VLOOKUP(C16,Riscos!$B$3:$D$30,3,FALSE),VLOOKUP(C16,Issues!$B$3:$D$30,3,FALSE)))</f>
        <v>Queda de energia</v>
      </c>
      <c r="F16" s="15"/>
      <c r="G16" s="15" t="s">
        <v>139</v>
      </c>
      <c r="H16" s="31"/>
      <c r="I16" s="15"/>
      <c r="J16" s="15"/>
      <c r="K16" s="15"/>
    </row>
    <row r="17" spans="2:11" x14ac:dyDescent="0.25">
      <c r="B17" s="15" t="s">
        <v>17</v>
      </c>
      <c r="C17" s="29">
        <v>5</v>
      </c>
      <c r="D17" s="15" t="s">
        <v>36</v>
      </c>
      <c r="E17" s="15" t="str">
        <f>IF(B17="","",IF(B17=Param!$L$5,VLOOKUP(C17,Riscos!$B$3:$D$30,3,FALSE),VLOOKUP(C17,Issues!$B$3:$D$30,3,FALSE)))</f>
        <v>Conflito com envolvidos no projeto</v>
      </c>
      <c r="F17" s="15"/>
      <c r="G17" s="15" t="s">
        <v>139</v>
      </c>
      <c r="H17" s="31"/>
      <c r="I17" s="15"/>
      <c r="J17" s="15"/>
      <c r="K17" s="15"/>
    </row>
    <row r="18" spans="2:11" x14ac:dyDescent="0.25">
      <c r="D18" s="19"/>
      <c r="E18" s="19"/>
      <c r="H18" s="34"/>
    </row>
    <row r="19" spans="2:11" x14ac:dyDescent="0.25">
      <c r="D19" s="19"/>
      <c r="E19" s="19"/>
      <c r="H19" s="34"/>
    </row>
    <row r="20" spans="2:11" x14ac:dyDescent="0.25">
      <c r="D20" s="19"/>
      <c r="E20" s="19"/>
      <c r="H20" s="34"/>
    </row>
    <row r="21" spans="2:11" x14ac:dyDescent="0.25">
      <c r="D21" s="19"/>
      <c r="E21" s="19"/>
    </row>
  </sheetData>
  <phoneticPr fontId="2" type="noConversion"/>
  <conditionalFormatting sqref="I18:I21">
    <cfRule type="cellIs" dxfId="16" priority="13" stopIfTrue="1" operator="equal">
      <formula>"Ok"</formula>
    </cfRule>
    <cfRule type="cellIs" dxfId="15" priority="14" stopIfTrue="1" operator="equal">
      <formula>"Pendente"</formula>
    </cfRule>
    <cfRule type="cellIs" dxfId="14" priority="15" stopIfTrue="1" operator="equal">
      <formula>"Em andamento"</formula>
    </cfRule>
  </conditionalFormatting>
  <conditionalFormatting sqref="I3:I17">
    <cfRule type="cellIs" dxfId="13" priority="10" stopIfTrue="1" operator="equal">
      <formula>"Ok"</formula>
    </cfRule>
    <cfRule type="cellIs" dxfId="12" priority="11" stopIfTrue="1" operator="equal">
      <formula>"Pendente"</formula>
    </cfRule>
    <cfRule type="cellIs" dxfId="11" priority="12" stopIfTrue="1" operator="equal">
      <formula>"Em andamento"</formula>
    </cfRule>
  </conditionalFormatting>
  <conditionalFormatting sqref="H18:H20">
    <cfRule type="cellIs" dxfId="10" priority="46" stopIfTrue="1" operator="greaterThan">
      <formula>$H$1</formula>
    </cfRule>
    <cfRule type="cellIs" dxfId="9" priority="47" stopIfTrue="1" operator="lessThan">
      <formula>$H$1</formula>
    </cfRule>
  </conditionalFormatting>
  <conditionalFormatting sqref="H3:H17">
    <cfRule type="cellIs" dxfId="8" priority="5" stopIfTrue="1" operator="greaterThan">
      <formula>$H$1</formula>
    </cfRule>
    <cfRule type="cellIs" dxfId="7" priority="6" stopIfTrue="1" operator="lessThan">
      <formula>$H$1</formula>
    </cfRule>
  </conditionalFormatting>
  <conditionalFormatting sqref="J6">
    <cfRule type="cellIs" dxfId="6" priority="2" stopIfTrue="1" operator="greaterThan">
      <formula>$H$1</formula>
    </cfRule>
    <cfRule type="cellIs" dxfId="5" priority="3" stopIfTrue="1" operator="lessThan">
      <formula>$H$1</formula>
    </cfRule>
  </conditionalFormatting>
  <dataValidations count="5">
    <dataValidation type="list" showInputMessage="1" showErrorMessage="1" sqref="I3:I17">
      <formula1>Status</formula1>
    </dataValidation>
    <dataValidation type="list" showInputMessage="1" showErrorMessage="1" sqref="D18:D21">
      <formula1>$D$26:$D$26</formula1>
    </dataValidation>
    <dataValidation type="list" showInputMessage="1" showErrorMessage="1" sqref="I18:I21">
      <formula1>#REF!</formula1>
    </dataValidation>
    <dataValidation type="list" showInputMessage="1" showErrorMessage="1" sqref="D3:D17">
      <formula1>Prioridade</formula1>
    </dataValidation>
    <dataValidation showInputMessage="1" showErrorMessage="1" sqref="E3:E21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EA663E3A-665C-478B-A40F-29E78D523C35}">
            <xm:f>$N3=Param!$K$5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H3:H17</xm:sqref>
        </x14:conditionalFormatting>
        <x14:conditionalFormatting xmlns:xm="http://schemas.microsoft.com/office/excel/2006/main">
          <x14:cfRule type="expression" priority="1" stopIfTrue="1" id="{B2F25C12-3082-4895-A791-5840D97AE24B}">
            <xm:f>$N6=Param!$K$5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J6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Param!$L$5:$L$6</xm:f>
          </x14:formula1>
          <xm:sqref>B3:B17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showGridLines="0" zoomScaleNormal="100" workbookViewId="0">
      <selection activeCell="P12" sqref="P12"/>
    </sheetView>
  </sheetViews>
  <sheetFormatPr defaultRowHeight="15" x14ac:dyDescent="0.25"/>
  <cols>
    <col min="1" max="1" width="2.5703125" style="13" customWidth="1"/>
    <col min="2" max="2" width="22.42578125" style="13" bestFit="1" customWidth="1"/>
    <col min="3" max="8" width="9.140625" style="13"/>
    <col min="9" max="9" width="13.28515625" style="13" bestFit="1" customWidth="1"/>
    <col min="10" max="10" width="13.42578125" style="13" bestFit="1" customWidth="1"/>
    <col min="11" max="11" width="10.140625" style="13" customWidth="1"/>
    <col min="12" max="12" width="11.28515625" style="13" customWidth="1"/>
    <col min="13" max="13" width="9.140625" style="13"/>
    <col min="14" max="14" width="11.85546875" style="13" customWidth="1"/>
    <col min="15" max="16384" width="9.140625" style="13"/>
  </cols>
  <sheetData>
    <row r="1" spans="2:14" ht="15.75" thickBot="1" x14ac:dyDescent="0.3"/>
    <row r="2" spans="2:14" ht="23.25" thickBot="1" x14ac:dyDescent="0.35">
      <c r="B2" s="99" t="s">
        <v>84</v>
      </c>
      <c r="C2" s="100"/>
      <c r="D2" s="100"/>
      <c r="E2" s="100"/>
      <c r="F2" s="100"/>
      <c r="G2" s="101"/>
      <c r="J2" s="107" t="s">
        <v>82</v>
      </c>
      <c r="K2" s="108"/>
      <c r="L2" s="108"/>
      <c r="M2" s="108"/>
      <c r="N2" s="109"/>
    </row>
    <row r="3" spans="2:14" ht="15.75" thickBot="1" x14ac:dyDescent="0.3">
      <c r="B3" s="56" t="s">
        <v>93</v>
      </c>
      <c r="C3" s="102" t="s">
        <v>88</v>
      </c>
      <c r="D3" s="102"/>
      <c r="E3" s="102"/>
      <c r="F3" s="102"/>
      <c r="G3" s="103"/>
      <c r="I3" s="63" t="s">
        <v>42</v>
      </c>
      <c r="J3" s="104" t="s">
        <v>43</v>
      </c>
      <c r="K3" s="105"/>
      <c r="L3" s="105"/>
      <c r="M3" s="105"/>
      <c r="N3" s="106"/>
    </row>
    <row r="4" spans="2:14" x14ac:dyDescent="0.25">
      <c r="B4" s="57">
        <f>B5+1</f>
        <v>5</v>
      </c>
      <c r="C4" s="19">
        <f t="shared" ref="C4:G8" si="0">$B4*C$9</f>
        <v>5</v>
      </c>
      <c r="D4" s="19">
        <f t="shared" si="0"/>
        <v>10</v>
      </c>
      <c r="E4" s="19">
        <f t="shared" si="0"/>
        <v>15</v>
      </c>
      <c r="F4" s="19">
        <f t="shared" si="0"/>
        <v>20</v>
      </c>
      <c r="G4" s="58">
        <f t="shared" si="0"/>
        <v>25</v>
      </c>
      <c r="I4" s="64" t="s">
        <v>27</v>
      </c>
      <c r="J4" s="73">
        <f>COUNTIFS(Riscos!$C$3:$C$25,Grafico!C4,Riscos!$E$3:$E$25,I4,Riscos!$F$3:$F$25,$J$9)</f>
        <v>0</v>
      </c>
      <c r="K4" s="74">
        <f>COUNTIFS(Riscos!$C$3:$C$25,Grafico!D4,Riscos!$E$3:$E$25,I4,Riscos!$F$3:$F$25,$K$9)</f>
        <v>0</v>
      </c>
      <c r="L4" s="75">
        <f>COUNTIFS(Riscos!$C$3:$C$25,Grafico!E4,Riscos!$E$3:$E$25,I4,Riscos!$F$3:$F$25,$L$9)</f>
        <v>0</v>
      </c>
      <c r="M4" s="75">
        <f>COUNTIFS(Riscos!$C$3:$C$25,Grafico!F4,Riscos!$E$3:$E$25,I4,Riscos!$F$3:$F$25,$M$9)</f>
        <v>0</v>
      </c>
      <c r="N4" s="76">
        <f>COUNTIFS(Riscos!$C$3:$C$25,Grafico!G4,Riscos!$E$3:$E$25,I4,Riscos!$F$3:$F$25,$N$9)</f>
        <v>0</v>
      </c>
    </row>
    <row r="5" spans="2:14" x14ac:dyDescent="0.25">
      <c r="B5" s="57">
        <f>B6+1</f>
        <v>4</v>
      </c>
      <c r="C5" s="19">
        <f t="shared" si="0"/>
        <v>4</v>
      </c>
      <c r="D5" s="19">
        <f t="shared" si="0"/>
        <v>8</v>
      </c>
      <c r="E5" s="19">
        <f t="shared" si="0"/>
        <v>12</v>
      </c>
      <c r="F5" s="19">
        <f t="shared" si="0"/>
        <v>16</v>
      </c>
      <c r="G5" s="58">
        <f t="shared" si="0"/>
        <v>20</v>
      </c>
      <c r="I5" s="64" t="s">
        <v>26</v>
      </c>
      <c r="J5" s="77">
        <f>COUNTIFS(Riscos!$C$3:$C$25,Grafico!C5,Riscos!$E$3:$E$25,I5,Riscos!$F$3:$F$25,$J$9)</f>
        <v>0</v>
      </c>
      <c r="K5" s="78">
        <f>COUNTIFS(Riscos!$C$3:$C$25,Grafico!D5,Riscos!$E$3:$E$25,I5,Riscos!$F$3:$F$25,$K$9)</f>
        <v>0</v>
      </c>
      <c r="L5" s="78">
        <f>COUNTIFS(Riscos!$C$3:$C$25,Grafico!E5,Riscos!$E$3:$E$25,Grafico!I5,Riscos!$F$3:$F$25,$L$9)</f>
        <v>1</v>
      </c>
      <c r="M5" s="79">
        <f>COUNTIFS(Riscos!$C$3:$C$25,Grafico!F5,Riscos!$E$3:$E$25,I5,Riscos!$F$3:$F$25,$M$9)</f>
        <v>0</v>
      </c>
      <c r="N5" s="80">
        <f>COUNTIFS(Riscos!$C$3:$C$25,Grafico!G5,Riscos!$E$3:$E$25,I5,Riscos!$F$3:$F$25,$N$9)</f>
        <v>0</v>
      </c>
    </row>
    <row r="6" spans="2:14" x14ac:dyDescent="0.25">
      <c r="B6" s="57">
        <f>B7+1</f>
        <v>3</v>
      </c>
      <c r="C6" s="19">
        <f t="shared" si="0"/>
        <v>3</v>
      </c>
      <c r="D6" s="19">
        <f t="shared" si="0"/>
        <v>6</v>
      </c>
      <c r="E6" s="19">
        <f t="shared" si="0"/>
        <v>9</v>
      </c>
      <c r="F6" s="19">
        <f t="shared" si="0"/>
        <v>12</v>
      </c>
      <c r="G6" s="58">
        <f t="shared" si="0"/>
        <v>15</v>
      </c>
      <c r="I6" s="64" t="s">
        <v>25</v>
      </c>
      <c r="J6" s="77">
        <f>COUNTIFS(Riscos!$C$3:$C$25,Grafico!C6,Riscos!$E$3:$E$25,I6,Riscos!$F$3:$F$25,$J$9)</f>
        <v>0</v>
      </c>
      <c r="K6" s="78">
        <f>COUNTIFS(Riscos!$C$3:$C$25,Grafico!D6,Riscos!$E$3:$E$25,I6,Riscos!$F$3:$F$25,$K$9)</f>
        <v>0</v>
      </c>
      <c r="L6" s="78">
        <f>COUNTIFS(Riscos!$C$3:$C$25,Grafico!E6,Riscos!$E$3:$E$25,Grafico!I6,Riscos!$F$3:$F$25,$L$9)</f>
        <v>1</v>
      </c>
      <c r="M6" s="78">
        <f>COUNTIFS(Riscos!$C$3:$C$25,Grafico!F6,Riscos!$E$3:$E$25,Grafico!I6,Riscos!$F$3:$F$25,$M$9)</f>
        <v>1</v>
      </c>
      <c r="N6" s="80">
        <f>COUNTIFS(Riscos!$C$3:$C$25,Grafico!G6,Riscos!$E$3:$E$25,I6,Riscos!$F$3:$F$25,$N$9)</f>
        <v>4</v>
      </c>
    </row>
    <row r="7" spans="2:14" x14ac:dyDescent="0.25">
      <c r="B7" s="57">
        <f>B8+1</f>
        <v>2</v>
      </c>
      <c r="C7" s="19">
        <f t="shared" si="0"/>
        <v>2</v>
      </c>
      <c r="D7" s="19">
        <f t="shared" si="0"/>
        <v>4</v>
      </c>
      <c r="E7" s="19">
        <f t="shared" si="0"/>
        <v>6</v>
      </c>
      <c r="F7" s="19">
        <f t="shared" si="0"/>
        <v>8</v>
      </c>
      <c r="G7" s="58">
        <f t="shared" si="0"/>
        <v>10</v>
      </c>
      <c r="I7" s="64" t="s">
        <v>24</v>
      </c>
      <c r="J7" s="77">
        <f>COUNTIFS(Riscos!$C$3:$C$25,Grafico!C7,Riscos!$E$3:$E$25,I7,Riscos!$F$3:$F$25,$J$9)</f>
        <v>0</v>
      </c>
      <c r="K7" s="77">
        <f>COUNTIFS(Riscos!$C$3:$C$25,Grafico!D7,Riscos!$E$3:$E$25,Grafico!I7,Riscos!$F$3:$F$25,$K$9)</f>
        <v>0</v>
      </c>
      <c r="L7" s="78">
        <f>COUNTIFS(Riscos!$C$3:$C$25,Grafico!E7,Riscos!$E$3:$E$25,Grafico!I7,Riscos!$F$3:$F$25,$L$9)</f>
        <v>0</v>
      </c>
      <c r="M7" s="78">
        <f>COUNTIFS(Riscos!$C$3:$C$25,Grafico!F7,Riscos!$E$3:$E$25,Grafico!I7,Riscos!$F$3:$F$25,$M$9)</f>
        <v>1</v>
      </c>
      <c r="N7" s="81">
        <f>COUNTIFS(Riscos!$C$3:$C$25,Grafico!G7,Riscos!$E$3:$E$25,Grafico!I7,Riscos!$F$3:$F$25,$N$9)</f>
        <v>1</v>
      </c>
    </row>
    <row r="8" spans="2:14" ht="15.75" thickBot="1" x14ac:dyDescent="0.3">
      <c r="B8" s="59">
        <v>1</v>
      </c>
      <c r="C8" s="19">
        <f>$B8*C$9</f>
        <v>1</v>
      </c>
      <c r="D8" s="19">
        <f t="shared" si="0"/>
        <v>2</v>
      </c>
      <c r="E8" s="19">
        <f t="shared" si="0"/>
        <v>3</v>
      </c>
      <c r="F8" s="19">
        <f t="shared" si="0"/>
        <v>4</v>
      </c>
      <c r="G8" s="58">
        <f t="shared" si="0"/>
        <v>5</v>
      </c>
      <c r="I8" s="65" t="s">
        <v>23</v>
      </c>
      <c r="J8" s="77">
        <f>COUNTIFS(Riscos!$C$3:$C$25,Grafico!C8,Riscos!$E$3:$E$25,I8,Riscos!$F$3:$F$25,$J$9)</f>
        <v>0</v>
      </c>
      <c r="K8" s="77">
        <f>COUNTIFS(Riscos!$C$3:$C$25,Grafico!D8,Riscos!$E$3:$E$25,Grafico!I8,Riscos!$F$3:$F$25,$K$9)</f>
        <v>0</v>
      </c>
      <c r="L8" s="77">
        <f>COUNTIFS(Riscos!$C$3:$C$25,Grafico!E8,Riscos!$E$3:$E$25,I8,Riscos!$F$3:$F$25,$L$9)</f>
        <v>0</v>
      </c>
      <c r="M8" s="77">
        <f>COUNTIFS(Riscos!$C$3:$C$25,Grafico!F8,Riscos!$E$3:$E$25,I8,Riscos!$F$3:$F$25,$M$9)</f>
        <v>0</v>
      </c>
      <c r="N8" s="82">
        <f>COUNTIFS(Riscos!$C$3:$C$25,Grafico!G8,Riscos!$E$3:$E$25,I8,Riscos!$F$3:$F$25,$N$9)</f>
        <v>0</v>
      </c>
    </row>
    <row r="9" spans="2:14" ht="15.75" thickBot="1" x14ac:dyDescent="0.3">
      <c r="B9" s="60" t="s">
        <v>7</v>
      </c>
      <c r="C9" s="61">
        <v>1</v>
      </c>
      <c r="D9" s="61">
        <f>C9+1</f>
        <v>2</v>
      </c>
      <c r="E9" s="61">
        <f>D9+1</f>
        <v>3</v>
      </c>
      <c r="F9" s="61">
        <f>E9+1</f>
        <v>4</v>
      </c>
      <c r="G9" s="62">
        <f>F9+1</f>
        <v>5</v>
      </c>
      <c r="I9" s="71" t="s">
        <v>7</v>
      </c>
      <c r="J9" s="72" t="s">
        <v>18</v>
      </c>
      <c r="K9" s="66" t="s">
        <v>19</v>
      </c>
      <c r="L9" s="67" t="s">
        <v>20</v>
      </c>
      <c r="M9" s="67" t="s">
        <v>21</v>
      </c>
      <c r="N9" s="68" t="s">
        <v>22</v>
      </c>
    </row>
    <row r="10" spans="2:14" x14ac:dyDescent="0.25">
      <c r="B10" s="13" t="s">
        <v>81</v>
      </c>
    </row>
    <row r="11" spans="2:14" ht="15.75" thickBot="1" x14ac:dyDescent="0.3"/>
    <row r="12" spans="2:14" ht="23.25" thickBot="1" x14ac:dyDescent="0.35">
      <c r="J12" s="107" t="s">
        <v>83</v>
      </c>
      <c r="K12" s="108"/>
      <c r="L12" s="108"/>
      <c r="M12" s="108"/>
      <c r="N12" s="109"/>
    </row>
    <row r="13" spans="2:14" ht="15.75" thickBot="1" x14ac:dyDescent="0.3">
      <c r="I13" s="69" t="s">
        <v>44</v>
      </c>
      <c r="J13" s="96" t="s">
        <v>89</v>
      </c>
      <c r="K13" s="97"/>
      <c r="L13" s="97"/>
      <c r="M13" s="97"/>
      <c r="N13" s="98"/>
    </row>
    <row r="14" spans="2:14" x14ac:dyDescent="0.25">
      <c r="I14" s="70" t="s">
        <v>27</v>
      </c>
      <c r="J14" s="73">
        <f>COUNTIFS(Issues!$C$3:$C$25,Grafico!C4,Issues!$E$3:$E$25,Grafico!I14,Issues!$F$3:$F$25,$J$19)</f>
        <v>0</v>
      </c>
      <c r="K14" s="74">
        <f>COUNTIFS(Issues!$C$3:$C$25,Grafico!D4,Issues!$E$3:$E$25,Grafico!I14,Issues!$F$3:$F$25,$K$19)</f>
        <v>0</v>
      </c>
      <c r="L14" s="75">
        <f>COUNTIFS(Issues!$C$3:$C$25,Grafico!E4,Issues!$E$3:$E$25,Grafico!I14,Issues!$F$3:$F$25,$L$19)</f>
        <v>0</v>
      </c>
      <c r="M14" s="75">
        <f>COUNTIFS(Issues!$C$3:$C$25,Grafico!F4,Issues!$E$3:$E$25,Grafico!I14,Issues!$F$3:$F$25,$M$19)</f>
        <v>1</v>
      </c>
      <c r="N14" s="76">
        <f>COUNTIFS(Issues!$C$3:$C$25,Grafico!G4,Issues!$E$3:$E$25,Grafico!I14,Issues!$F$3:$F$25,$N$19)</f>
        <v>0</v>
      </c>
    </row>
    <row r="15" spans="2:14" x14ac:dyDescent="0.25">
      <c r="I15" s="64" t="s">
        <v>26</v>
      </c>
      <c r="J15" s="77">
        <f>COUNTIFS(Issues!$C$3:$C$25,Grafico!C5,Issues!$E$3:$E$25,Grafico!I15,Issues!$F$3:$F$25,$J$19)</f>
        <v>0</v>
      </c>
      <c r="K15" s="78">
        <f>COUNTIFS(Issues!$C$3:$C$25,Grafico!D5,Issues!$E$3:$E$25,Grafico!I15,Issues!$F$3:$F$25,$K$19)</f>
        <v>0</v>
      </c>
      <c r="L15" s="78">
        <f>COUNTIFS(Issues!$C$3:$C$25,Grafico!E5,Issues!$E$3:$E$25,Grafico!I15,Issues!$F$3:$F$25,$L$19)</f>
        <v>1</v>
      </c>
      <c r="M15" s="79">
        <f>COUNTIFS(Issues!$C$3:$C$25,Grafico!F5,Issues!$E$3:$E$25,Grafico!I14,Issues!$F$3:$F$25,$M$19)</f>
        <v>0</v>
      </c>
      <c r="N15" s="80">
        <f>COUNTIFS(Issues!$C$3:$C$25,Grafico!G5,Issues!$E$3:$E$25,Grafico!I15,Issues!$F$3:$F$25,$N$19)</f>
        <v>1</v>
      </c>
    </row>
    <row r="16" spans="2:14" x14ac:dyDescent="0.25">
      <c r="I16" s="64" t="s">
        <v>25</v>
      </c>
      <c r="J16" s="77">
        <f>COUNTIFS(Issues!$C$3:$C$25,Grafico!C6,Issues!$E$3:$E$25,Grafico!I16,Issues!$F$3:$F$25,$J$19)</f>
        <v>0</v>
      </c>
      <c r="K16" s="78">
        <f>COUNTIFS(Issues!$C$3:$C$25,Grafico!D6,Issues!$E$3:$E$25,Grafico!I16,Issues!$F$3:$F$25,$K$19)</f>
        <v>0</v>
      </c>
      <c r="L16" s="78">
        <f>COUNTIFS(Issues!$C$3:$C$25,Grafico!E6,Issues!$E$3:$E$25,Grafico!I16,Issues!$F$3:$F$25,$L$19)</f>
        <v>1</v>
      </c>
      <c r="M16" s="78">
        <f>COUNTIFS(Issues!$C$3:$C$25,Grafico!F6,Issues!$E$3:$E$25,Grafico!I16,Issues!$F$3:$F$25,$M$19)</f>
        <v>0</v>
      </c>
      <c r="N16" s="80">
        <f>COUNTIFS(Issues!$C$3:$C$25,Grafico!G6,Issues!$E$3:$E$25,Grafico!I16,Issues!$F$3:$F$25,$N$19)</f>
        <v>0</v>
      </c>
    </row>
    <row r="17" spans="9:14" x14ac:dyDescent="0.25">
      <c r="I17" s="64" t="s">
        <v>24</v>
      </c>
      <c r="J17" s="77">
        <f>COUNTIFS(Issues!$C$3:$C$25,Grafico!C7,Issues!$E$3:$E$25,Grafico!I17,Issues!$F$3:$F$25,$J$19)</f>
        <v>0</v>
      </c>
      <c r="K17" s="77">
        <f>COUNTIFS(Issues!$C$3:$C$25,Grafico!D7,Issues!$E$3:$E$25,Grafico!I17,Issues!$F$3:$F$25,$K$19)</f>
        <v>0</v>
      </c>
      <c r="L17" s="77">
        <f>COUNTIFS(Issues!$C$3:$C$25,Grafico!E7,Issues!$E$3:$E$25,Grafico!I17,Issues!$F$3:$F$25,$L$19)</f>
        <v>0</v>
      </c>
      <c r="M17" s="78">
        <f>COUNTIFS(Issues!$C$3:$C$25,Grafico!F7,Issues!$E$3:$E$25,Grafico!I17,Issues!$F$3:$F$25,$M$19)</f>
        <v>0</v>
      </c>
      <c r="N17" s="81">
        <f>COUNTIFS(Issues!$C$3:$C$25,Grafico!G7,Issues!$E$3:$E$25,Grafico!I17,Issues!$F$3:$F$25,$N$19)</f>
        <v>0</v>
      </c>
    </row>
    <row r="18" spans="9:14" ht="15.75" thickBot="1" x14ac:dyDescent="0.3">
      <c r="I18" s="65" t="s">
        <v>23</v>
      </c>
      <c r="J18" s="77">
        <f>COUNTIFS(Issues!$C$3:$C$25,Grafico!C8,Issues!$E$3:$E$25,Grafico!I18,Issues!$F$3:$F$25,$J$19)</f>
        <v>0</v>
      </c>
      <c r="K18" s="77">
        <f>COUNTIFS(Issues!$C$3:$C$25,Grafico!D8,Issues!$E$3:$E$25,Grafico!I18,Issues!$F$3:$F$25,$K$19)</f>
        <v>0</v>
      </c>
      <c r="L18" s="77">
        <f>COUNTIFS(Issues!$C$3:$C$25,Grafico!E8,Issues!$E$3:$E$25,Grafico!I18,Issues!$F$3:$F$25,$L$19)</f>
        <v>0</v>
      </c>
      <c r="M18" s="77">
        <f>COUNTIFS(Issues!$C$3:$C$25,Grafico!F8,Issues!$E$3:$E$25,Grafico!I18,Issues!$F$3:$F$25,$M$19)</f>
        <v>0</v>
      </c>
      <c r="N18" s="82">
        <f>COUNTIFS(Issues!$C$3:$C$25,Grafico!G8,Issues!$E$3:$E$25,Grafico!I18,Issues!$F$3:$F$25,$N$19)</f>
        <v>0</v>
      </c>
    </row>
    <row r="19" spans="9:14" ht="15.75" thickBot="1" x14ac:dyDescent="0.3">
      <c r="I19" s="71" t="s">
        <v>7</v>
      </c>
      <c r="J19" s="72" t="s">
        <v>18</v>
      </c>
      <c r="K19" s="66" t="s">
        <v>19</v>
      </c>
      <c r="L19" s="67" t="s">
        <v>20</v>
      </c>
      <c r="M19" s="67" t="s">
        <v>21</v>
      </c>
      <c r="N19" s="68" t="s">
        <v>22</v>
      </c>
    </row>
  </sheetData>
  <mergeCells count="6">
    <mergeCell ref="J13:N13"/>
    <mergeCell ref="B2:G2"/>
    <mergeCell ref="C3:G3"/>
    <mergeCell ref="J3:N3"/>
    <mergeCell ref="J2:N2"/>
    <mergeCell ref="J12:N12"/>
  </mergeCells>
  <conditionalFormatting sqref="C4:G8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C2" sqref="C2"/>
    </sheetView>
  </sheetViews>
  <sheetFormatPr defaultRowHeight="15" x14ac:dyDescent="0.25"/>
  <cols>
    <col min="1" max="16384" width="9.140625" style="13"/>
  </cols>
  <sheetData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Normal="100" workbookViewId="0">
      <selection activeCell="G16" sqref="G16"/>
    </sheetView>
  </sheetViews>
  <sheetFormatPr defaultRowHeight="15" x14ac:dyDescent="0.25"/>
  <cols>
    <col min="1" max="1" width="3.7109375" style="13" customWidth="1"/>
    <col min="2" max="2" width="9.140625" style="13"/>
    <col min="3" max="3" width="10.28515625" style="13" customWidth="1"/>
    <col min="4" max="4" width="9.85546875" style="13" customWidth="1"/>
    <col min="5" max="5" width="13.42578125" style="13" customWidth="1"/>
    <col min="6" max="6" width="14" style="13" customWidth="1"/>
    <col min="7" max="7" width="18.28515625" style="13" customWidth="1"/>
    <col min="8" max="9" width="9.140625" style="13"/>
    <col min="10" max="11" width="14.42578125" style="13" customWidth="1"/>
    <col min="12" max="13" width="9.140625" style="13"/>
    <col min="14" max="14" width="17.28515625" style="13" customWidth="1"/>
    <col min="15" max="16384" width="9.140625" style="13"/>
  </cols>
  <sheetData>
    <row r="2" spans="2:14" x14ac:dyDescent="0.25">
      <c r="D2" s="110" t="s">
        <v>15</v>
      </c>
      <c r="E2" s="111"/>
      <c r="F2" s="111"/>
      <c r="G2" s="111"/>
      <c r="H2" s="112"/>
      <c r="I2" s="110" t="s">
        <v>17</v>
      </c>
      <c r="J2" s="111"/>
      <c r="K2" s="111"/>
      <c r="L2" s="110" t="s">
        <v>60</v>
      </c>
      <c r="M2" s="111"/>
      <c r="N2" s="111"/>
    </row>
    <row r="3" spans="2:14" ht="30" x14ac:dyDescent="0.25">
      <c r="B3" s="1" t="s">
        <v>16</v>
      </c>
      <c r="C3" s="47" t="s">
        <v>77</v>
      </c>
      <c r="D3" s="47" t="s">
        <v>5</v>
      </c>
      <c r="E3" s="47" t="s">
        <v>42</v>
      </c>
      <c r="F3" s="47" t="s">
        <v>7</v>
      </c>
      <c r="G3" s="48" t="s">
        <v>49</v>
      </c>
      <c r="H3" s="49" t="s">
        <v>9</v>
      </c>
      <c r="I3" s="47" t="s">
        <v>5</v>
      </c>
      <c r="J3" s="47" t="s">
        <v>44</v>
      </c>
      <c r="K3" s="1" t="s">
        <v>2</v>
      </c>
      <c r="L3" s="1" t="s">
        <v>4</v>
      </c>
      <c r="M3" s="45" t="s">
        <v>52</v>
      </c>
      <c r="N3" s="1" t="s">
        <v>10</v>
      </c>
    </row>
    <row r="4" spans="2:14" x14ac:dyDescent="0.25">
      <c r="B4" s="14" t="s">
        <v>50</v>
      </c>
      <c r="C4" s="14"/>
      <c r="D4" s="51" t="s">
        <v>28</v>
      </c>
      <c r="E4" s="14"/>
      <c r="F4" s="14"/>
      <c r="G4" s="14"/>
      <c r="H4" s="14"/>
      <c r="I4" s="51" t="s">
        <v>45</v>
      </c>
      <c r="J4" s="14"/>
      <c r="K4" s="14"/>
      <c r="L4" s="51"/>
      <c r="M4" s="51" t="s">
        <v>75</v>
      </c>
      <c r="N4" s="14"/>
    </row>
    <row r="5" spans="2:14" x14ac:dyDescent="0.25">
      <c r="B5" s="14" t="s">
        <v>51</v>
      </c>
      <c r="C5" s="55" t="s">
        <v>78</v>
      </c>
      <c r="D5" s="16"/>
      <c r="E5" s="52" t="s">
        <v>23</v>
      </c>
      <c r="F5" s="52" t="s">
        <v>18</v>
      </c>
      <c r="G5" s="14" t="s">
        <v>46</v>
      </c>
      <c r="H5" s="51" t="s">
        <v>40</v>
      </c>
      <c r="I5" s="14"/>
      <c r="J5" s="52" t="s">
        <v>23</v>
      </c>
      <c r="K5" s="14" t="s">
        <v>31</v>
      </c>
      <c r="L5" s="14" t="s">
        <v>15</v>
      </c>
      <c r="M5" s="14"/>
      <c r="N5" s="14" t="s">
        <v>33</v>
      </c>
    </row>
    <row r="6" spans="2:14" x14ac:dyDescent="0.25">
      <c r="B6" s="17"/>
      <c r="C6" s="19" t="s">
        <v>15</v>
      </c>
      <c r="D6" s="20"/>
      <c r="E6" s="18" t="s">
        <v>24</v>
      </c>
      <c r="F6" s="18" t="s">
        <v>19</v>
      </c>
      <c r="G6" s="17" t="s">
        <v>74</v>
      </c>
      <c r="H6" s="53" t="s">
        <v>29</v>
      </c>
      <c r="I6" s="17"/>
      <c r="J6" s="18" t="s">
        <v>24</v>
      </c>
      <c r="K6" s="17" t="s">
        <v>13</v>
      </c>
      <c r="L6" s="17" t="s">
        <v>17</v>
      </c>
      <c r="M6" s="17"/>
      <c r="N6" s="17" t="s">
        <v>34</v>
      </c>
    </row>
    <row r="7" spans="2:14" x14ac:dyDescent="0.25">
      <c r="B7" s="17"/>
      <c r="C7" s="19" t="s">
        <v>17</v>
      </c>
      <c r="D7" s="20"/>
      <c r="E7" s="18" t="s">
        <v>25</v>
      </c>
      <c r="F7" s="18" t="s">
        <v>20</v>
      </c>
      <c r="G7" s="17" t="s">
        <v>47</v>
      </c>
      <c r="H7" s="53" t="s">
        <v>39</v>
      </c>
      <c r="I7" s="17"/>
      <c r="J7" s="18" t="s">
        <v>25</v>
      </c>
      <c r="K7" s="17" t="s">
        <v>32</v>
      </c>
      <c r="L7" s="17"/>
      <c r="M7" s="17"/>
      <c r="N7" s="17" t="s">
        <v>35</v>
      </c>
    </row>
    <row r="8" spans="2:14" x14ac:dyDescent="0.25">
      <c r="B8" s="17"/>
      <c r="C8" s="19" t="s">
        <v>60</v>
      </c>
      <c r="D8" s="20"/>
      <c r="E8" s="18" t="s">
        <v>26</v>
      </c>
      <c r="F8" s="18" t="s">
        <v>21</v>
      </c>
      <c r="G8" s="17" t="s">
        <v>48</v>
      </c>
      <c r="H8" s="53" t="s">
        <v>30</v>
      </c>
      <c r="I8" s="17"/>
      <c r="J8" s="18" t="s">
        <v>26</v>
      </c>
      <c r="K8" s="17"/>
      <c r="L8" s="17"/>
      <c r="M8" s="17"/>
      <c r="N8" s="17" t="s">
        <v>36</v>
      </c>
    </row>
    <row r="9" spans="2:14" x14ac:dyDescent="0.25">
      <c r="B9" s="17"/>
      <c r="C9" s="19" t="s">
        <v>79</v>
      </c>
      <c r="D9" s="20"/>
      <c r="E9" s="18" t="s">
        <v>27</v>
      </c>
      <c r="F9" s="18" t="s">
        <v>22</v>
      </c>
      <c r="G9" s="17"/>
      <c r="H9" s="54"/>
      <c r="I9" s="17"/>
      <c r="J9" s="18" t="s">
        <v>27</v>
      </c>
      <c r="K9" s="17"/>
      <c r="L9" s="17"/>
      <c r="M9" s="17"/>
      <c r="N9" s="18"/>
    </row>
    <row r="10" spans="2:14" x14ac:dyDescent="0.25">
      <c r="B10" s="17"/>
      <c r="C10" s="19" t="s">
        <v>70</v>
      </c>
      <c r="D10" s="20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22"/>
      <c r="C11" s="23" t="s">
        <v>71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</row>
  </sheetData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Instrucoes</vt:lpstr>
      <vt:lpstr>Riscos</vt:lpstr>
      <vt:lpstr>Issues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Gabriel Augusto</cp:lastModifiedBy>
  <cp:lastPrinted>2014-09-29T23:08:26Z</cp:lastPrinted>
  <dcterms:created xsi:type="dcterms:W3CDTF">2006-01-18T20:16:06Z</dcterms:created>
  <dcterms:modified xsi:type="dcterms:W3CDTF">2017-06-24T00:10:15Z</dcterms:modified>
  <cp:category>Gerenciamento de Projetos, Riscos, Template</cp:category>
</cp:coreProperties>
</file>