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09"/>
  <workbookPr/>
  <mc:AlternateContent xmlns:mc="http://schemas.openxmlformats.org/markup-compatibility/2006">
    <mc:Choice Requires="x15">
      <x15ac:absPath xmlns:x15ac="http://schemas.microsoft.com/office/spreadsheetml/2010/11/ac" url="/Users/fernandokobuti/Google Drive/0 - Projeto Investimentos/Redes Sociais/Conteúdos Link Aberto/"/>
    </mc:Choice>
  </mc:AlternateContent>
  <xr:revisionPtr revIDLastSave="0" documentId="13_ncr:1_{2CF00BD5-B377-EE4A-A597-000BF7497344}" xr6:coauthVersionLast="45" xr6:coauthVersionMax="45" xr10:uidLastSave="{00000000-0000-0000-0000-000000000000}"/>
  <bookViews>
    <workbookView xWindow="0" yWindow="460" windowWidth="33600" windowHeight="18740" xr2:uid="{00000000-000D-0000-FFFF-FFFF00000000}"/>
  </bookViews>
  <sheets>
    <sheet name="correlacão exemplo" sheetId="4" r:id="rId1"/>
    <sheet name="risco e retorno " sheetId="3" r:id="rId2"/>
  </sheets>
  <externalReferences>
    <externalReference r:id="rId3"/>
  </externalReferences>
  <definedNames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"07/24/2019 19:16:59"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49" i="4" l="1"/>
  <c r="I249" i="4"/>
  <c r="H249" i="4"/>
  <c r="G249" i="4"/>
  <c r="J248" i="4"/>
  <c r="I248" i="4"/>
  <c r="H248" i="4"/>
  <c r="G248" i="4"/>
  <c r="J247" i="4"/>
  <c r="I247" i="4"/>
  <c r="H247" i="4"/>
  <c r="G247" i="4"/>
  <c r="J246" i="4"/>
  <c r="I246" i="4"/>
  <c r="H246" i="4"/>
  <c r="G246" i="4"/>
  <c r="J245" i="4"/>
  <c r="I245" i="4"/>
  <c r="H245" i="4"/>
  <c r="G245" i="4"/>
  <c r="J244" i="4"/>
  <c r="I244" i="4"/>
  <c r="H244" i="4"/>
  <c r="G244" i="4"/>
  <c r="J243" i="4"/>
  <c r="I243" i="4"/>
  <c r="H243" i="4"/>
  <c r="G243" i="4"/>
  <c r="J242" i="4"/>
  <c r="I242" i="4"/>
  <c r="H242" i="4"/>
  <c r="G242" i="4"/>
  <c r="J241" i="4"/>
  <c r="I241" i="4"/>
  <c r="H241" i="4"/>
  <c r="G241" i="4"/>
  <c r="J240" i="4"/>
  <c r="I240" i="4"/>
  <c r="H240" i="4"/>
  <c r="G240" i="4"/>
  <c r="J239" i="4"/>
  <c r="I239" i="4"/>
  <c r="H239" i="4"/>
  <c r="G239" i="4"/>
  <c r="J238" i="4"/>
  <c r="I238" i="4"/>
  <c r="H238" i="4"/>
  <c r="G238" i="4"/>
  <c r="J237" i="4"/>
  <c r="I237" i="4"/>
  <c r="H237" i="4"/>
  <c r="G237" i="4"/>
  <c r="J236" i="4"/>
  <c r="I236" i="4"/>
  <c r="H236" i="4"/>
  <c r="G236" i="4"/>
  <c r="J235" i="4"/>
  <c r="I235" i="4"/>
  <c r="H235" i="4"/>
  <c r="G235" i="4"/>
  <c r="J234" i="4"/>
  <c r="I234" i="4"/>
  <c r="H234" i="4"/>
  <c r="G234" i="4"/>
  <c r="J233" i="4"/>
  <c r="I233" i="4"/>
  <c r="H233" i="4"/>
  <c r="G233" i="4"/>
  <c r="J232" i="4"/>
  <c r="I232" i="4"/>
  <c r="H232" i="4"/>
  <c r="G232" i="4"/>
  <c r="J231" i="4"/>
  <c r="I231" i="4"/>
  <c r="H231" i="4"/>
  <c r="G231" i="4"/>
  <c r="J230" i="4"/>
  <c r="I230" i="4"/>
  <c r="H230" i="4"/>
  <c r="G230" i="4"/>
  <c r="J229" i="4"/>
  <c r="I229" i="4"/>
  <c r="H229" i="4"/>
  <c r="G229" i="4"/>
  <c r="J228" i="4"/>
  <c r="I228" i="4"/>
  <c r="H228" i="4"/>
  <c r="G228" i="4"/>
  <c r="J227" i="4"/>
  <c r="I227" i="4"/>
  <c r="H227" i="4"/>
  <c r="G227" i="4"/>
  <c r="J226" i="4"/>
  <c r="I226" i="4"/>
  <c r="H226" i="4"/>
  <c r="G226" i="4"/>
  <c r="J225" i="4"/>
  <c r="I225" i="4"/>
  <c r="H225" i="4"/>
  <c r="G225" i="4"/>
  <c r="J224" i="4"/>
  <c r="I224" i="4"/>
  <c r="H224" i="4"/>
  <c r="G224" i="4"/>
  <c r="J223" i="4"/>
  <c r="I223" i="4"/>
  <c r="H223" i="4"/>
  <c r="G223" i="4"/>
  <c r="J222" i="4"/>
  <c r="I222" i="4"/>
  <c r="H222" i="4"/>
  <c r="G222" i="4"/>
  <c r="J221" i="4"/>
  <c r="I221" i="4"/>
  <c r="H221" i="4"/>
  <c r="G221" i="4"/>
  <c r="J220" i="4"/>
  <c r="I220" i="4"/>
  <c r="H220" i="4"/>
  <c r="G220" i="4"/>
  <c r="J219" i="4"/>
  <c r="I219" i="4"/>
  <c r="H219" i="4"/>
  <c r="G219" i="4"/>
  <c r="J218" i="4"/>
  <c r="I218" i="4"/>
  <c r="H218" i="4"/>
  <c r="G218" i="4"/>
  <c r="J217" i="4"/>
  <c r="I217" i="4"/>
  <c r="H217" i="4"/>
  <c r="G217" i="4"/>
  <c r="J216" i="4"/>
  <c r="I216" i="4"/>
  <c r="H216" i="4"/>
  <c r="G216" i="4"/>
  <c r="J215" i="4"/>
  <c r="I215" i="4"/>
  <c r="H215" i="4"/>
  <c r="G215" i="4"/>
  <c r="J214" i="4"/>
  <c r="I214" i="4"/>
  <c r="H214" i="4"/>
  <c r="G214" i="4"/>
  <c r="J213" i="4"/>
  <c r="I213" i="4"/>
  <c r="H213" i="4"/>
  <c r="G213" i="4"/>
  <c r="J212" i="4"/>
  <c r="I212" i="4"/>
  <c r="H212" i="4"/>
  <c r="G212" i="4"/>
  <c r="J211" i="4"/>
  <c r="I211" i="4"/>
  <c r="H211" i="4"/>
  <c r="G211" i="4"/>
  <c r="J210" i="4"/>
  <c r="I210" i="4"/>
  <c r="H210" i="4"/>
  <c r="G210" i="4"/>
  <c r="J209" i="4"/>
  <c r="I209" i="4"/>
  <c r="H209" i="4"/>
  <c r="G209" i="4"/>
  <c r="J208" i="4"/>
  <c r="I208" i="4"/>
  <c r="H208" i="4"/>
  <c r="G208" i="4"/>
  <c r="J207" i="4"/>
  <c r="I207" i="4"/>
  <c r="H207" i="4"/>
  <c r="G207" i="4"/>
  <c r="J206" i="4"/>
  <c r="I206" i="4"/>
  <c r="H206" i="4"/>
  <c r="G206" i="4"/>
  <c r="J205" i="4"/>
  <c r="I205" i="4"/>
  <c r="H205" i="4"/>
  <c r="G205" i="4"/>
  <c r="J204" i="4"/>
  <c r="I204" i="4"/>
  <c r="H204" i="4"/>
  <c r="G204" i="4"/>
  <c r="J203" i="4"/>
  <c r="I203" i="4"/>
  <c r="H203" i="4"/>
  <c r="G203" i="4"/>
  <c r="J202" i="4"/>
  <c r="I202" i="4"/>
  <c r="H202" i="4"/>
  <c r="G202" i="4"/>
  <c r="J201" i="4"/>
  <c r="I201" i="4"/>
  <c r="H201" i="4"/>
  <c r="G201" i="4"/>
  <c r="J200" i="4"/>
  <c r="I200" i="4"/>
  <c r="H200" i="4"/>
  <c r="G200" i="4"/>
  <c r="J199" i="4"/>
  <c r="I199" i="4"/>
  <c r="H199" i="4"/>
  <c r="G199" i="4"/>
  <c r="J198" i="4"/>
  <c r="I198" i="4"/>
  <c r="H198" i="4"/>
  <c r="G198" i="4"/>
  <c r="J197" i="4"/>
  <c r="I197" i="4"/>
  <c r="H197" i="4"/>
  <c r="G197" i="4"/>
  <c r="J196" i="4"/>
  <c r="I196" i="4"/>
  <c r="H196" i="4"/>
  <c r="G196" i="4"/>
  <c r="J195" i="4"/>
  <c r="I195" i="4"/>
  <c r="H195" i="4"/>
  <c r="G195" i="4"/>
  <c r="J194" i="4"/>
  <c r="I194" i="4"/>
  <c r="H194" i="4"/>
  <c r="G194" i="4"/>
  <c r="J193" i="4"/>
  <c r="I193" i="4"/>
  <c r="H193" i="4"/>
  <c r="G193" i="4"/>
  <c r="J192" i="4"/>
  <c r="I192" i="4"/>
  <c r="H192" i="4"/>
  <c r="G192" i="4"/>
  <c r="J191" i="4"/>
  <c r="I191" i="4"/>
  <c r="H191" i="4"/>
  <c r="G191" i="4"/>
  <c r="J190" i="4"/>
  <c r="I190" i="4"/>
  <c r="H190" i="4"/>
  <c r="G190" i="4"/>
  <c r="J189" i="4"/>
  <c r="I189" i="4"/>
  <c r="H189" i="4"/>
  <c r="G189" i="4"/>
  <c r="J188" i="4"/>
  <c r="I188" i="4"/>
  <c r="H188" i="4"/>
  <c r="G188" i="4"/>
  <c r="J187" i="4"/>
  <c r="I187" i="4"/>
  <c r="H187" i="4"/>
  <c r="G187" i="4"/>
  <c r="J186" i="4"/>
  <c r="I186" i="4"/>
  <c r="H186" i="4"/>
  <c r="G186" i="4"/>
  <c r="J185" i="4"/>
  <c r="I185" i="4"/>
  <c r="H185" i="4"/>
  <c r="G185" i="4"/>
  <c r="J184" i="4"/>
  <c r="I184" i="4"/>
  <c r="H184" i="4"/>
  <c r="G184" i="4"/>
  <c r="J183" i="4"/>
  <c r="I183" i="4"/>
  <c r="H183" i="4"/>
  <c r="G183" i="4"/>
  <c r="J182" i="4"/>
  <c r="I182" i="4"/>
  <c r="H182" i="4"/>
  <c r="G182" i="4"/>
  <c r="J181" i="4"/>
  <c r="I181" i="4"/>
  <c r="H181" i="4"/>
  <c r="G181" i="4"/>
  <c r="J180" i="4"/>
  <c r="I180" i="4"/>
  <c r="H180" i="4"/>
  <c r="G180" i="4"/>
  <c r="J179" i="4"/>
  <c r="I179" i="4"/>
  <c r="H179" i="4"/>
  <c r="G179" i="4"/>
  <c r="J178" i="4"/>
  <c r="I178" i="4"/>
  <c r="H178" i="4"/>
  <c r="G178" i="4"/>
  <c r="J177" i="4"/>
  <c r="I177" i="4"/>
  <c r="H177" i="4"/>
  <c r="G177" i="4"/>
  <c r="J176" i="4"/>
  <c r="I176" i="4"/>
  <c r="H176" i="4"/>
  <c r="G176" i="4"/>
  <c r="J175" i="4"/>
  <c r="I175" i="4"/>
  <c r="H175" i="4"/>
  <c r="G175" i="4"/>
  <c r="J174" i="4"/>
  <c r="I174" i="4"/>
  <c r="H174" i="4"/>
  <c r="G174" i="4"/>
  <c r="J173" i="4"/>
  <c r="I173" i="4"/>
  <c r="H173" i="4"/>
  <c r="G173" i="4"/>
  <c r="J172" i="4"/>
  <c r="I172" i="4"/>
  <c r="H172" i="4"/>
  <c r="G172" i="4"/>
  <c r="J171" i="4"/>
  <c r="I171" i="4"/>
  <c r="H171" i="4"/>
  <c r="G171" i="4"/>
  <c r="J170" i="4"/>
  <c r="I170" i="4"/>
  <c r="H170" i="4"/>
  <c r="G170" i="4"/>
  <c r="J169" i="4"/>
  <c r="I169" i="4"/>
  <c r="H169" i="4"/>
  <c r="G169" i="4"/>
  <c r="J168" i="4"/>
  <c r="I168" i="4"/>
  <c r="H168" i="4"/>
  <c r="G168" i="4"/>
  <c r="J167" i="4"/>
  <c r="I167" i="4"/>
  <c r="H167" i="4"/>
  <c r="G167" i="4"/>
  <c r="J166" i="4"/>
  <c r="I166" i="4"/>
  <c r="H166" i="4"/>
  <c r="G166" i="4"/>
  <c r="J165" i="4"/>
  <c r="I165" i="4"/>
  <c r="H165" i="4"/>
  <c r="G165" i="4"/>
  <c r="J164" i="4"/>
  <c r="I164" i="4"/>
  <c r="H164" i="4"/>
  <c r="G164" i="4"/>
  <c r="J163" i="4"/>
  <c r="I163" i="4"/>
  <c r="H163" i="4"/>
  <c r="G163" i="4"/>
  <c r="J162" i="4"/>
  <c r="I162" i="4"/>
  <c r="H162" i="4"/>
  <c r="G162" i="4"/>
  <c r="J161" i="4"/>
  <c r="I161" i="4"/>
  <c r="H161" i="4"/>
  <c r="G161" i="4"/>
  <c r="J160" i="4"/>
  <c r="I160" i="4"/>
  <c r="H160" i="4"/>
  <c r="G160" i="4"/>
  <c r="J159" i="4"/>
  <c r="I159" i="4"/>
  <c r="H159" i="4"/>
  <c r="G159" i="4"/>
  <c r="J158" i="4"/>
  <c r="I158" i="4"/>
  <c r="H158" i="4"/>
  <c r="G158" i="4"/>
  <c r="J157" i="4"/>
  <c r="I157" i="4"/>
  <c r="H157" i="4"/>
  <c r="G157" i="4"/>
  <c r="J156" i="4"/>
  <c r="I156" i="4"/>
  <c r="H156" i="4"/>
  <c r="G156" i="4"/>
  <c r="J155" i="4"/>
  <c r="I155" i="4"/>
  <c r="H155" i="4"/>
  <c r="G155" i="4"/>
  <c r="J154" i="4"/>
  <c r="I154" i="4"/>
  <c r="H154" i="4"/>
  <c r="G154" i="4"/>
  <c r="J153" i="4"/>
  <c r="I153" i="4"/>
  <c r="H153" i="4"/>
  <c r="G153" i="4"/>
  <c r="J152" i="4"/>
  <c r="I152" i="4"/>
  <c r="H152" i="4"/>
  <c r="G152" i="4"/>
  <c r="J151" i="4"/>
  <c r="I151" i="4"/>
  <c r="H151" i="4"/>
  <c r="G151" i="4"/>
  <c r="J150" i="4"/>
  <c r="I150" i="4"/>
  <c r="H150" i="4"/>
  <c r="G150" i="4"/>
  <c r="J149" i="4"/>
  <c r="I149" i="4"/>
  <c r="H149" i="4"/>
  <c r="G149" i="4"/>
  <c r="J148" i="4"/>
  <c r="I148" i="4"/>
  <c r="H148" i="4"/>
  <c r="G148" i="4"/>
  <c r="J147" i="4"/>
  <c r="I147" i="4"/>
  <c r="H147" i="4"/>
  <c r="G147" i="4"/>
  <c r="J146" i="4"/>
  <c r="I146" i="4"/>
  <c r="H146" i="4"/>
  <c r="G146" i="4"/>
  <c r="J145" i="4"/>
  <c r="I145" i="4"/>
  <c r="H145" i="4"/>
  <c r="G145" i="4"/>
  <c r="J144" i="4"/>
  <c r="I144" i="4"/>
  <c r="H144" i="4"/>
  <c r="G144" i="4"/>
  <c r="J143" i="4"/>
  <c r="I143" i="4"/>
  <c r="H143" i="4"/>
  <c r="G143" i="4"/>
  <c r="J142" i="4"/>
  <c r="I142" i="4"/>
  <c r="H142" i="4"/>
  <c r="G142" i="4"/>
  <c r="J141" i="4"/>
  <c r="I141" i="4"/>
  <c r="H141" i="4"/>
  <c r="G141" i="4"/>
  <c r="J140" i="4"/>
  <c r="I140" i="4"/>
  <c r="H140" i="4"/>
  <c r="G140" i="4"/>
  <c r="J139" i="4"/>
  <c r="I139" i="4"/>
  <c r="H139" i="4"/>
  <c r="G139" i="4"/>
  <c r="J138" i="4"/>
  <c r="I138" i="4"/>
  <c r="H138" i="4"/>
  <c r="G138" i="4"/>
  <c r="J137" i="4"/>
  <c r="I137" i="4"/>
  <c r="H137" i="4"/>
  <c r="G137" i="4"/>
  <c r="J136" i="4"/>
  <c r="I136" i="4"/>
  <c r="H136" i="4"/>
  <c r="G136" i="4"/>
  <c r="J135" i="4"/>
  <c r="I135" i="4"/>
  <c r="H135" i="4"/>
  <c r="G135" i="4"/>
  <c r="J134" i="4"/>
  <c r="I134" i="4"/>
  <c r="H134" i="4"/>
  <c r="G134" i="4"/>
  <c r="J133" i="4"/>
  <c r="I133" i="4"/>
  <c r="H133" i="4"/>
  <c r="G133" i="4"/>
  <c r="J132" i="4"/>
  <c r="I132" i="4"/>
  <c r="H132" i="4"/>
  <c r="G132" i="4"/>
  <c r="J131" i="4"/>
  <c r="I131" i="4"/>
  <c r="H131" i="4"/>
  <c r="G131" i="4"/>
  <c r="J130" i="4"/>
  <c r="I130" i="4"/>
  <c r="H130" i="4"/>
  <c r="G130" i="4"/>
  <c r="J129" i="4"/>
  <c r="I129" i="4"/>
  <c r="H129" i="4"/>
  <c r="G129" i="4"/>
  <c r="J128" i="4"/>
  <c r="I128" i="4"/>
  <c r="H128" i="4"/>
  <c r="G128" i="4"/>
  <c r="J127" i="4"/>
  <c r="I127" i="4"/>
  <c r="H127" i="4"/>
  <c r="G127" i="4"/>
  <c r="J126" i="4"/>
  <c r="I126" i="4"/>
  <c r="H126" i="4"/>
  <c r="G126" i="4"/>
  <c r="J125" i="4"/>
  <c r="I125" i="4"/>
  <c r="H125" i="4"/>
  <c r="G125" i="4"/>
  <c r="J124" i="4"/>
  <c r="I124" i="4"/>
  <c r="H124" i="4"/>
  <c r="G124" i="4"/>
  <c r="J123" i="4"/>
  <c r="I123" i="4"/>
  <c r="H123" i="4"/>
  <c r="G123" i="4"/>
  <c r="J122" i="4"/>
  <c r="I122" i="4"/>
  <c r="H122" i="4"/>
  <c r="G122" i="4"/>
  <c r="J121" i="4"/>
  <c r="I121" i="4"/>
  <c r="H121" i="4"/>
  <c r="G121" i="4"/>
  <c r="J120" i="4"/>
  <c r="I120" i="4"/>
  <c r="H120" i="4"/>
  <c r="G120" i="4"/>
  <c r="J119" i="4"/>
  <c r="I119" i="4"/>
  <c r="H119" i="4"/>
  <c r="G119" i="4"/>
  <c r="J118" i="4"/>
  <c r="I118" i="4"/>
  <c r="H118" i="4"/>
  <c r="G118" i="4"/>
  <c r="J117" i="4"/>
  <c r="I117" i="4"/>
  <c r="H117" i="4"/>
  <c r="G117" i="4"/>
  <c r="J116" i="4"/>
  <c r="I116" i="4"/>
  <c r="H116" i="4"/>
  <c r="G116" i="4"/>
  <c r="J115" i="4"/>
  <c r="I115" i="4"/>
  <c r="H115" i="4"/>
  <c r="G115" i="4"/>
  <c r="J114" i="4"/>
  <c r="I114" i="4"/>
  <c r="H114" i="4"/>
  <c r="G114" i="4"/>
  <c r="J113" i="4"/>
  <c r="I113" i="4"/>
  <c r="H113" i="4"/>
  <c r="G113" i="4"/>
  <c r="J112" i="4"/>
  <c r="I112" i="4"/>
  <c r="H112" i="4"/>
  <c r="G112" i="4"/>
  <c r="J111" i="4"/>
  <c r="I111" i="4"/>
  <c r="H111" i="4"/>
  <c r="G111" i="4"/>
  <c r="J110" i="4"/>
  <c r="I110" i="4"/>
  <c r="H110" i="4"/>
  <c r="G110" i="4"/>
  <c r="J109" i="4"/>
  <c r="I109" i="4"/>
  <c r="H109" i="4"/>
  <c r="G109" i="4"/>
  <c r="J108" i="4"/>
  <c r="I108" i="4"/>
  <c r="H108" i="4"/>
  <c r="G108" i="4"/>
  <c r="J107" i="4"/>
  <c r="I107" i="4"/>
  <c r="H107" i="4"/>
  <c r="G107" i="4"/>
  <c r="J106" i="4"/>
  <c r="I106" i="4"/>
  <c r="H106" i="4"/>
  <c r="G106" i="4"/>
  <c r="J105" i="4"/>
  <c r="I105" i="4"/>
  <c r="H105" i="4"/>
  <c r="G105" i="4"/>
  <c r="J104" i="4"/>
  <c r="I104" i="4"/>
  <c r="H104" i="4"/>
  <c r="G104" i="4"/>
  <c r="J103" i="4"/>
  <c r="I103" i="4"/>
  <c r="H103" i="4"/>
  <c r="G103" i="4"/>
  <c r="J102" i="4"/>
  <c r="I102" i="4"/>
  <c r="H102" i="4"/>
  <c r="G102" i="4"/>
  <c r="J101" i="4"/>
  <c r="I101" i="4"/>
  <c r="H101" i="4"/>
  <c r="G101" i="4"/>
  <c r="J100" i="4"/>
  <c r="I100" i="4"/>
  <c r="H100" i="4"/>
  <c r="G100" i="4"/>
  <c r="J99" i="4"/>
  <c r="I99" i="4"/>
  <c r="H99" i="4"/>
  <c r="G99" i="4"/>
  <c r="J98" i="4"/>
  <c r="I98" i="4"/>
  <c r="H98" i="4"/>
  <c r="G98" i="4"/>
  <c r="J97" i="4"/>
  <c r="I97" i="4"/>
  <c r="H97" i="4"/>
  <c r="G97" i="4"/>
  <c r="J96" i="4"/>
  <c r="I96" i="4"/>
  <c r="H96" i="4"/>
  <c r="G96" i="4"/>
  <c r="J95" i="4"/>
  <c r="I95" i="4"/>
  <c r="H95" i="4"/>
  <c r="G95" i="4"/>
  <c r="J94" i="4"/>
  <c r="I94" i="4"/>
  <c r="H94" i="4"/>
  <c r="G94" i="4"/>
  <c r="J93" i="4"/>
  <c r="I93" i="4"/>
  <c r="H93" i="4"/>
  <c r="G93" i="4"/>
  <c r="J92" i="4"/>
  <c r="I92" i="4"/>
  <c r="H92" i="4"/>
  <c r="G92" i="4"/>
  <c r="J91" i="4"/>
  <c r="I91" i="4"/>
  <c r="H91" i="4"/>
  <c r="G91" i="4"/>
  <c r="J90" i="4"/>
  <c r="I90" i="4"/>
  <c r="H90" i="4"/>
  <c r="G90" i="4"/>
  <c r="J89" i="4"/>
  <c r="I89" i="4"/>
  <c r="H89" i="4"/>
  <c r="G89" i="4"/>
  <c r="J88" i="4"/>
  <c r="I88" i="4"/>
  <c r="H88" i="4"/>
  <c r="G88" i="4"/>
  <c r="J87" i="4"/>
  <c r="I87" i="4"/>
  <c r="H87" i="4"/>
  <c r="G87" i="4"/>
  <c r="J86" i="4"/>
  <c r="I86" i="4"/>
  <c r="H86" i="4"/>
  <c r="G86" i="4"/>
  <c r="J85" i="4"/>
  <c r="I85" i="4"/>
  <c r="H85" i="4"/>
  <c r="G85" i="4"/>
  <c r="J84" i="4"/>
  <c r="I84" i="4"/>
  <c r="H84" i="4"/>
  <c r="G84" i="4"/>
  <c r="J83" i="4"/>
  <c r="I83" i="4"/>
  <c r="H83" i="4"/>
  <c r="G83" i="4"/>
  <c r="J82" i="4"/>
  <c r="I82" i="4"/>
  <c r="H82" i="4"/>
  <c r="G82" i="4"/>
  <c r="J81" i="4"/>
  <c r="I81" i="4"/>
  <c r="H81" i="4"/>
  <c r="G81" i="4"/>
  <c r="J80" i="4"/>
  <c r="I80" i="4"/>
  <c r="H80" i="4"/>
  <c r="G80" i="4"/>
  <c r="J79" i="4"/>
  <c r="I79" i="4"/>
  <c r="H79" i="4"/>
  <c r="G79" i="4"/>
  <c r="J78" i="4"/>
  <c r="I78" i="4"/>
  <c r="H78" i="4"/>
  <c r="G78" i="4"/>
  <c r="J77" i="4"/>
  <c r="I77" i="4"/>
  <c r="H77" i="4"/>
  <c r="G77" i="4"/>
  <c r="J76" i="4"/>
  <c r="I76" i="4"/>
  <c r="H76" i="4"/>
  <c r="G76" i="4"/>
  <c r="J75" i="4"/>
  <c r="I75" i="4"/>
  <c r="H75" i="4"/>
  <c r="G75" i="4"/>
  <c r="J74" i="4"/>
  <c r="I74" i="4"/>
  <c r="H74" i="4"/>
  <c r="G74" i="4"/>
  <c r="J73" i="4"/>
  <c r="I73" i="4"/>
  <c r="H73" i="4"/>
  <c r="G73" i="4"/>
  <c r="J72" i="4"/>
  <c r="I72" i="4"/>
  <c r="H72" i="4"/>
  <c r="G72" i="4"/>
  <c r="J71" i="4"/>
  <c r="I71" i="4"/>
  <c r="H71" i="4"/>
  <c r="G71" i="4"/>
  <c r="J70" i="4"/>
  <c r="I70" i="4"/>
  <c r="H70" i="4"/>
  <c r="G70" i="4"/>
  <c r="J69" i="4"/>
  <c r="I69" i="4"/>
  <c r="H69" i="4"/>
  <c r="G69" i="4"/>
  <c r="J68" i="4"/>
  <c r="I68" i="4"/>
  <c r="H68" i="4"/>
  <c r="G68" i="4"/>
  <c r="J67" i="4"/>
  <c r="I67" i="4"/>
  <c r="H67" i="4"/>
  <c r="G67" i="4"/>
  <c r="J66" i="4"/>
  <c r="I66" i="4"/>
  <c r="H66" i="4"/>
  <c r="G66" i="4"/>
  <c r="J65" i="4"/>
  <c r="I65" i="4"/>
  <c r="H65" i="4"/>
  <c r="G65" i="4"/>
  <c r="J64" i="4"/>
  <c r="I64" i="4"/>
  <c r="H64" i="4"/>
  <c r="G64" i="4"/>
  <c r="J63" i="4"/>
  <c r="I63" i="4"/>
  <c r="H63" i="4"/>
  <c r="G63" i="4"/>
  <c r="J62" i="4"/>
  <c r="I62" i="4"/>
  <c r="H62" i="4"/>
  <c r="G62" i="4"/>
  <c r="J61" i="4"/>
  <c r="I61" i="4"/>
  <c r="H61" i="4"/>
  <c r="G61" i="4"/>
  <c r="J60" i="4"/>
  <c r="I60" i="4"/>
  <c r="H60" i="4"/>
  <c r="G60" i="4"/>
  <c r="J59" i="4"/>
  <c r="I59" i="4"/>
  <c r="H59" i="4"/>
  <c r="G59" i="4"/>
  <c r="J58" i="4"/>
  <c r="I58" i="4"/>
  <c r="H58" i="4"/>
  <c r="G58" i="4"/>
  <c r="J57" i="4"/>
  <c r="I57" i="4"/>
  <c r="H57" i="4"/>
  <c r="G57" i="4"/>
  <c r="J56" i="4"/>
  <c r="I56" i="4"/>
  <c r="H56" i="4"/>
  <c r="G56" i="4"/>
  <c r="J55" i="4"/>
  <c r="I55" i="4"/>
  <c r="H55" i="4"/>
  <c r="G55" i="4"/>
  <c r="J54" i="4"/>
  <c r="I54" i="4"/>
  <c r="H54" i="4"/>
  <c r="G54" i="4"/>
  <c r="J53" i="4"/>
  <c r="I53" i="4"/>
  <c r="H53" i="4"/>
  <c r="G53" i="4"/>
  <c r="J52" i="4"/>
  <c r="I52" i="4"/>
  <c r="H52" i="4"/>
  <c r="G52" i="4"/>
  <c r="J51" i="4"/>
  <c r="I51" i="4"/>
  <c r="H51" i="4"/>
  <c r="G51" i="4"/>
  <c r="J50" i="4"/>
  <c r="I50" i="4"/>
  <c r="H50" i="4"/>
  <c r="G50" i="4"/>
  <c r="J49" i="4"/>
  <c r="I49" i="4"/>
  <c r="H49" i="4"/>
  <c r="G49" i="4"/>
  <c r="J48" i="4"/>
  <c r="I48" i="4"/>
  <c r="H48" i="4"/>
  <c r="G48" i="4"/>
  <c r="J47" i="4"/>
  <c r="I47" i="4"/>
  <c r="H47" i="4"/>
  <c r="G47" i="4"/>
  <c r="J46" i="4"/>
  <c r="I46" i="4"/>
  <c r="H46" i="4"/>
  <c r="G46" i="4"/>
  <c r="J45" i="4"/>
  <c r="I45" i="4"/>
  <c r="H45" i="4"/>
  <c r="G45" i="4"/>
  <c r="J44" i="4"/>
  <c r="I44" i="4"/>
  <c r="H44" i="4"/>
  <c r="G44" i="4"/>
  <c r="J43" i="4"/>
  <c r="I43" i="4"/>
  <c r="H43" i="4"/>
  <c r="G43" i="4"/>
  <c r="J42" i="4"/>
  <c r="I42" i="4"/>
  <c r="H42" i="4"/>
  <c r="G42" i="4"/>
  <c r="J41" i="4"/>
  <c r="I41" i="4"/>
  <c r="H41" i="4"/>
  <c r="G41" i="4"/>
  <c r="J40" i="4"/>
  <c r="I40" i="4"/>
  <c r="H40" i="4"/>
  <c r="G40" i="4"/>
  <c r="J39" i="4"/>
  <c r="I39" i="4"/>
  <c r="H39" i="4"/>
  <c r="G39" i="4"/>
  <c r="J38" i="4"/>
  <c r="I38" i="4"/>
  <c r="H38" i="4"/>
  <c r="G38" i="4"/>
  <c r="J37" i="4"/>
  <c r="I37" i="4"/>
  <c r="H37" i="4"/>
  <c r="G37" i="4"/>
  <c r="J36" i="4"/>
  <c r="I36" i="4"/>
  <c r="H36" i="4"/>
  <c r="G36" i="4"/>
  <c r="J35" i="4"/>
  <c r="I35" i="4"/>
  <c r="H35" i="4"/>
  <c r="G35" i="4"/>
  <c r="J34" i="4"/>
  <c r="I34" i="4"/>
  <c r="H34" i="4"/>
  <c r="G34" i="4"/>
  <c r="J33" i="4"/>
  <c r="I33" i="4"/>
  <c r="H33" i="4"/>
  <c r="G33" i="4"/>
  <c r="J32" i="4"/>
  <c r="I32" i="4"/>
  <c r="H32" i="4"/>
  <c r="G32" i="4"/>
  <c r="J31" i="4"/>
  <c r="I31" i="4"/>
  <c r="H31" i="4"/>
  <c r="G31" i="4"/>
  <c r="J30" i="4"/>
  <c r="I30" i="4"/>
  <c r="H30" i="4"/>
  <c r="G30" i="4"/>
  <c r="J29" i="4"/>
  <c r="I29" i="4"/>
  <c r="H29" i="4"/>
  <c r="G29" i="4"/>
  <c r="J28" i="4"/>
  <c r="I28" i="4"/>
  <c r="H28" i="4"/>
  <c r="G28" i="4"/>
  <c r="J27" i="4"/>
  <c r="I27" i="4"/>
  <c r="H27" i="4"/>
  <c r="G27" i="4"/>
  <c r="J26" i="4"/>
  <c r="I26" i="4"/>
  <c r="H26" i="4"/>
  <c r="G26" i="4"/>
  <c r="J25" i="4"/>
  <c r="I25" i="4"/>
  <c r="H25" i="4"/>
  <c r="G25" i="4"/>
  <c r="Q24" i="4"/>
  <c r="J24" i="4"/>
  <c r="I24" i="4"/>
  <c r="H24" i="4"/>
  <c r="O5" i="4" s="1"/>
  <c r="O6" i="4" s="1"/>
  <c r="G24" i="4"/>
  <c r="P23" i="4"/>
  <c r="J23" i="4"/>
  <c r="I23" i="4"/>
  <c r="H23" i="4"/>
  <c r="G23" i="4"/>
  <c r="O22" i="4"/>
  <c r="J22" i="4"/>
  <c r="Q4" i="4" s="1"/>
  <c r="I22" i="4"/>
  <c r="H22" i="4"/>
  <c r="G22" i="4"/>
  <c r="N21" i="4"/>
  <c r="J21" i="4"/>
  <c r="I21" i="4"/>
  <c r="H21" i="4"/>
  <c r="G21" i="4"/>
  <c r="J20" i="4"/>
  <c r="I20" i="4"/>
  <c r="H20" i="4"/>
  <c r="G20" i="4"/>
  <c r="J19" i="4"/>
  <c r="I19" i="4"/>
  <c r="H19" i="4"/>
  <c r="G19" i="4"/>
  <c r="J18" i="4"/>
  <c r="I18" i="4"/>
  <c r="H18" i="4"/>
  <c r="G18" i="4"/>
  <c r="J17" i="4"/>
  <c r="I17" i="4"/>
  <c r="H17" i="4"/>
  <c r="G17" i="4"/>
  <c r="J16" i="4"/>
  <c r="I16" i="4"/>
  <c r="H16" i="4"/>
  <c r="G16" i="4"/>
  <c r="J15" i="4"/>
  <c r="I15" i="4"/>
  <c r="H15" i="4"/>
  <c r="G15" i="4"/>
  <c r="J14" i="4"/>
  <c r="I14" i="4"/>
  <c r="H14" i="4"/>
  <c r="G14" i="4"/>
  <c r="J13" i="4"/>
  <c r="I13" i="4"/>
  <c r="H13" i="4"/>
  <c r="G13" i="4"/>
  <c r="J12" i="4"/>
  <c r="I12" i="4"/>
  <c r="H12" i="4"/>
  <c r="G12" i="4"/>
  <c r="O11" i="4"/>
  <c r="J11" i="4"/>
  <c r="Q5" i="4" s="1"/>
  <c r="Q6" i="4" s="1"/>
  <c r="I11" i="4"/>
  <c r="H11" i="4"/>
  <c r="G11" i="4"/>
  <c r="J10" i="4"/>
  <c r="I10" i="4"/>
  <c r="P3" i="4" s="1"/>
  <c r="H10" i="4"/>
  <c r="G10" i="4"/>
  <c r="J9" i="4"/>
  <c r="I9" i="4"/>
  <c r="H9" i="4"/>
  <c r="G9" i="4"/>
  <c r="Q8" i="4"/>
  <c r="P8" i="4"/>
  <c r="N8" i="4"/>
  <c r="J8" i="4"/>
  <c r="I8" i="4"/>
  <c r="H8" i="4"/>
  <c r="O12" i="4" s="1"/>
  <c r="G8" i="4"/>
  <c r="J7" i="4"/>
  <c r="I7" i="4"/>
  <c r="H7" i="4"/>
  <c r="G7" i="4"/>
  <c r="J6" i="4"/>
  <c r="I6" i="4"/>
  <c r="H6" i="4"/>
  <c r="G6" i="4"/>
  <c r="J5" i="4"/>
  <c r="I5" i="4"/>
  <c r="H5" i="4"/>
  <c r="G5" i="4"/>
  <c r="J4" i="4"/>
  <c r="I4" i="4"/>
  <c r="H4" i="4"/>
  <c r="G4" i="4"/>
  <c r="J3" i="4"/>
  <c r="I3" i="4"/>
  <c r="P12" i="4" s="1"/>
  <c r="H3" i="4"/>
  <c r="G3" i="4"/>
  <c r="N11" i="4" s="1"/>
  <c r="J2" i="4"/>
  <c r="I2" i="4"/>
  <c r="H2" i="4"/>
  <c r="G2" i="4"/>
  <c r="N5" i="4" s="1"/>
  <c r="N6" i="4" s="1"/>
  <c r="O1" i="4"/>
  <c r="O8" i="4" s="1"/>
  <c r="M9" i="4" s="1" a="1"/>
  <c r="N1" i="4"/>
  <c r="M12" i="4" l="1"/>
  <c r="M10" i="4"/>
  <c r="M11" i="4"/>
  <c r="M9" i="4"/>
  <c r="N10" i="4"/>
  <c r="N2" i="4"/>
  <c r="N3" i="4"/>
  <c r="N4" i="4"/>
  <c r="N9" i="4"/>
  <c r="N12" i="4"/>
  <c r="O2" i="4"/>
  <c r="O4" i="4"/>
  <c r="P2" i="4"/>
  <c r="P4" i="4"/>
  <c r="P5" i="4"/>
  <c r="P6" i="4" s="1"/>
  <c r="O3" i="4"/>
  <c r="Q2" i="4"/>
  <c r="Q3" i="4"/>
  <c r="E12" i="3" l="1"/>
  <c r="E13" i="3"/>
  <c r="E14" i="3"/>
  <c r="E15" i="3"/>
  <c r="E16" i="3"/>
  <c r="E17" i="3"/>
  <c r="J15" i="3" l="1"/>
  <c r="K15" i="3"/>
  <c r="L15" i="3"/>
  <c r="M15" i="3"/>
  <c r="N15" i="3"/>
  <c r="N17" i="3" l="1"/>
  <c r="M17" i="3"/>
  <c r="L17" i="3"/>
  <c r="K17" i="3"/>
  <c r="J17" i="3"/>
  <c r="N16" i="3"/>
  <c r="M16" i="3"/>
  <c r="L16" i="3"/>
  <c r="K16" i="3"/>
  <c r="J16" i="3"/>
  <c r="N14" i="3"/>
  <c r="M14" i="3"/>
  <c r="L14" i="3"/>
  <c r="K14" i="3"/>
  <c r="J14" i="3"/>
  <c r="N13" i="3"/>
  <c r="M13" i="3"/>
  <c r="L13" i="3"/>
  <c r="K13" i="3"/>
  <c r="J13" i="3"/>
  <c r="N12" i="3"/>
  <c r="M12" i="3"/>
  <c r="L12" i="3"/>
  <c r="K12" i="3"/>
  <c r="J12" i="3"/>
</calcChain>
</file>

<file path=xl/sharedStrings.xml><?xml version="1.0" encoding="utf-8"?>
<sst xmlns="http://schemas.openxmlformats.org/spreadsheetml/2006/main" count="296" uniqueCount="276">
  <si>
    <t>Desempenho histórico dos ativos</t>
  </si>
  <si>
    <t>Composição das carteiras</t>
  </si>
  <si>
    <t>Ativo A</t>
  </si>
  <si>
    <t>Ativo B</t>
  </si>
  <si>
    <t>Retorno</t>
  </si>
  <si>
    <t>Risco</t>
  </si>
  <si>
    <t>Retorno Carteira</t>
  </si>
  <si>
    <t>Risco da Carteira</t>
  </si>
  <si>
    <t xml:space="preserve">Correlação entre os ativos </t>
  </si>
  <si>
    <t>Carteira 1</t>
  </si>
  <si>
    <t>Carteira 2</t>
  </si>
  <si>
    <t>Carteira 3</t>
  </si>
  <si>
    <t>Carteira 4</t>
  </si>
  <si>
    <t>Carteira 5</t>
  </si>
  <si>
    <t>Carteira 6</t>
  </si>
  <si>
    <t>Data</t>
  </si>
  <si>
    <t>IBOV</t>
  </si>
  <si>
    <t>BRF</t>
  </si>
  <si>
    <t>ITUB</t>
  </si>
  <si>
    <t>BBDC</t>
  </si>
  <si>
    <t>Retornos diários %</t>
  </si>
  <si>
    <t>Resumo</t>
  </si>
  <si>
    <t>Máximo</t>
  </si>
  <si>
    <t>Mínimo</t>
  </si>
  <si>
    <t xml:space="preserve">Média (R) </t>
  </si>
  <si>
    <t>Desv pad (S)</t>
  </si>
  <si>
    <t>Variância (S2)</t>
  </si>
  <si>
    <t>Correlação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</si>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</sst>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%"/>
    <numFmt numFmtId="165" formatCode="_(* #,##0.00_);_(* \(#,##0.00\);_(* &quot;-&quot;??_);_(@_)"/>
    <numFmt numFmtId="170" formatCode="0.000000"/>
  </numFmts>
  <fonts count="1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rgb="FF000000"/>
      <name val="Calibri"/>
      <family val="2"/>
    </font>
    <font>
      <sz val="10"/>
      <name val="Arial"/>
    </font>
    <font>
      <sz val="12"/>
      <name val="Calibri"/>
      <family val="2"/>
    </font>
    <font>
      <b/>
      <sz val="12"/>
      <name val="Calibri"/>
      <family val="2"/>
    </font>
    <font>
      <b/>
      <sz val="12"/>
      <color rgb="FFFF0000"/>
      <name val="Calibri"/>
      <family val="2"/>
    </font>
    <font>
      <b/>
      <sz val="12"/>
      <color theme="0"/>
      <name val="Calibri"/>
      <family val="2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i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2F2F2"/>
        <bgColor rgb="FF000000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4" fillId="0" borderId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9">
    <xf numFmtId="0" fontId="0" fillId="0" borderId="0" xfId="0"/>
    <xf numFmtId="0" fontId="4" fillId="0" borderId="0" xfId="6"/>
    <xf numFmtId="0" fontId="5" fillId="0" borderId="0" xfId="6" applyFont="1"/>
    <xf numFmtId="0" fontId="6" fillId="0" borderId="0" xfId="6" applyFont="1"/>
    <xf numFmtId="0" fontId="6" fillId="0" borderId="0" xfId="6" applyFont="1" applyAlignment="1">
      <alignment horizontal="left"/>
    </xf>
    <xf numFmtId="0" fontId="6" fillId="0" borderId="0" xfId="6" applyFont="1" applyAlignment="1">
      <alignment horizontal="center"/>
    </xf>
    <xf numFmtId="9" fontId="5" fillId="0" borderId="0" xfId="1" applyFont="1"/>
    <xf numFmtId="0" fontId="7" fillId="3" borderId="0" xfId="6" applyFont="1" applyFill="1" applyAlignment="1">
      <alignment horizontal="center"/>
    </xf>
    <xf numFmtId="0" fontId="6" fillId="0" borderId="0" xfId="6" applyFont="1" applyAlignment="1">
      <alignment horizontal="right"/>
    </xf>
    <xf numFmtId="0" fontId="5" fillId="4" borderId="0" xfId="6" applyFont="1" applyFill="1"/>
    <xf numFmtId="0" fontId="6" fillId="4" borderId="0" xfId="6" applyFont="1" applyFill="1" applyBorder="1" applyAlignment="1">
      <alignment horizontal="center"/>
    </xf>
    <xf numFmtId="9" fontId="5" fillId="0" borderId="0" xfId="6" applyNumberFormat="1" applyFont="1" applyAlignment="1">
      <alignment horizontal="center"/>
    </xf>
    <xf numFmtId="9" fontId="6" fillId="4" borderId="0" xfId="1" applyNumberFormat="1" applyFont="1" applyFill="1" applyBorder="1" applyAlignment="1">
      <alignment horizontal="center"/>
    </xf>
    <xf numFmtId="9" fontId="5" fillId="2" borderId="0" xfId="1" applyFont="1" applyFill="1" applyAlignment="1">
      <alignment horizontal="center"/>
    </xf>
    <xf numFmtId="164" fontId="5" fillId="2" borderId="0" xfId="1" applyNumberFormat="1" applyFont="1" applyFill="1" applyAlignment="1">
      <alignment horizontal="center"/>
    </xf>
    <xf numFmtId="0" fontId="8" fillId="5" borderId="0" xfId="6" applyFont="1" applyFill="1" applyAlignment="1">
      <alignment horizontal="center"/>
    </xf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applyNumberFormat="1" applyFont="1"/>
    <xf numFmtId="2" fontId="11" fillId="0" borderId="0" xfId="0" applyNumberFormat="1" applyFont="1"/>
    <xf numFmtId="10" fontId="11" fillId="6" borderId="0" xfId="0" applyNumberFormat="1" applyFont="1" applyFill="1"/>
    <xf numFmtId="170" fontId="11" fillId="6" borderId="0" xfId="0" applyNumberFormat="1" applyFont="1" applyFill="1"/>
    <xf numFmtId="0" fontId="2" fillId="0" borderId="0" xfId="0" applyFont="1"/>
    <xf numFmtId="0" fontId="4" fillId="0" borderId="0" xfId="0" applyFont="1"/>
    <xf numFmtId="2" fontId="11" fillId="6" borderId="0" xfId="0" applyNumberFormat="1" applyFont="1" applyFill="1"/>
    <xf numFmtId="0" fontId="13" fillId="0" borderId="1" xfId="0" applyFont="1" applyBorder="1" applyAlignment="1">
      <alignment horizontal="center"/>
    </xf>
    <xf numFmtId="0" fontId="4" fillId="0" borderId="2" xfId="0" applyFont="1" applyBorder="1"/>
    <xf numFmtId="0" fontId="10" fillId="0" borderId="0" xfId="0" applyFont="1" applyAlignment="1">
      <alignment horizontal="center"/>
    </xf>
  </cellXfs>
  <cellStyles count="11">
    <cellStyle name="Normal" xfId="0" builtinId="0"/>
    <cellStyle name="Normal 2" xfId="2" xr:uid="{00000000-0005-0000-0000-000002000000}"/>
    <cellStyle name="Normal 2 2" xfId="7" xr:uid="{00000000-0005-0000-0000-000003000000}"/>
    <cellStyle name="Normal 3" xfId="4" xr:uid="{00000000-0005-0000-0000-000004000000}"/>
    <cellStyle name="Normal 4" xfId="5" xr:uid="{00000000-0005-0000-0000-000005000000}"/>
    <cellStyle name="Normal 5" xfId="6" xr:uid="{00000000-0005-0000-0000-000006000000}"/>
    <cellStyle name="Porcentagem" xfId="1" builtinId="5"/>
    <cellStyle name="Porcentagem 2" xfId="3" xr:uid="{00000000-0005-0000-0000-000008000000}"/>
    <cellStyle name="Porcentagem 2 2" xfId="8" xr:uid="{00000000-0005-0000-0000-000009000000}"/>
    <cellStyle name="Porcentagem 3" xfId="10" xr:uid="{00000000-0005-0000-0000-00000A000000}"/>
    <cellStyle name="Vírgula 2" xfId="9" xr:uid="{00000000-0005-0000-0000-00000B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5085883760193849E-2"/>
          <c:y val="9.763965556714406E-2"/>
          <c:w val="0.6211633697131661"/>
          <c:h val="0.7452343173666402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'risco e retorno '!$J$18</c:f>
              <c:strCache>
                <c:ptCount val="1"/>
                <c:pt idx="0">
                  <c:v>1</c:v>
                </c:pt>
              </c:strCache>
            </c:strRef>
          </c:tx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'risco e retorno '!$J$12:$J$17</c:f>
              <c:numCache>
                <c:formatCode>0.0%</c:formatCode>
                <c:ptCount val="6"/>
                <c:pt idx="0">
                  <c:v>0.2</c:v>
                </c:pt>
                <c:pt idx="1">
                  <c:v>0.22400000000000003</c:v>
                </c:pt>
                <c:pt idx="2">
                  <c:v>0.248</c:v>
                </c:pt>
                <c:pt idx="3">
                  <c:v>0.27200000000000002</c:v>
                </c:pt>
                <c:pt idx="4">
                  <c:v>0.29600000000000004</c:v>
                </c:pt>
                <c:pt idx="5">
                  <c:v>0.32</c:v>
                </c:pt>
              </c:numCache>
            </c:numRef>
          </c:xVal>
          <c:yVal>
            <c:numRef>
              <c:f>'risco e retorno '!$E$12:$E$17</c:f>
              <c:numCache>
                <c:formatCode>0%</c:formatCode>
                <c:ptCount val="6"/>
                <c:pt idx="0">
                  <c:v>0.15</c:v>
                </c:pt>
                <c:pt idx="1">
                  <c:v>0.18</c:v>
                </c:pt>
                <c:pt idx="2">
                  <c:v>0.21</c:v>
                </c:pt>
                <c:pt idx="3">
                  <c:v>0.24</c:v>
                </c:pt>
                <c:pt idx="4">
                  <c:v>0.27</c:v>
                </c:pt>
                <c:pt idx="5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2B-4CDB-8224-260CB7CC81AA}"/>
            </c:ext>
          </c:extLst>
        </c:ser>
        <c:ser>
          <c:idx val="1"/>
          <c:order val="1"/>
          <c:tx>
            <c:strRef>
              <c:f>'risco e retorno '!$K$18</c:f>
              <c:strCache>
                <c:ptCount val="1"/>
                <c:pt idx="0">
                  <c:v>0,5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'risco e retorno '!$K$12:$K$17</c:f>
              <c:numCache>
                <c:formatCode>0.0%</c:formatCode>
                <c:ptCount val="6"/>
                <c:pt idx="0">
                  <c:v>0.2</c:v>
                </c:pt>
                <c:pt idx="1">
                  <c:v>0.19983993594874877</c:v>
                </c:pt>
                <c:pt idx="2">
                  <c:v>0.21481154531356084</c:v>
                </c:pt>
                <c:pt idx="3">
                  <c:v>0.24212393520674491</c:v>
                </c:pt>
                <c:pt idx="4">
                  <c:v>0.2781654184114194</c:v>
                </c:pt>
                <c:pt idx="5">
                  <c:v>0.32</c:v>
                </c:pt>
              </c:numCache>
            </c:numRef>
          </c:xVal>
          <c:yVal>
            <c:numRef>
              <c:f>'risco e retorno '!$E$12:$E$17</c:f>
              <c:numCache>
                <c:formatCode>0%</c:formatCode>
                <c:ptCount val="6"/>
                <c:pt idx="0">
                  <c:v>0.15</c:v>
                </c:pt>
                <c:pt idx="1">
                  <c:v>0.18</c:v>
                </c:pt>
                <c:pt idx="2">
                  <c:v>0.21</c:v>
                </c:pt>
                <c:pt idx="3">
                  <c:v>0.24</c:v>
                </c:pt>
                <c:pt idx="4">
                  <c:v>0.27</c:v>
                </c:pt>
                <c:pt idx="5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2B-4CDB-8224-260CB7CC81AA}"/>
            </c:ext>
          </c:extLst>
        </c:ser>
        <c:ser>
          <c:idx val="2"/>
          <c:order val="2"/>
          <c:tx>
            <c:strRef>
              <c:f>'risco e retorno '!$L$18</c:f>
              <c:strCache>
                <c:ptCount val="1"/>
                <c:pt idx="0">
                  <c:v>0</c:v>
                </c:pt>
              </c:strCache>
            </c:strRef>
          </c:tx>
          <c:spPr>
            <a:ln w="25400">
              <a:solidFill>
                <a:srgbClr val="00B050"/>
              </a:solidFill>
              <a:prstDash val="solid"/>
            </a:ln>
          </c:spPr>
          <c:marker>
            <c:symbol val="none"/>
          </c:marker>
          <c:xVal>
            <c:numRef>
              <c:f>'risco e retorno '!$L$12:$L$17</c:f>
              <c:numCache>
                <c:formatCode>0.0%</c:formatCode>
                <c:ptCount val="6"/>
                <c:pt idx="0">
                  <c:v>0.2</c:v>
                </c:pt>
                <c:pt idx="1">
                  <c:v>0.17232527382830418</c:v>
                </c:pt>
                <c:pt idx="2">
                  <c:v>0.17545369759569049</c:v>
                </c:pt>
                <c:pt idx="3">
                  <c:v>0.20800000000000002</c:v>
                </c:pt>
                <c:pt idx="4">
                  <c:v>0.25910615585122637</c:v>
                </c:pt>
                <c:pt idx="5">
                  <c:v>0.32</c:v>
                </c:pt>
              </c:numCache>
            </c:numRef>
          </c:xVal>
          <c:yVal>
            <c:numRef>
              <c:f>'risco e retorno '!$E$12:$E$17</c:f>
              <c:numCache>
                <c:formatCode>0%</c:formatCode>
                <c:ptCount val="6"/>
                <c:pt idx="0">
                  <c:v>0.15</c:v>
                </c:pt>
                <c:pt idx="1">
                  <c:v>0.18</c:v>
                </c:pt>
                <c:pt idx="2">
                  <c:v>0.21</c:v>
                </c:pt>
                <c:pt idx="3">
                  <c:v>0.24</c:v>
                </c:pt>
                <c:pt idx="4">
                  <c:v>0.27</c:v>
                </c:pt>
                <c:pt idx="5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2B-4CDB-8224-260CB7CC81AA}"/>
            </c:ext>
          </c:extLst>
        </c:ser>
        <c:ser>
          <c:idx val="3"/>
          <c:order val="3"/>
          <c:tx>
            <c:strRef>
              <c:f>'risco e retorno '!$M$18</c:f>
              <c:strCache>
                <c:ptCount val="1"/>
                <c:pt idx="0">
                  <c:v>-0,5</c:v>
                </c:pt>
              </c:strCache>
            </c:strRef>
          </c:tx>
          <c:spPr>
            <a:ln w="25400">
              <a:solidFill>
                <a:srgbClr val="0070C0"/>
              </a:solidFill>
              <a:prstDash val="solid"/>
            </a:ln>
          </c:spPr>
          <c:marker>
            <c:symbol val="none"/>
          </c:marker>
          <c:xVal>
            <c:numRef>
              <c:f>'risco e retorno '!$M$12:$M$17</c:f>
              <c:numCache>
                <c:formatCode>0.0%</c:formatCode>
                <c:ptCount val="6"/>
                <c:pt idx="0">
                  <c:v>0.2</c:v>
                </c:pt>
                <c:pt idx="1">
                  <c:v>0.13948476619330161</c:v>
                </c:pt>
                <c:pt idx="2">
                  <c:v>0.12419339757008022</c:v>
                </c:pt>
                <c:pt idx="3">
                  <c:v>0.16704490414256881</c:v>
                </c:pt>
                <c:pt idx="4">
                  <c:v>0.23852882425400923</c:v>
                </c:pt>
                <c:pt idx="5">
                  <c:v>0.32</c:v>
                </c:pt>
              </c:numCache>
            </c:numRef>
          </c:xVal>
          <c:yVal>
            <c:numRef>
              <c:f>'risco e retorno '!$E$12:$E$17</c:f>
              <c:numCache>
                <c:formatCode>0%</c:formatCode>
                <c:ptCount val="6"/>
                <c:pt idx="0">
                  <c:v>0.15</c:v>
                </c:pt>
                <c:pt idx="1">
                  <c:v>0.18</c:v>
                </c:pt>
                <c:pt idx="2">
                  <c:v>0.21</c:v>
                </c:pt>
                <c:pt idx="3">
                  <c:v>0.24</c:v>
                </c:pt>
                <c:pt idx="4">
                  <c:v>0.27</c:v>
                </c:pt>
                <c:pt idx="5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42B-4CDB-8224-260CB7CC81AA}"/>
            </c:ext>
          </c:extLst>
        </c:ser>
        <c:ser>
          <c:idx val="4"/>
          <c:order val="4"/>
          <c:tx>
            <c:strRef>
              <c:f>'risco e retorno '!$N$18</c:f>
              <c:strCache>
                <c:ptCount val="1"/>
                <c:pt idx="0">
                  <c:v>-1</c:v>
                </c:pt>
              </c:strCache>
            </c:strRef>
          </c:tx>
          <c:spPr>
            <a:ln w="25400"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'risco e retorno '!$N$12:$N$17</c:f>
              <c:numCache>
                <c:formatCode>0.0%</c:formatCode>
                <c:ptCount val="6"/>
                <c:pt idx="0">
                  <c:v>0.2</c:v>
                </c:pt>
                <c:pt idx="1">
                  <c:v>9.6000000000000044E-2</c:v>
                </c:pt>
                <c:pt idx="2">
                  <c:v>8.0000000000003142E-3</c:v>
                </c:pt>
                <c:pt idx="3">
                  <c:v>0.11200000000000002</c:v>
                </c:pt>
                <c:pt idx="4">
                  <c:v>0.21600000000000003</c:v>
                </c:pt>
                <c:pt idx="5">
                  <c:v>0.32</c:v>
                </c:pt>
              </c:numCache>
            </c:numRef>
          </c:xVal>
          <c:yVal>
            <c:numRef>
              <c:f>'risco e retorno '!$E$12:$E$17</c:f>
              <c:numCache>
                <c:formatCode>0%</c:formatCode>
                <c:ptCount val="6"/>
                <c:pt idx="0">
                  <c:v>0.15</c:v>
                </c:pt>
                <c:pt idx="1">
                  <c:v>0.18</c:v>
                </c:pt>
                <c:pt idx="2">
                  <c:v>0.21</c:v>
                </c:pt>
                <c:pt idx="3">
                  <c:v>0.24</c:v>
                </c:pt>
                <c:pt idx="4">
                  <c:v>0.27</c:v>
                </c:pt>
                <c:pt idx="5">
                  <c:v>0.3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42B-4CDB-8224-260CB7CC81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916384"/>
        <c:axId val="1"/>
      </c:scatterChart>
      <c:valAx>
        <c:axId val="63391638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Risco</a:t>
                </a:r>
              </a:p>
            </c:rich>
          </c:tx>
          <c:layout>
            <c:manualLayout>
              <c:xMode val="edge"/>
              <c:yMode val="edge"/>
              <c:x val="0.76051898852449273"/>
              <c:y val="0.71678431804416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1"/>
        <c:crossesAt val="0.1"/>
        <c:crossBetween val="midCat"/>
      </c:valAx>
      <c:valAx>
        <c:axId val="1"/>
        <c:scaling>
          <c:orientation val="minMax"/>
          <c:min val="0.1"/>
        </c:scaling>
        <c:delete val="0"/>
        <c:axPos val="l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pt-BR"/>
                  <a:t>Retorno</a:t>
                </a:r>
              </a:p>
            </c:rich>
          </c:tx>
          <c:layout>
            <c:manualLayout>
              <c:xMode val="edge"/>
              <c:yMode val="edge"/>
              <c:x val="0.16343076047532892"/>
              <c:y val="1.7482517482517484E-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pt-BR"/>
          </a:p>
        </c:txPr>
        <c:crossAx val="633916384"/>
        <c:crossesAt val="0"/>
        <c:crossBetween val="midCat"/>
      </c:valAx>
      <c:spPr>
        <a:solidFill>
          <a:srgbClr val="FFFFFF"/>
        </a:solidFill>
        <a:ln w="12700">
          <a:solidFill>
            <a:srgbClr val="FFFFFF"/>
          </a:solidFill>
          <a:prstDash val="solid"/>
        </a:ln>
      </c:spPr>
    </c:plotArea>
    <c:legend>
      <c:legendPos val="b"/>
      <c:overlay val="0"/>
      <c:spPr>
        <a:solidFill>
          <a:srgbClr val="FFFFFF"/>
        </a:solidFill>
        <a:ln w="3175">
          <a:noFill/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pt-BR"/>
    </a:p>
  </c:txPr>
  <c:printSettings>
    <c:headerFooter alignWithMargins="0"/>
    <c:pageMargins b="0.984251969" l="0.78740157499999996" r="0.78740157499999996" t="0.984251969" header="0.49212598499999999" footer="0.49212598499999999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67493</xdr:rowOff>
    </xdr:from>
    <xdr:to>
      <xdr:col>15</xdr:col>
      <xdr:colOff>590539</xdr:colOff>
      <xdr:row>38</xdr:row>
      <xdr:rowOff>129041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FF8216-63E3-C94E-A569-171B095280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57</xdr:col>
      <xdr:colOff>268162</xdr:colOff>
      <xdr:row>7</xdr:row>
      <xdr:rowOff>0</xdr:rowOff>
    </xdr:from>
    <xdr:to>
      <xdr:col>78</xdr:col>
      <xdr:colOff>256209</xdr:colOff>
      <xdr:row>45</xdr:row>
      <xdr:rowOff>121459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CE13FF-9673-9242-9963-F5382BF6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453137" y="1128152"/>
          <a:ext cx="12389598" cy="7722409"/>
        </a:xfrm>
        <a:prstGeom prst="rect">
          <a:avLst/>
        </a:prstGeom>
      </xdr:spPr>
    </xdr:pic>
    <xdr:clientData/>
  </xdr:twoCellAnchor>
  <xdr:twoCellAnchor editAs="oneCell">
    <xdr:from>
      <xdr:col>56</xdr:col>
      <xdr:colOff>381000</xdr:colOff>
      <xdr:row>48</xdr:row>
      <xdr:rowOff>127000</xdr:rowOff>
    </xdr:from>
    <xdr:to>
      <xdr:col>77</xdr:col>
      <xdr:colOff>298451</xdr:colOff>
      <xdr:row>87</xdr:row>
      <xdr:rowOff>139701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92B4C32D-B3C3-9743-8275-EE2A5433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975425" y="9804400"/>
          <a:ext cx="12319000" cy="78136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fernandokobuti/Desktop/Planilha%20preenchid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co e retorno"/>
      <sheetName val="correlação"/>
      <sheetName val="risco e retorno cart"/>
      <sheetName val="carteira 2 ativos"/>
      <sheetName val="rf e itub"/>
      <sheetName val="n ativos"/>
      <sheetName val="fronteira eficiente"/>
      <sheetName val="cart eficiente n ativos"/>
      <sheetName val="CAPM"/>
      <sheetName val="Beta carteira"/>
      <sheetName val="Desempenho"/>
      <sheetName val="VaR"/>
    </sheetNames>
    <sheetDataSet>
      <sheetData sheetId="0"/>
      <sheetData sheetId="1">
        <row r="3">
          <cell r="G3">
            <v>1.7416296738206258E-2</v>
          </cell>
          <cell r="H3">
            <v>4.186463163174118E-2</v>
          </cell>
          <cell r="I3">
            <v>2.1447938085805841E-2</v>
          </cell>
          <cell r="J3">
            <v>1.0293928390452586E-2</v>
          </cell>
        </row>
        <row r="4">
          <cell r="G4">
            <v>-2.5188625960767406E-2</v>
          </cell>
          <cell r="H4">
            <v>7.3529743052587332E-3</v>
          </cell>
          <cell r="I4">
            <v>-3.1539766852603394E-2</v>
          </cell>
          <cell r="J4">
            <v>-4.9254308989560396E-2</v>
          </cell>
        </row>
        <row r="5">
          <cell r="G5">
            <v>-6.8605513984813966E-3</v>
          </cell>
          <cell r="H5">
            <v>-3.0161344335938704E-2</v>
          </cell>
          <cell r="I5">
            <v>-2.568434439775584E-2</v>
          </cell>
          <cell r="J5">
            <v>-1.6854331553795173E-2</v>
          </cell>
        </row>
        <row r="6">
          <cell r="G6">
            <v>-3.0222080348581412E-2</v>
          </cell>
          <cell r="H6">
            <v>-2.548991021343858E-2</v>
          </cell>
          <cell r="I6">
            <v>-2.9523325104429322E-2</v>
          </cell>
          <cell r="J6">
            <v>-1.7863997736889438E-2</v>
          </cell>
        </row>
        <row r="7">
          <cell r="G7">
            <v>-1.2384945045407157E-2</v>
          </cell>
          <cell r="H7">
            <v>-7.7821996850093278E-2</v>
          </cell>
          <cell r="I7">
            <v>2.433091226524665E-3</v>
          </cell>
          <cell r="J7">
            <v>-8.6894102157828983E-3</v>
          </cell>
        </row>
        <row r="8">
          <cell r="G8">
            <v>-8.7436615131196386E-3</v>
          </cell>
          <cell r="H8">
            <v>4.6500814602166616E-4</v>
          </cell>
          <cell r="I8">
            <v>-2.9344973341159934E-2</v>
          </cell>
          <cell r="J8">
            <v>-1.9090153895764836E-2</v>
          </cell>
        </row>
        <row r="9">
          <cell r="G9">
            <v>6.1629440693794684E-3</v>
          </cell>
          <cell r="H9">
            <v>-2.9247367711164266E-2</v>
          </cell>
          <cell r="I9">
            <v>-2.0040086874549222E-3</v>
          </cell>
          <cell r="J9">
            <v>-2.5978860376412137E-3</v>
          </cell>
        </row>
        <row r="10">
          <cell r="G10">
            <v>-8.7247578488539885E-3</v>
          </cell>
          <cell r="H10">
            <v>-3.3587971161315448E-2</v>
          </cell>
          <cell r="I10">
            <v>-9.8274697941407065E-3</v>
          </cell>
          <cell r="J10">
            <v>-2.0650255104689704E-2</v>
          </cell>
        </row>
        <row r="11">
          <cell r="G11">
            <v>-9.7671857606361559E-3</v>
          </cell>
          <cell r="H11">
            <v>3.263011668195033E-2</v>
          </cell>
          <cell r="I11">
            <v>-3.6095694811022039E-2</v>
          </cell>
          <cell r="J11">
            <v>-4.1438648950757891E-2</v>
          </cell>
        </row>
        <row r="12">
          <cell r="G12">
            <v>-9.340472190037816E-3</v>
          </cell>
          <cell r="H12">
            <v>-2.8184567251386079E-2</v>
          </cell>
          <cell r="I12">
            <v>9.6669596721252853E-3</v>
          </cell>
          <cell r="J12">
            <v>1.7637141482727974E-2</v>
          </cell>
        </row>
        <row r="13">
          <cell r="G13">
            <v>-1.3416908836302395E-2</v>
          </cell>
          <cell r="H13">
            <v>-1.4395880283732289E-2</v>
          </cell>
          <cell r="I13">
            <v>-2.0489290454778562E-2</v>
          </cell>
          <cell r="J13">
            <v>-3.2776872890441913E-2</v>
          </cell>
        </row>
        <row r="14">
          <cell r="G14">
            <v>2.2379269478930222E-2</v>
          </cell>
          <cell r="H14">
            <v>3.9920212695374567E-3</v>
          </cell>
          <cell r="I14">
            <v>4.4128623503533519E-2</v>
          </cell>
          <cell r="J14">
            <v>5.0490081488493224E-2</v>
          </cell>
        </row>
        <row r="15">
          <cell r="G15">
            <v>1.0159162606670174E-2</v>
          </cell>
          <cell r="H15">
            <v>-2.4194728587056766E-2</v>
          </cell>
          <cell r="I15">
            <v>1.8367606570208053E-2</v>
          </cell>
          <cell r="J15">
            <v>2.1148824495411465E-2</v>
          </cell>
        </row>
        <row r="16">
          <cell r="G16">
            <v>-2.88211682832583E-2</v>
          </cell>
          <cell r="H16">
            <v>-2.5317807984290012E-2</v>
          </cell>
          <cell r="I16">
            <v>-2.7038918236433996E-2</v>
          </cell>
          <cell r="J16">
            <v>-4.2364663645933283E-2</v>
          </cell>
        </row>
        <row r="17">
          <cell r="G17">
            <v>8.0447297712211204E-3</v>
          </cell>
          <cell r="H17">
            <v>1.76353118122736E-2</v>
          </cell>
          <cell r="I17">
            <v>7.6550514178292169E-3</v>
          </cell>
          <cell r="J17">
            <v>1.8923136580296568E-2</v>
          </cell>
        </row>
        <row r="18">
          <cell r="G18">
            <v>4.4070357784466389E-3</v>
          </cell>
          <cell r="H18">
            <v>-3.5587219466037816E-2</v>
          </cell>
          <cell r="I18">
            <v>2.0314887644110324E-3</v>
          </cell>
          <cell r="J18">
            <v>-1.531393866926325E-3</v>
          </cell>
        </row>
        <row r="19">
          <cell r="G19">
            <v>6.3502981111544544E-3</v>
          </cell>
          <cell r="H19">
            <v>-1.4489118514138252E-2</v>
          </cell>
          <cell r="I19">
            <v>-3.3032681538884829E-3</v>
          </cell>
          <cell r="J19">
            <v>-5.3784224909897566E-3</v>
          </cell>
        </row>
        <row r="20">
          <cell r="G20">
            <v>-1.119627505729406E-2</v>
          </cell>
          <cell r="H20">
            <v>-1.7998849676199247E-2</v>
          </cell>
          <cell r="I20">
            <v>-1.8236026094869053E-2</v>
          </cell>
          <cell r="J20">
            <v>-1.6311041230931033E-2</v>
          </cell>
        </row>
        <row r="21">
          <cell r="G21">
            <v>1.6253211167371041E-2</v>
          </cell>
          <cell r="H21">
            <v>-1.4412666335459449E-2</v>
          </cell>
          <cell r="I21">
            <v>2.7356940602609642E-2</v>
          </cell>
          <cell r="J21">
            <v>3.3496875700813077E-2</v>
          </cell>
        </row>
        <row r="22">
          <cell r="G22">
            <v>1.3783014607326989E-2</v>
          </cell>
          <cell r="H22">
            <v>5.0125418235441935E-3</v>
          </cell>
          <cell r="I22">
            <v>1.7252584446067611E-2</v>
          </cell>
          <cell r="J22">
            <v>1.8383560299723444E-2</v>
          </cell>
        </row>
        <row r="23">
          <cell r="G23">
            <v>1.0576851419745632E-3</v>
          </cell>
          <cell r="H23">
            <v>0.11580577351936504</v>
          </cell>
          <cell r="I23">
            <v>6.1977070450727593E-4</v>
          </cell>
          <cell r="J23">
            <v>-6.0190673170615423E-3</v>
          </cell>
        </row>
        <row r="24">
          <cell r="G24">
            <v>1.1303411681599443E-2</v>
          </cell>
          <cell r="H24">
            <v>1.0337281320989882E-2</v>
          </cell>
          <cell r="I24">
            <v>2.3271105252217542E-2</v>
          </cell>
          <cell r="J24">
            <v>4.5281325528472506E-2</v>
          </cell>
        </row>
        <row r="25">
          <cell r="G25">
            <v>1.4500624674550057E-2</v>
          </cell>
          <cell r="H25">
            <v>1.3618887534803821E-2</v>
          </cell>
          <cell r="I25">
            <v>1.6092577376209016E-2</v>
          </cell>
          <cell r="J25">
            <v>1.3951218947157108E-2</v>
          </cell>
        </row>
        <row r="26">
          <cell r="G26">
            <v>-2.5452805510595617E-3</v>
          </cell>
          <cell r="H26">
            <v>3.5590945102702533E-2</v>
          </cell>
          <cell r="I26">
            <v>-6.4539485412074037E-3</v>
          </cell>
          <cell r="J26">
            <v>-2.1337134695565249E-3</v>
          </cell>
        </row>
        <row r="27">
          <cell r="G27">
            <v>6.1111561317706434E-3</v>
          </cell>
          <cell r="H27">
            <v>6.1035890586369088E-2</v>
          </cell>
          <cell r="I27">
            <v>9.0714396274750135E-3</v>
          </cell>
          <cell r="J27">
            <v>2.843940772141455E-3</v>
          </cell>
        </row>
        <row r="28">
          <cell r="G28">
            <v>-1.9750193246055731E-3</v>
          </cell>
          <cell r="H28">
            <v>1.1772536225267194E-2</v>
          </cell>
          <cell r="I28">
            <v>2.6106577052774642E-3</v>
          </cell>
          <cell r="J28">
            <v>-1.3221561191747822E-2</v>
          </cell>
        </row>
        <row r="29">
          <cell r="G29">
            <v>-6.2173588996431578E-3</v>
          </cell>
          <cell r="H29">
            <v>-1.089572775173268E-2</v>
          </cell>
          <cell r="I29">
            <v>4.0212945980872185E-3</v>
          </cell>
          <cell r="J29">
            <v>-3.9646835137385778E-3</v>
          </cell>
        </row>
        <row r="30">
          <cell r="G30">
            <v>1.94077464024663E-2</v>
          </cell>
          <cell r="H30">
            <v>1.435743609831348E-2</v>
          </cell>
          <cell r="I30">
            <v>1.8709619655118397E-2</v>
          </cell>
          <cell r="J30">
            <v>2.8832750091860645E-2</v>
          </cell>
        </row>
        <row r="31">
          <cell r="G31">
            <v>9.681938537184933E-3</v>
          </cell>
          <cell r="H31">
            <v>-1.6111822513206871E-2</v>
          </cell>
          <cell r="I31">
            <v>2.5167194233124714E-2</v>
          </cell>
          <cell r="J31">
            <v>1.9802627296264193E-2</v>
          </cell>
        </row>
        <row r="32">
          <cell r="G32">
            <v>7.5695290930137419E-4</v>
          </cell>
          <cell r="H32">
            <v>-7.9330517407958778E-3</v>
          </cell>
          <cell r="I32">
            <v>-3.6215521683330555E-3</v>
          </cell>
          <cell r="J32">
            <v>4.4619947034703995E-3</v>
          </cell>
        </row>
        <row r="33">
          <cell r="G33">
            <v>1.9098408402404211E-2</v>
          </cell>
          <cell r="H33">
            <v>3.0503454293414625E-2</v>
          </cell>
          <cell r="I33">
            <v>1.8645940628957077E-2</v>
          </cell>
          <cell r="J33">
            <v>2.8361117621815934E-2</v>
          </cell>
        </row>
        <row r="34">
          <cell r="G34">
            <v>-9.8784020437162976E-3</v>
          </cell>
          <cell r="H34">
            <v>-4.3010818993906973E-3</v>
          </cell>
          <cell r="I34">
            <v>-1.2767560602007464E-2</v>
          </cell>
          <cell r="J34">
            <v>-2.4942310873015884E-2</v>
          </cell>
        </row>
        <row r="35">
          <cell r="G35">
            <v>1.6015709147719065E-3</v>
          </cell>
          <cell r="H35">
            <v>7.7286773716580704E-3</v>
          </cell>
          <cell r="I35">
            <v>1.4324327288379466E-2</v>
          </cell>
          <cell r="J35">
            <v>1.2548918279761255E-2</v>
          </cell>
        </row>
        <row r="36">
          <cell r="G36">
            <v>1.3905399731164133E-2</v>
          </cell>
          <cell r="H36">
            <v>1.0636135154894191E-2</v>
          </cell>
          <cell r="I36">
            <v>2.8047412555589003E-2</v>
          </cell>
          <cell r="J36">
            <v>3.4126220290560082E-2</v>
          </cell>
        </row>
        <row r="37">
          <cell r="G37">
            <v>-7.3451312875323204E-3</v>
          </cell>
          <cell r="H37">
            <v>-1.2703791672520107E-3</v>
          </cell>
          <cell r="I37">
            <v>-1.9418085855737351E-2</v>
          </cell>
          <cell r="J37">
            <v>-1.1466137087690474E-2</v>
          </cell>
        </row>
        <row r="38">
          <cell r="G38">
            <v>1.4737778681880403E-2</v>
          </cell>
          <cell r="H38">
            <v>2.5391465186762377E-3</v>
          </cell>
          <cell r="I38">
            <v>-6.6115705010696534E-4</v>
          </cell>
          <cell r="J38">
            <v>1.471817247408078E-2</v>
          </cell>
        </row>
        <row r="39">
          <cell r="G39">
            <v>1.3352606587348697E-2</v>
          </cell>
          <cell r="H39">
            <v>-3.3869634410159154E-3</v>
          </cell>
          <cell r="I39">
            <v>3.103884545812163E-2</v>
          </cell>
          <cell r="J39">
            <v>1.8018505502749742E-2</v>
          </cell>
        </row>
        <row r="40">
          <cell r="G40">
            <v>-1.0186590029959397E-2</v>
          </cell>
          <cell r="H40">
            <v>-2.5774622688615138E-2</v>
          </cell>
          <cell r="I40">
            <v>-1.5941742176404154E-2</v>
          </cell>
          <cell r="J40">
            <v>-2.5841231183990093E-2</v>
          </cell>
        </row>
        <row r="41">
          <cell r="G41">
            <v>5.7888917303271963E-3</v>
          </cell>
          <cell r="H41">
            <v>-3.9241384561342577E-3</v>
          </cell>
          <cell r="I41">
            <v>5.4141983928020698E-3</v>
          </cell>
          <cell r="J41">
            <v>1.1064219605424428E-2</v>
          </cell>
        </row>
        <row r="42">
          <cell r="G42">
            <v>5.1080096826404738E-3</v>
          </cell>
          <cell r="H42">
            <v>-4.3696745287826112E-4</v>
          </cell>
          <cell r="I42">
            <v>1.4367138944654858E-2</v>
          </cell>
          <cell r="J42">
            <v>7.4158005498463032E-3</v>
          </cell>
        </row>
        <row r="43">
          <cell r="G43">
            <v>-1.3229447781807019E-2</v>
          </cell>
          <cell r="H43">
            <v>-1.0103314582554179E-2</v>
          </cell>
          <cell r="I43">
            <v>-4.2846610268919061E-2</v>
          </cell>
          <cell r="J43">
            <v>-1.9462177706807998E-2</v>
          </cell>
        </row>
        <row r="44">
          <cell r="G44">
            <v>1.0219467080013053E-3</v>
          </cell>
          <cell r="H44">
            <v>1.3236269305083458E-3</v>
          </cell>
          <cell r="I44">
            <v>1.2481522838279807E-2</v>
          </cell>
          <cell r="J44">
            <v>1.301677995024402E-2</v>
          </cell>
        </row>
        <row r="45">
          <cell r="G45">
            <v>4.2155130157782595E-3</v>
          </cell>
          <cell r="H45">
            <v>-6.191970247921107E-3</v>
          </cell>
          <cell r="I45">
            <v>3.5064686364851996E-3</v>
          </cell>
          <cell r="J45">
            <v>2.9030115446897133E-4</v>
          </cell>
        </row>
        <row r="46">
          <cell r="G46">
            <v>2.2326624300275599E-2</v>
          </cell>
          <cell r="H46">
            <v>3.2732575284619453E-2</v>
          </cell>
          <cell r="I46">
            <v>2.3566110580370964E-2</v>
          </cell>
          <cell r="J46">
            <v>3.7452806415598769E-2</v>
          </cell>
        </row>
        <row r="47">
          <cell r="G47">
            <v>-4.7266280361406418E-3</v>
          </cell>
          <cell r="H47">
            <v>2.5729002186567524E-3</v>
          </cell>
          <cell r="I47">
            <v>-7.2914755801330366E-3</v>
          </cell>
          <cell r="J47">
            <v>-6.8771762119819758E-3</v>
          </cell>
        </row>
        <row r="48">
          <cell r="G48">
            <v>-8.7239394402009902E-3</v>
          </cell>
          <cell r="H48">
            <v>-2.2083599327096904E-2</v>
          </cell>
          <cell r="I48">
            <v>-6.0449234181882009E-3</v>
          </cell>
          <cell r="J48">
            <v>-1.5170961006253231E-2</v>
          </cell>
        </row>
        <row r="49">
          <cell r="G49">
            <v>-1.498488825548713E-2</v>
          </cell>
          <cell r="H49">
            <v>-1.366563034365632E-2</v>
          </cell>
          <cell r="I49">
            <v>-2.3664557417577465E-2</v>
          </cell>
          <cell r="J49">
            <v>-2.4175230535483209E-2</v>
          </cell>
        </row>
        <row r="50">
          <cell r="G50">
            <v>-4.8632930616082258E-3</v>
          </cell>
          <cell r="H50">
            <v>-3.1104603567448787E-2</v>
          </cell>
          <cell r="I50">
            <v>-5.3357174165385279E-3</v>
          </cell>
          <cell r="J50">
            <v>-1.0495340682031165E-2</v>
          </cell>
        </row>
        <row r="51">
          <cell r="G51">
            <v>-2.9020396799604175E-2</v>
          </cell>
          <cell r="H51">
            <v>-6.6249385541200481E-2</v>
          </cell>
          <cell r="I51">
            <v>-3.7011830409193744E-2</v>
          </cell>
          <cell r="J51">
            <v>-5.1067731128887045E-2</v>
          </cell>
        </row>
        <row r="52">
          <cell r="G52">
            <v>1.2752591499299257E-2</v>
          </cell>
          <cell r="H52">
            <v>-1.181116092834472E-2</v>
          </cell>
          <cell r="I52">
            <v>7.8341414485062887E-3</v>
          </cell>
          <cell r="J52">
            <v>1.9244580178039601E-2</v>
          </cell>
        </row>
        <row r="53">
          <cell r="G53">
            <v>1.4170822279971969E-2</v>
          </cell>
          <cell r="H53">
            <v>0</v>
          </cell>
          <cell r="I53">
            <v>2.0445964393092247E-2</v>
          </cell>
          <cell r="J53">
            <v>1.6875189518529309E-2</v>
          </cell>
        </row>
        <row r="54">
          <cell r="G54">
            <v>-1.9592222217288398E-2</v>
          </cell>
          <cell r="H54">
            <v>-1.4460486331054167E-2</v>
          </cell>
          <cell r="I54">
            <v>-6.768978914116674E-3</v>
          </cell>
          <cell r="J54">
            <v>-1.2121360535256856E-2</v>
          </cell>
        </row>
        <row r="55">
          <cell r="G55">
            <v>-3.3659344946704696E-3</v>
          </cell>
          <cell r="H55">
            <v>1.8413060646877456E-2</v>
          </cell>
          <cell r="I55">
            <v>-1.3593114915760212E-3</v>
          </cell>
          <cell r="J55">
            <v>0</v>
          </cell>
        </row>
        <row r="56">
          <cell r="G56">
            <v>-1.0337294203505772E-2</v>
          </cell>
          <cell r="H56">
            <v>-7.4239390712823924E-3</v>
          </cell>
          <cell r="I56">
            <v>-2.5951622901651848E-2</v>
          </cell>
          <cell r="J56">
            <v>-3.0962225600821808E-2</v>
          </cell>
        </row>
        <row r="57">
          <cell r="G57">
            <v>3.9250485230707469E-3</v>
          </cell>
          <cell r="H57">
            <v>-1.989060824857032E-3</v>
          </cell>
          <cell r="I57">
            <v>7.0598966190867805E-3</v>
          </cell>
          <cell r="J57">
            <v>6.2696130129506356E-3</v>
          </cell>
        </row>
        <row r="58">
          <cell r="G58">
            <v>-1.514150387562984E-2</v>
          </cell>
          <cell r="H58">
            <v>-2.3672724689625987E-2</v>
          </cell>
          <cell r="I58">
            <v>-1.3016394873242073E-2</v>
          </cell>
          <cell r="J58">
            <v>-2.4605810802564996E-2</v>
          </cell>
        </row>
        <row r="59">
          <cell r="G59">
            <v>2.2646645839709927E-2</v>
          </cell>
          <cell r="H59">
            <v>1.0646488394487485E-2</v>
          </cell>
          <cell r="I59">
            <v>2.354157682187917E-2</v>
          </cell>
          <cell r="J59">
            <v>2.425852828407284E-2</v>
          </cell>
        </row>
        <row r="60">
          <cell r="G60">
            <v>-1.6639188095621153E-2</v>
          </cell>
          <cell r="H60">
            <v>-2.192287646242215E-2</v>
          </cell>
          <cell r="I60">
            <v>-3.9630289806344969E-2</v>
          </cell>
          <cell r="J60">
            <v>-2.5326714252063648E-2</v>
          </cell>
        </row>
        <row r="61">
          <cell r="G61">
            <v>8.2820842741118048E-3</v>
          </cell>
          <cell r="H61">
            <v>0</v>
          </cell>
          <cell r="I61">
            <v>7.4762195560987704E-3</v>
          </cell>
          <cell r="J61">
            <v>8.8668784515684544E-3</v>
          </cell>
        </row>
        <row r="62">
          <cell r="G62">
            <v>2.1623375590161947E-2</v>
          </cell>
          <cell r="H62">
            <v>2.7454698464409944E-2</v>
          </cell>
          <cell r="I62">
            <v>3.2619294729517787E-2</v>
          </cell>
          <cell r="J62">
            <v>2.6482383840008714E-2</v>
          </cell>
        </row>
        <row r="63">
          <cell r="G63">
            <v>-5.868667182750773E-3</v>
          </cell>
          <cell r="H63">
            <v>-5.5318220019878114E-3</v>
          </cell>
          <cell r="I63">
            <v>-7.0011954600945683E-3</v>
          </cell>
          <cell r="J63">
            <v>-6.2090575463085943E-3</v>
          </cell>
        </row>
        <row r="64">
          <cell r="G64">
            <v>1.1741365855163888E-2</v>
          </cell>
          <cell r="H64">
            <v>1.997070864794968E-2</v>
          </cell>
          <cell r="I64">
            <v>1.6490909077706496E-2</v>
          </cell>
          <cell r="J64">
            <v>1.203797856177828E-2</v>
          </cell>
        </row>
        <row r="65">
          <cell r="G65">
            <v>-2.5635803593919104E-2</v>
          </cell>
          <cell r="H65">
            <v>-2.4519617174318727E-2</v>
          </cell>
          <cell r="I65">
            <v>-4.0188700507556289E-2</v>
          </cell>
          <cell r="J65">
            <v>-4.367506350611642E-2</v>
          </cell>
        </row>
        <row r="66">
          <cell r="G66">
            <v>3.566742958533097E-3</v>
          </cell>
          <cell r="H66">
            <v>1.9564205646364689E-2</v>
          </cell>
          <cell r="I66">
            <v>1.3576485774220054E-2</v>
          </cell>
          <cell r="J66">
            <v>1.348016155680418E-2</v>
          </cell>
        </row>
        <row r="67">
          <cell r="G67">
            <v>-6.3453234769693927E-3</v>
          </cell>
          <cell r="H67">
            <v>1.3323661198470664E-2</v>
          </cell>
          <cell r="I67">
            <v>-1.3941244562212763E-2</v>
          </cell>
          <cell r="J67">
            <v>-8.8480492299738839E-3</v>
          </cell>
        </row>
        <row r="68">
          <cell r="G68">
            <v>-1.9629133317311087E-2</v>
          </cell>
          <cell r="H68">
            <v>3.0415088864437816E-2</v>
          </cell>
          <cell r="I68">
            <v>-8.6768440248872359E-3</v>
          </cell>
          <cell r="J68">
            <v>-2.2703387585463461E-2</v>
          </cell>
        </row>
        <row r="69">
          <cell r="G69">
            <v>5.0866914749744261E-3</v>
          </cell>
          <cell r="H69">
            <v>1.040690565581741E-2</v>
          </cell>
          <cell r="I69">
            <v>5.7929198947846514E-3</v>
          </cell>
          <cell r="J69">
            <v>6.1672606139153985E-3</v>
          </cell>
        </row>
        <row r="70">
          <cell r="G70">
            <v>1.7478069867966402E-2</v>
          </cell>
          <cell r="H70">
            <v>1.2625839923157777E-2</v>
          </cell>
          <cell r="I70">
            <v>2.4956731973077188E-2</v>
          </cell>
          <cell r="J70">
            <v>2.8170876966202081E-2</v>
          </cell>
        </row>
        <row r="71">
          <cell r="G71">
            <v>2.6169104904265333E-4</v>
          </cell>
          <cell r="H71">
            <v>6.0227191549152475E-3</v>
          </cell>
          <cell r="I71">
            <v>9.1132772304804051E-3</v>
          </cell>
          <cell r="J71">
            <v>3.8603311675666188E-3</v>
          </cell>
        </row>
        <row r="72">
          <cell r="G72">
            <v>-2.3562893540105441E-2</v>
          </cell>
          <cell r="H72">
            <v>-9.2421448353144104E-4</v>
          </cell>
          <cell r="I72">
            <v>-3.5033168442938113E-2</v>
          </cell>
          <cell r="J72">
            <v>-3.058559891982993E-2</v>
          </cell>
        </row>
        <row r="73">
          <cell r="G73">
            <v>6.249185779671625E-3</v>
          </cell>
          <cell r="H73">
            <v>-3.6727291720156811E-2</v>
          </cell>
          <cell r="I73">
            <v>2.8866991429375992E-3</v>
          </cell>
          <cell r="J73">
            <v>3.6107601249485649E-4</v>
          </cell>
        </row>
        <row r="74">
          <cell r="G74">
            <v>-5.8474233765493664E-3</v>
          </cell>
          <cell r="H74">
            <v>-1.15775533424429E-2</v>
          </cell>
          <cell r="I74">
            <v>-5.5401803769023318E-3</v>
          </cell>
          <cell r="J74">
            <v>-3.9790249646981723E-3</v>
          </cell>
        </row>
        <row r="75">
          <cell r="G75">
            <v>9.8991582108468364E-3</v>
          </cell>
          <cell r="H75">
            <v>-5.8394326515593276E-3</v>
          </cell>
          <cell r="I75">
            <v>1.7479195162550448E-2</v>
          </cell>
          <cell r="J75">
            <v>4.3399706439268713E-3</v>
          </cell>
        </row>
        <row r="76">
          <cell r="G76">
            <v>1.7856561492334926E-2</v>
          </cell>
          <cell r="H76">
            <v>6.4263959290790984E-2</v>
          </cell>
          <cell r="I76">
            <v>2.3458734668263752E-2</v>
          </cell>
          <cell r="J76">
            <v>2.8110728403562771E-2</v>
          </cell>
        </row>
        <row r="77">
          <cell r="G77">
            <v>1.9665239367357274E-2</v>
          </cell>
          <cell r="H77">
            <v>8.6580627431145311E-3</v>
          </cell>
          <cell r="I77">
            <v>-9.2785903110256134E-4</v>
          </cell>
          <cell r="J77">
            <v>8.0377857154522083E-3</v>
          </cell>
        </row>
        <row r="78">
          <cell r="G78">
            <v>-1.8532606706387609E-3</v>
          </cell>
          <cell r="H78">
            <v>-1.2785562296971703E-2</v>
          </cell>
          <cell r="I78">
            <v>6.9380481812494786E-3</v>
          </cell>
          <cell r="J78">
            <v>4.5146803548157394E-3</v>
          </cell>
        </row>
        <row r="79">
          <cell r="G79">
            <v>-6.6545522150614114E-4</v>
          </cell>
          <cell r="H79">
            <v>-7.3801072976225337E-3</v>
          </cell>
          <cell r="I79">
            <v>-6.4740110522378391E-3</v>
          </cell>
          <cell r="J79">
            <v>-2.0811662029726432E-3</v>
          </cell>
        </row>
        <row r="80">
          <cell r="G80">
            <v>1.6857469516009096E-2</v>
          </cell>
          <cell r="H80">
            <v>1.5162247739677455E-2</v>
          </cell>
          <cell r="I80">
            <v>1.6791653879876099E-2</v>
          </cell>
          <cell r="J80">
            <v>1.5846008447837227E-2</v>
          </cell>
        </row>
        <row r="81">
          <cell r="G81">
            <v>-1.8548693493749376E-2</v>
          </cell>
          <cell r="H81">
            <v>-3.0087897956353093E-2</v>
          </cell>
          <cell r="I81">
            <v>-2.5177447255370449E-2</v>
          </cell>
          <cell r="J81">
            <v>-2.7019309045674619E-2</v>
          </cell>
        </row>
        <row r="82">
          <cell r="G82">
            <v>8.2496285606288421E-3</v>
          </cell>
          <cell r="H82">
            <v>-8.0208026132144936E-3</v>
          </cell>
          <cell r="I82">
            <v>2.3364496605966117E-3</v>
          </cell>
          <cell r="J82">
            <v>7.0200073054199499E-4</v>
          </cell>
        </row>
        <row r="83">
          <cell r="G83">
            <v>3.3060794014502554E-4</v>
          </cell>
          <cell r="H83">
            <v>5.0795776046106911E-2</v>
          </cell>
          <cell r="I83">
            <v>1.0908777088499433E-2</v>
          </cell>
          <cell r="J83">
            <v>2.4531289649213283E-3</v>
          </cell>
        </row>
        <row r="84">
          <cell r="G84">
            <v>1.694272073031192E-2</v>
          </cell>
          <cell r="H84">
            <v>-3.156710625845249E-3</v>
          </cell>
          <cell r="I84">
            <v>2.7099460896546482E-2</v>
          </cell>
          <cell r="J84">
            <v>2.2496190081344354E-2</v>
          </cell>
        </row>
        <row r="85">
          <cell r="G85">
            <v>-8.2590119396958317E-3</v>
          </cell>
          <cell r="H85">
            <v>-7.7080408839720026E-3</v>
          </cell>
          <cell r="I85">
            <v>-8.5740597468906554E-3</v>
          </cell>
          <cell r="J85">
            <v>-1.9002126425877858E-2</v>
          </cell>
        </row>
        <row r="86">
          <cell r="G86">
            <v>-9.1033452390200924E-3</v>
          </cell>
          <cell r="H86">
            <v>-4.5620517078422372E-3</v>
          </cell>
          <cell r="I86">
            <v>-1.1284099899444273E-2</v>
          </cell>
          <cell r="J86">
            <v>-1.1224249721231502E-2</v>
          </cell>
        </row>
        <row r="87">
          <cell r="G87">
            <v>3.731203248633632E-2</v>
          </cell>
          <cell r="H87">
            <v>1.4976454189557259E-2</v>
          </cell>
          <cell r="I87">
            <v>3.7791271714166443E-2</v>
          </cell>
          <cell r="J87">
            <v>5.723988100431663E-2</v>
          </cell>
        </row>
        <row r="88">
          <cell r="G88">
            <v>2.014805699806493E-2</v>
          </cell>
          <cell r="H88">
            <v>8.9686699827603161E-3</v>
          </cell>
          <cell r="I88">
            <v>4.4259787144554183E-2</v>
          </cell>
          <cell r="J88">
            <v>4.2420715883939072E-2</v>
          </cell>
        </row>
        <row r="89">
          <cell r="G89">
            <v>-3.8622397235898425E-3</v>
          </cell>
          <cell r="H89">
            <v>-2.5775788299141605E-2</v>
          </cell>
          <cell r="I89">
            <v>1.055409066781925E-3</v>
          </cell>
          <cell r="J89">
            <v>4.780885598838088E-3</v>
          </cell>
        </row>
        <row r="90">
          <cell r="G90">
            <v>-7.6358880877364565E-3</v>
          </cell>
          <cell r="H90">
            <v>2.9785595409371764E-2</v>
          </cell>
          <cell r="I90">
            <v>-3.3812373709573291E-3</v>
          </cell>
          <cell r="J90">
            <v>-1.5057148157989303E-2</v>
          </cell>
        </row>
        <row r="91">
          <cell r="G91">
            <v>4.468570793905649E-2</v>
          </cell>
          <cell r="H91">
            <v>-8.8967977398647852E-4</v>
          </cell>
          <cell r="I91">
            <v>5.7781514433281181E-2</v>
          </cell>
          <cell r="J91">
            <v>6.5587035169146352E-2</v>
          </cell>
        </row>
        <row r="92">
          <cell r="G92">
            <v>4.6465702511742413E-5</v>
          </cell>
          <cell r="H92">
            <v>-3.7175631748739016E-2</v>
          </cell>
          <cell r="I92">
            <v>-5.2083451084984416E-3</v>
          </cell>
          <cell r="J92">
            <v>3.6210057643302012E-3</v>
          </cell>
        </row>
        <row r="93">
          <cell r="G93">
            <v>-2.8370362851408076E-2</v>
          </cell>
          <cell r="H93">
            <v>-5.2631249948086621E-2</v>
          </cell>
          <cell r="I93">
            <v>-3.5155878749246187E-2</v>
          </cell>
          <cell r="J93">
            <v>-3.3070986842527253E-2</v>
          </cell>
        </row>
        <row r="94">
          <cell r="G94">
            <v>-9.0997026468500469E-3</v>
          </cell>
          <cell r="H94">
            <v>-4.8804391649084266E-3</v>
          </cell>
          <cell r="I94">
            <v>-1.192857086599707E-2</v>
          </cell>
          <cell r="J94">
            <v>-5.9328823520499972E-3</v>
          </cell>
        </row>
        <row r="95">
          <cell r="G95">
            <v>5.2682344603231634E-3</v>
          </cell>
          <cell r="H95">
            <v>-1.428947694281185E-2</v>
          </cell>
          <cell r="I95">
            <v>1.1512424378596908E-2</v>
          </cell>
          <cell r="J95">
            <v>5.310023408634657E-3</v>
          </cell>
        </row>
        <row r="96">
          <cell r="G96">
            <v>2.7894590554247502E-2</v>
          </cell>
          <cell r="H96">
            <v>1.1349739401886719E-2</v>
          </cell>
          <cell r="I96">
            <v>3.9180689938882185E-2</v>
          </cell>
          <cell r="J96">
            <v>4.6562495618003755E-2</v>
          </cell>
        </row>
        <row r="97">
          <cell r="G97">
            <v>5.3650572782107798E-4</v>
          </cell>
          <cell r="H97">
            <v>5.3829344562295288E-3</v>
          </cell>
          <cell r="I97">
            <v>-1.0460767286948157E-2</v>
          </cell>
          <cell r="J97">
            <v>1.1887074187272183E-3</v>
          </cell>
        </row>
        <row r="98">
          <cell r="G98">
            <v>-2.259396860009192E-2</v>
          </cell>
          <cell r="H98">
            <v>-1.3759430835278632E-2</v>
          </cell>
          <cell r="I98">
            <v>-3.017780065896767E-2</v>
          </cell>
          <cell r="J98">
            <v>-2.8009661230093453E-2</v>
          </cell>
        </row>
        <row r="99">
          <cell r="G99">
            <v>4.4268395452257301E-3</v>
          </cell>
          <cell r="H99">
            <v>7.8856988231848502E-3</v>
          </cell>
          <cell r="I99">
            <v>-1.0426442378735068E-3</v>
          </cell>
          <cell r="J99">
            <v>3.3541729883263191E-3</v>
          </cell>
        </row>
        <row r="100">
          <cell r="G100">
            <v>1.6218004084824968E-2</v>
          </cell>
          <cell r="H100">
            <v>1.2198248350099373E-2</v>
          </cell>
          <cell r="I100">
            <v>1.4499011243909869E-2</v>
          </cell>
          <cell r="J100">
            <v>1.210302217239095E-2</v>
          </cell>
        </row>
        <row r="101">
          <cell r="G101">
            <v>-3.4640985862679986E-3</v>
          </cell>
          <cell r="H101">
            <v>-3.8872740884017677E-3</v>
          </cell>
          <cell r="I101">
            <v>3.4896884414518437E-3</v>
          </cell>
          <cell r="J101">
            <v>3.6025256624947232E-3</v>
          </cell>
        </row>
        <row r="102">
          <cell r="G102">
            <v>-2.6575098478705202E-2</v>
          </cell>
          <cell r="H102">
            <v>-2.0162964848712033E-2</v>
          </cell>
          <cell r="I102">
            <v>-2.6369222233690346E-2</v>
          </cell>
          <cell r="J102">
            <v>-2.4265673477428334E-2</v>
          </cell>
        </row>
        <row r="103">
          <cell r="G103">
            <v>1.2205050217712451E-2</v>
          </cell>
          <cell r="H103">
            <v>9.9304874099185323E-4</v>
          </cell>
          <cell r="I103">
            <v>1.150519960392259E-2</v>
          </cell>
          <cell r="J103">
            <v>2.8452282461554051E-2</v>
          </cell>
        </row>
        <row r="104">
          <cell r="G104">
            <v>1.9270098411747882E-2</v>
          </cell>
          <cell r="H104">
            <v>1.6244511778615047E-2</v>
          </cell>
          <cell r="I104">
            <v>1.8545761294910149E-2</v>
          </cell>
          <cell r="J104">
            <v>1.7160184401487349E-2</v>
          </cell>
        </row>
        <row r="105">
          <cell r="G105">
            <v>-2.2689230996490013E-2</v>
          </cell>
          <cell r="H105">
            <v>-1.3271268755777393E-2</v>
          </cell>
          <cell r="I105">
            <v>-1.854576129491008E-2</v>
          </cell>
          <cell r="J105">
            <v>-1.8952299575170251E-2</v>
          </cell>
        </row>
        <row r="106">
          <cell r="G106">
            <v>3.6200131522319184E-2</v>
          </cell>
          <cell r="H106">
            <v>4.6407553731244174E-2</v>
          </cell>
          <cell r="I106">
            <v>2.8904338735303702E-2</v>
          </cell>
          <cell r="J106">
            <v>3.8127785436531871E-2</v>
          </cell>
        </row>
        <row r="107">
          <cell r="G107">
            <v>6.1730007620436483E-3</v>
          </cell>
          <cell r="H107">
            <v>3.39015516756812E-2</v>
          </cell>
          <cell r="I107">
            <v>-4.8612613459872453E-3</v>
          </cell>
          <cell r="J107">
            <v>-1.3034217838345083E-2</v>
          </cell>
        </row>
        <row r="108">
          <cell r="G108">
            <v>1.1328472739432766E-2</v>
          </cell>
          <cell r="H108">
            <v>1.4056001083881008E-2</v>
          </cell>
          <cell r="I108">
            <v>1.4217532152398259E-2</v>
          </cell>
          <cell r="J108">
            <v>5.5569851151713083E-2</v>
          </cell>
        </row>
        <row r="109">
          <cell r="G109">
            <v>1.3246119627492432E-2</v>
          </cell>
          <cell r="H109">
            <v>-8.5915066118022014E-3</v>
          </cell>
          <cell r="I109">
            <v>1.07549333807993E-2</v>
          </cell>
          <cell r="J109">
            <v>2.1266537436760994E-2</v>
          </cell>
        </row>
        <row r="110">
          <cell r="G110">
            <v>-1.0433940708675704E-2</v>
          </cell>
          <cell r="H110">
            <v>-9.0867793621806432E-4</v>
          </cell>
          <cell r="I110">
            <v>6.3191363526660478E-3</v>
          </cell>
          <cell r="J110">
            <v>-1.0863767900099092E-2</v>
          </cell>
        </row>
        <row r="111">
          <cell r="G111">
            <v>-1.0817535836977012E-2</v>
          </cell>
          <cell r="H111">
            <v>1.0850016024065623E-2</v>
          </cell>
          <cell r="I111">
            <v>9.8376790847237868E-4</v>
          </cell>
          <cell r="J111">
            <v>-1.957873100579231E-2</v>
          </cell>
        </row>
        <row r="112">
          <cell r="G112">
            <v>-2.4162621040733769E-2</v>
          </cell>
          <cell r="H112">
            <v>-5.7370031658958619E-2</v>
          </cell>
          <cell r="I112">
            <v>-1.3861608085128235E-2</v>
          </cell>
          <cell r="J112">
            <v>-2.1106735420536885E-2</v>
          </cell>
        </row>
        <row r="113">
          <cell r="G113">
            <v>2.4523972305727016E-4</v>
          </cell>
          <cell r="H113">
            <v>-2.0688734058557146E-2</v>
          </cell>
          <cell r="I113">
            <v>1.2484061866928161E-2</v>
          </cell>
          <cell r="J113">
            <v>1.4681234892158465E-2</v>
          </cell>
        </row>
        <row r="114">
          <cell r="G114">
            <v>-1.3671021321232987E-3</v>
          </cell>
          <cell r="H114">
            <v>-3.0103432781547829E-2</v>
          </cell>
          <cell r="I114">
            <v>2.7531974129997388E-3</v>
          </cell>
          <cell r="J114">
            <v>-8.4116084969570949E-4</v>
          </cell>
        </row>
        <row r="115">
          <cell r="G115">
            <v>-7.1580587027090976E-3</v>
          </cell>
          <cell r="H115">
            <v>-9.5646337007924669E-3</v>
          </cell>
          <cell r="I115">
            <v>-3.7383221092707379E-3</v>
          </cell>
          <cell r="J115">
            <v>-1.8115411894169299E-2</v>
          </cell>
        </row>
        <row r="116">
          <cell r="G116">
            <v>1.2394313866396681E-2</v>
          </cell>
          <cell r="H116">
            <v>1.6056541644317558E-2</v>
          </cell>
          <cell r="I116">
            <v>8.6359712380846138E-3</v>
          </cell>
          <cell r="J116">
            <v>1.3898961513944121E-2</v>
          </cell>
        </row>
        <row r="117">
          <cell r="G117">
            <v>2.9138735705820082E-2</v>
          </cell>
          <cell r="H117">
            <v>1.0398707220898737E-2</v>
          </cell>
          <cell r="I117">
            <v>3.041034954012254E-2</v>
          </cell>
          <cell r="J117">
            <v>4.7313554733491102E-2</v>
          </cell>
        </row>
        <row r="118">
          <cell r="G118">
            <v>-6.9722244861104557E-3</v>
          </cell>
          <cell r="H118">
            <v>-6.9204428445737952E-3</v>
          </cell>
          <cell r="I118">
            <v>-5.6888216455891765E-4</v>
          </cell>
          <cell r="J118">
            <v>-4.308030355340311E-3</v>
          </cell>
        </row>
        <row r="119">
          <cell r="G119">
            <v>-7.2159611613534175E-3</v>
          </cell>
          <cell r="H119">
            <v>4.793946228911905E-2</v>
          </cell>
          <cell r="I119">
            <v>-1.307832110317652E-2</v>
          </cell>
          <cell r="J119">
            <v>-1.1124792526171406E-2</v>
          </cell>
        </row>
        <row r="120">
          <cell r="G120">
            <v>2.3920581379397376E-3</v>
          </cell>
          <cell r="H120">
            <v>6.1875403718087453E-2</v>
          </cell>
          <cell r="I120">
            <v>-2.3088033359818807E-3</v>
          </cell>
          <cell r="J120">
            <v>4.0844168434718614E-3</v>
          </cell>
        </row>
        <row r="121">
          <cell r="G121">
            <v>-1.4357756703484614E-2</v>
          </cell>
          <cell r="H121">
            <v>-3.8971855232093608E-2</v>
          </cell>
          <cell r="I121">
            <v>-1.1564037129873843E-3</v>
          </cell>
          <cell r="J121">
            <v>-2.1762794234824038E-3</v>
          </cell>
        </row>
        <row r="122">
          <cell r="G122">
            <v>-7.9639020020151764E-3</v>
          </cell>
          <cell r="H122">
            <v>7.3665158167626459E-3</v>
          </cell>
          <cell r="I122">
            <v>-1.6625729316041137E-2</v>
          </cell>
          <cell r="J122">
            <v>-1.4538728177947942E-2</v>
          </cell>
        </row>
        <row r="123">
          <cell r="G123">
            <v>2.7043167408295678E-2</v>
          </cell>
          <cell r="H123">
            <v>1.185604403031295E-2</v>
          </cell>
          <cell r="I123">
            <v>3.3264093640710861E-2</v>
          </cell>
          <cell r="J123">
            <v>4.0081184129710019E-2</v>
          </cell>
        </row>
        <row r="124">
          <cell r="G124">
            <v>1.5344010289234883E-2</v>
          </cell>
          <cell r="H124">
            <v>9.0620758353809037E-4</v>
          </cell>
          <cell r="I124">
            <v>2.4727306502428815E-2</v>
          </cell>
          <cell r="J124">
            <v>2.0234562398725373E-2</v>
          </cell>
        </row>
        <row r="125">
          <cell r="G125">
            <v>5.1296778199984043E-3</v>
          </cell>
          <cell r="H125">
            <v>1.8843087801479915E-2</v>
          </cell>
          <cell r="I125">
            <v>8.8422792197372906E-3</v>
          </cell>
          <cell r="J125">
            <v>1.2409673214425565E-2</v>
          </cell>
        </row>
        <row r="126">
          <cell r="G126">
            <v>-2.2877814601977233E-3</v>
          </cell>
          <cell r="H126">
            <v>-1.4775285582154289E-2</v>
          </cell>
          <cell r="I126">
            <v>-9.1198642317529954E-3</v>
          </cell>
          <cell r="J126">
            <v>-1.1889517158066399E-2</v>
          </cell>
        </row>
        <row r="127">
          <cell r="G127">
            <v>3.5243506400426589E-3</v>
          </cell>
          <cell r="H127">
            <v>1.6995042320467297E-2</v>
          </cell>
          <cell r="I127">
            <v>-1.2717661452045849E-2</v>
          </cell>
          <cell r="J127">
            <v>-1.7309637533307855E-2</v>
          </cell>
        </row>
        <row r="128">
          <cell r="G128">
            <v>-1.3404966368843878E-2</v>
          </cell>
          <cell r="H128">
            <v>-6.6741070876932427E-3</v>
          </cell>
          <cell r="I128">
            <v>-1.125809295402578E-3</v>
          </cell>
          <cell r="J128">
            <v>-2.6775478110892589E-3</v>
          </cell>
        </row>
        <row r="129">
          <cell r="G129">
            <v>4.6717747060169446E-3</v>
          </cell>
          <cell r="H129">
            <v>4.153602525391227E-2</v>
          </cell>
          <cell r="I129">
            <v>5.6306307851417751E-4</v>
          </cell>
          <cell r="J129">
            <v>-5.3092647891896431E-4</v>
          </cell>
        </row>
        <row r="130">
          <cell r="G130">
            <v>-2.169942105638581E-3</v>
          </cell>
          <cell r="H130">
            <v>-1.1630542475007595E-2</v>
          </cell>
          <cell r="I130">
            <v>8.9661570129955168E-3</v>
          </cell>
          <cell r="J130">
            <v>1.0828047167039025E-2</v>
          </cell>
        </row>
        <row r="131">
          <cell r="G131">
            <v>-8.2617543747936281E-3</v>
          </cell>
          <cell r="H131">
            <v>-1.2205905679503623E-2</v>
          </cell>
          <cell r="I131">
            <v>-8.1221564008464205E-3</v>
          </cell>
          <cell r="J131">
            <v>-4.7393453650069247E-3</v>
          </cell>
        </row>
        <row r="132">
          <cell r="G132">
            <v>-2.5295983596408528E-2</v>
          </cell>
          <cell r="H132">
            <v>-4.7606654267331856E-2</v>
          </cell>
          <cell r="I132">
            <v>-2.7078752997589522E-2</v>
          </cell>
          <cell r="J132">
            <v>-1.945431108599872E-2</v>
          </cell>
        </row>
        <row r="133">
          <cell r="G133">
            <v>5.8607631214034599E-3</v>
          </cell>
          <cell r="H133">
            <v>-1.1100946559446219E-2</v>
          </cell>
          <cell r="I133">
            <v>8.917073325671248E-3</v>
          </cell>
          <cell r="J133">
            <v>1.1505143631878389E-2</v>
          </cell>
        </row>
        <row r="134">
          <cell r="G134">
            <v>6.4361568458328588E-3</v>
          </cell>
          <cell r="H134">
            <v>3.1588801810885567E-2</v>
          </cell>
          <cell r="I134">
            <v>6.8493418435476659E-3</v>
          </cell>
          <cell r="J134">
            <v>6.6286866078789624E-3</v>
          </cell>
        </row>
        <row r="135">
          <cell r="G135">
            <v>9.8391082853682473E-3</v>
          </cell>
          <cell r="H135">
            <v>2.1841741915048635E-2</v>
          </cell>
          <cell r="I135">
            <v>1.7480005263635478E-2</v>
          </cell>
          <cell r="J135">
            <v>2.6083899237402522E-2</v>
          </cell>
        </row>
        <row r="136">
          <cell r="G136">
            <v>-4.4270578790738336E-3</v>
          </cell>
          <cell r="H136">
            <v>1.4010737069598369E-2</v>
          </cell>
          <cell r="I136">
            <v>-7.2931599551855856E-3</v>
          </cell>
          <cell r="J136">
            <v>-1.1393183827533933E-2</v>
          </cell>
        </row>
        <row r="137">
          <cell r="G137">
            <v>-1.2079664624499258E-2</v>
          </cell>
          <cell r="H137">
            <v>0</v>
          </cell>
          <cell r="I137">
            <v>-2.7109664189523951E-2</v>
          </cell>
          <cell r="J137">
            <v>-1.9724505348644488E-2</v>
          </cell>
        </row>
        <row r="138">
          <cell r="G138">
            <v>2.4391806739976199E-3</v>
          </cell>
          <cell r="H138">
            <v>1.2959144642505116E-2</v>
          </cell>
          <cell r="I138">
            <v>1.6091186090661048E-2</v>
          </cell>
          <cell r="J138">
            <v>1.84215735688118E-2</v>
          </cell>
        </row>
        <row r="139">
          <cell r="G139">
            <v>-1.0877558887438689E-2</v>
          </cell>
          <cell r="H139">
            <v>-2.3888215174695492E-2</v>
          </cell>
          <cell r="I139">
            <v>-1.3473043131053746E-2</v>
          </cell>
          <cell r="J139">
            <v>-1.4445425187697746E-2</v>
          </cell>
        </row>
        <row r="140">
          <cell r="G140">
            <v>-4.7267582242934035E-3</v>
          </cell>
          <cell r="H140">
            <v>-1.1049836186584935E-2</v>
          </cell>
          <cell r="I140">
            <v>-2.8864194103265525E-4</v>
          </cell>
          <cell r="J140">
            <v>5.277057098485527E-3</v>
          </cell>
        </row>
        <row r="141">
          <cell r="G141">
            <v>5.0068539254884683E-3</v>
          </cell>
          <cell r="H141">
            <v>-1.9296088941729381E-2</v>
          </cell>
          <cell r="I141">
            <v>-4.6296378975224425E-3</v>
          </cell>
          <cell r="J141">
            <v>-7.6608484559469638E-3</v>
          </cell>
        </row>
        <row r="142">
          <cell r="G142">
            <v>-6.5678413026964266E-3</v>
          </cell>
          <cell r="H142">
            <v>-7.732583446189923E-3</v>
          </cell>
          <cell r="I142">
            <v>-2.1991796722108103E-2</v>
          </cell>
          <cell r="J142">
            <v>-1.0323501381515079E-2</v>
          </cell>
        </row>
        <row r="143">
          <cell r="G143">
            <v>3.7984523618654108E-3</v>
          </cell>
          <cell r="H143">
            <v>-1.2405396857487741E-2</v>
          </cell>
          <cell r="I143">
            <v>1.6757705097977964E-2</v>
          </cell>
          <cell r="J143">
            <v>2.4292692567361038E-2</v>
          </cell>
        </row>
        <row r="144">
          <cell r="G144">
            <v>2.8003468202050141E-2</v>
          </cell>
          <cell r="H144">
            <v>1.3774322464829422E-2</v>
          </cell>
          <cell r="I144">
            <v>3.4387342307980615E-2</v>
          </cell>
          <cell r="J144">
            <v>3.0205842058315547E-2</v>
          </cell>
        </row>
        <row r="145">
          <cell r="G145">
            <v>3.4939467536951235E-2</v>
          </cell>
          <cell r="H145">
            <v>2.0312140453982306E-2</v>
          </cell>
          <cell r="I145">
            <v>4.180784066842138E-2</v>
          </cell>
          <cell r="J145">
            <v>4.403545454146942E-2</v>
          </cell>
        </row>
        <row r="146">
          <cell r="G146">
            <v>6.0468153748782626E-3</v>
          </cell>
          <cell r="H146">
            <v>-4.0579992229360151E-2</v>
          </cell>
          <cell r="I146">
            <v>1.6352059839304312E-2</v>
          </cell>
          <cell r="J146">
            <v>1.0079435732130038E-2</v>
          </cell>
        </row>
        <row r="147">
          <cell r="G147">
            <v>3.0097512414978037E-3</v>
          </cell>
          <cell r="H147">
            <v>-1.8630652803930657E-3</v>
          </cell>
          <cell r="I147">
            <v>-1.6892746526038432E-2</v>
          </cell>
          <cell r="J147">
            <v>-7.8779334054368613E-3</v>
          </cell>
        </row>
        <row r="148">
          <cell r="G148">
            <v>-1.5364584937074086E-3</v>
          </cell>
          <cell r="H148">
            <v>6.5055991526899639E-3</v>
          </cell>
          <cell r="I148">
            <v>1.8911257840608607E-3</v>
          </cell>
          <cell r="J148">
            <v>1.1793748493111348E-2</v>
          </cell>
        </row>
        <row r="149">
          <cell r="G149">
            <v>3.6140027361311711E-3</v>
          </cell>
          <cell r="H149">
            <v>6.0215852343097009E-2</v>
          </cell>
          <cell r="I149">
            <v>1.2605772395363568E-2</v>
          </cell>
          <cell r="J149">
            <v>6.0879282145028151E-3</v>
          </cell>
        </row>
        <row r="150">
          <cell r="G150">
            <v>1.7043785914586388E-2</v>
          </cell>
          <cell r="H150">
            <v>2.6679723592613721E-2</v>
          </cell>
          <cell r="I150">
            <v>1.5077656353644428E-2</v>
          </cell>
          <cell r="J150">
            <v>1.7090318479609842E-2</v>
          </cell>
        </row>
        <row r="151">
          <cell r="G151">
            <v>2.0488967673077396E-3</v>
          </cell>
          <cell r="H151">
            <v>-4.2553255701384945E-3</v>
          </cell>
          <cell r="I151">
            <v>-6.8493418450244637E-3</v>
          </cell>
          <cell r="J151">
            <v>-3.1074484202170084E-3</v>
          </cell>
        </row>
        <row r="152">
          <cell r="G152">
            <v>-1.5683098011878736E-3</v>
          </cell>
          <cell r="H152">
            <v>-2.1552558385734191E-2</v>
          </cell>
          <cell r="I152">
            <v>-6.0983882505326577E-3</v>
          </cell>
          <cell r="J152">
            <v>-6.4849512718449251E-3</v>
          </cell>
        </row>
        <row r="153">
          <cell r="G153">
            <v>8.6748146743503857E-3</v>
          </cell>
          <cell r="H153">
            <v>-1.2275471987116454E-2</v>
          </cell>
          <cell r="I153">
            <v>7.4192179229386921E-3</v>
          </cell>
          <cell r="J153">
            <v>1.1738067458921189E-2</v>
          </cell>
        </row>
        <row r="154">
          <cell r="G154">
            <v>-4.4449468237527092E-3</v>
          </cell>
          <cell r="H154">
            <v>-1.064311598732076E-2</v>
          </cell>
          <cell r="I154">
            <v>-1.5698074126965649E-2</v>
          </cell>
          <cell r="J154">
            <v>-1.9070327580991964E-3</v>
          </cell>
        </row>
        <row r="155">
          <cell r="G155">
            <v>3.5872003146626046E-3</v>
          </cell>
          <cell r="H155">
            <v>-9.4065643206330506E-3</v>
          </cell>
          <cell r="I155">
            <v>-2.9542118984999307E-3</v>
          </cell>
          <cell r="J155">
            <v>4.7607802371637678E-3</v>
          </cell>
        </row>
        <row r="156">
          <cell r="G156">
            <v>1.0097901808765911E-2</v>
          </cell>
          <cell r="H156">
            <v>6.2793074338756805E-2</v>
          </cell>
          <cell r="I156">
            <v>0</v>
          </cell>
          <cell r="J156">
            <v>3.3191116304139116E-3</v>
          </cell>
        </row>
        <row r="157">
          <cell r="G157">
            <v>7.7828721325073763E-3</v>
          </cell>
          <cell r="H157">
            <v>1.6349138001529411E-2</v>
          </cell>
          <cell r="I157">
            <v>1.282754093727722E-2</v>
          </cell>
          <cell r="J157">
            <v>1.0126072627766696E-2</v>
          </cell>
        </row>
        <row r="158">
          <cell r="G158">
            <v>-9.0575472734013098E-4</v>
          </cell>
          <cell r="H158">
            <v>1.8129874412306186E-2</v>
          </cell>
          <cell r="I158">
            <v>-8.2656116518927663E-3</v>
          </cell>
          <cell r="J158">
            <v>-1.1547200296788036E-2</v>
          </cell>
        </row>
        <row r="159">
          <cell r="G159">
            <v>-9.4814222784665066E-3</v>
          </cell>
          <cell r="H159">
            <v>-5.152972387355792E-2</v>
          </cell>
          <cell r="I159">
            <v>-1.6077173868844286E-3</v>
          </cell>
          <cell r="J159">
            <v>-4.5136078533184101E-3</v>
          </cell>
        </row>
        <row r="160">
          <cell r="G160">
            <v>1.518334926929968E-2</v>
          </cell>
          <cell r="H160">
            <v>2.0847383390131712E-2</v>
          </cell>
          <cell r="I160">
            <v>6.6818369677452347E-3</v>
          </cell>
          <cell r="J160">
            <v>1.6997576370807801E-2</v>
          </cell>
        </row>
        <row r="161">
          <cell r="G161">
            <v>1.1522252735684416E-2</v>
          </cell>
          <cell r="H161">
            <v>1.8356794141285711E-2</v>
          </cell>
          <cell r="I161">
            <v>-1.3328004100031004E-3</v>
          </cell>
          <cell r="J161">
            <v>1.0015222877713521E-2</v>
          </cell>
        </row>
        <row r="162">
          <cell r="G162">
            <v>-2.3136906143180251E-2</v>
          </cell>
          <cell r="H162">
            <v>1.0690891298944972E-2</v>
          </cell>
          <cell r="I162">
            <v>1.7713615832328281E-2</v>
          </cell>
          <cell r="J162">
            <v>8.078520563637644E-3</v>
          </cell>
        </row>
        <row r="163">
          <cell r="G163">
            <v>2.0514760023415323E-3</v>
          </cell>
          <cell r="H163">
            <v>-2.4845998586530662E-2</v>
          </cell>
          <cell r="I163">
            <v>-7.3645782631047768E-3</v>
          </cell>
          <cell r="J163">
            <v>-1.2957145642609741E-2</v>
          </cell>
        </row>
        <row r="164">
          <cell r="G164">
            <v>1.4089053880449041E-2</v>
          </cell>
          <cell r="H164">
            <v>-7.153407318545326E-3</v>
          </cell>
          <cell r="I164">
            <v>6.3158104688931481E-3</v>
          </cell>
          <cell r="J164">
            <v>-2.3315468726394775E-3</v>
          </cell>
        </row>
        <row r="165">
          <cell r="G165">
            <v>4.0845989429491277E-3</v>
          </cell>
          <cell r="H165">
            <v>-5.9297081836742829E-3</v>
          </cell>
          <cell r="I165">
            <v>1.7165571026501729E-2</v>
          </cell>
          <cell r="J165">
            <v>5.4951394626403006E-2</v>
          </cell>
        </row>
        <row r="166">
          <cell r="G166">
            <v>4.7937650058569401E-3</v>
          </cell>
          <cell r="H166">
            <v>1.4758859505587484E-2</v>
          </cell>
          <cell r="I166">
            <v>1.1601677100620744E-3</v>
          </cell>
          <cell r="J166">
            <v>-1.2450138587215534E-2</v>
          </cell>
        </row>
        <row r="167">
          <cell r="G167">
            <v>7.4014458596056883E-3</v>
          </cell>
          <cell r="H167">
            <v>-7.9849131966326908E-3</v>
          </cell>
          <cell r="I167">
            <v>2.2421321414452716E-2</v>
          </cell>
          <cell r="J167">
            <v>2.1892708073433277E-2</v>
          </cell>
        </row>
        <row r="168">
          <cell r="G168">
            <v>-2.8136271158221218E-3</v>
          </cell>
          <cell r="H168">
            <v>6.295498953192695E-2</v>
          </cell>
          <cell r="I168">
            <v>-4.351310706922705E-2</v>
          </cell>
          <cell r="J168">
            <v>4.3782837814333069E-4</v>
          </cell>
        </row>
        <row r="169">
          <cell r="G169">
            <v>-3.8108536741414852E-2</v>
          </cell>
          <cell r="H169">
            <v>-4.2904192486365705E-2</v>
          </cell>
          <cell r="I169">
            <v>-4.3017385081136207E-2</v>
          </cell>
          <cell r="J169">
            <v>-4.8199399770793933E-2</v>
          </cell>
        </row>
        <row r="170">
          <cell r="G170">
            <v>-2.4333486403869658E-3</v>
          </cell>
          <cell r="H170">
            <v>-4.0942624900300935E-2</v>
          </cell>
          <cell r="I170">
            <v>3.5650661627688114E-3</v>
          </cell>
          <cell r="J170">
            <v>1.504473327832084E-2</v>
          </cell>
        </row>
        <row r="171">
          <cell r="G171">
            <v>9.8868777621552804E-3</v>
          </cell>
          <cell r="H171">
            <v>1.2417200863767663E-2</v>
          </cell>
          <cell r="I171">
            <v>2.1127546427039033E-2</v>
          </cell>
          <cell r="J171">
            <v>1.05773462799754E-2</v>
          </cell>
        </row>
        <row r="172">
          <cell r="G172">
            <v>-9.8127318960182005E-3</v>
          </cell>
          <cell r="H172">
            <v>-1.6302377345936536E-2</v>
          </cell>
          <cell r="I172">
            <v>-1.1320875624225624E-2</v>
          </cell>
          <cell r="J172">
            <v>-5.8374660610061909E-3</v>
          </cell>
        </row>
        <row r="173">
          <cell r="G173">
            <v>1.8428478285320453E-2</v>
          </cell>
          <cell r="H173">
            <v>7.7553167674782241E-3</v>
          </cell>
          <cell r="I173">
            <v>2.3574625116045377E-2</v>
          </cell>
          <cell r="J173">
            <v>1.9842363187195362E-2</v>
          </cell>
        </row>
        <row r="174">
          <cell r="G174">
            <v>-3.3956597390274691E-3</v>
          </cell>
          <cell r="H174">
            <v>-3.2718294622967513E-2</v>
          </cell>
          <cell r="I174">
            <v>-2.3032619682327754E-2</v>
          </cell>
          <cell r="J174">
            <v>-1.5573173463737848E-2</v>
          </cell>
        </row>
        <row r="175">
          <cell r="G175">
            <v>2.2419525919461884E-2</v>
          </cell>
          <cell r="H175">
            <v>1.1902278485242217E-2</v>
          </cell>
          <cell r="I175">
            <v>2.6204707988002233E-2</v>
          </cell>
          <cell r="J175">
            <v>3.7408102065768313E-2</v>
          </cell>
        </row>
        <row r="176">
          <cell r="G176">
            <v>-5.0117727896674133E-3</v>
          </cell>
          <cell r="H176">
            <v>-7.0360888340693312E-3</v>
          </cell>
          <cell r="I176">
            <v>-1.0346292054710642E-2</v>
          </cell>
          <cell r="J176">
            <v>-6.500564603793519E-3</v>
          </cell>
        </row>
        <row r="177">
          <cell r="G177">
            <v>-1.0472487147914988E-2</v>
          </cell>
          <cell r="H177">
            <v>-1.7809909752461384E-2</v>
          </cell>
          <cell r="I177">
            <v>-1.6129381930339467E-2</v>
          </cell>
          <cell r="J177">
            <v>-2.3090635569976935E-2</v>
          </cell>
        </row>
        <row r="178">
          <cell r="G178">
            <v>1.1845550729484766E-2</v>
          </cell>
          <cell r="H178">
            <v>-4.5024839683157902E-3</v>
          </cell>
          <cell r="I178">
            <v>2.277392464965812E-2</v>
          </cell>
          <cell r="J178">
            <v>8.4183040353145062E-3</v>
          </cell>
        </row>
        <row r="179">
          <cell r="G179">
            <v>-1.1482955997639387E-2</v>
          </cell>
          <cell r="H179">
            <v>2.2312393720777292E-2</v>
          </cell>
          <cell r="I179">
            <v>-1.2796762204783782E-2</v>
          </cell>
          <cell r="J179">
            <v>-1.6683736995476105E-2</v>
          </cell>
        </row>
        <row r="180">
          <cell r="G180">
            <v>4.0108387618166966E-3</v>
          </cell>
          <cell r="H180">
            <v>-2.6382035331215192E-2</v>
          </cell>
          <cell r="I180">
            <v>1.8080790349686005E-2</v>
          </cell>
          <cell r="J180">
            <v>8.7102728250174673E-3</v>
          </cell>
        </row>
        <row r="181">
          <cell r="G181">
            <v>9.7836184900388021E-3</v>
          </cell>
          <cell r="H181">
            <v>9.9189271291324002E-3</v>
          </cell>
          <cell r="I181">
            <v>1.4012060062502243E-2</v>
          </cell>
          <cell r="J181">
            <v>-8.2617417568537615E-3</v>
          </cell>
        </row>
        <row r="182">
          <cell r="G182">
            <v>-6.6214546672756025E-3</v>
          </cell>
          <cell r="H182">
            <v>-2.245678015395899E-3</v>
          </cell>
          <cell r="I182">
            <v>-1.5393377072923577E-2</v>
          </cell>
          <cell r="J182">
            <v>-1.0140931975777477E-2</v>
          </cell>
        </row>
        <row r="183">
          <cell r="G183">
            <v>3.7261194511408777E-3</v>
          </cell>
          <cell r="H183">
            <v>-1.6319491828601183E-2</v>
          </cell>
          <cell r="I183">
            <v>3.5946395685924476E-3</v>
          </cell>
          <cell r="J183">
            <v>1.7735339707394611E-2</v>
          </cell>
        </row>
        <row r="184">
          <cell r="G184">
            <v>-3.0270559621024518E-3</v>
          </cell>
          <cell r="H184">
            <v>-1.2879662863661026E-2</v>
          </cell>
          <cell r="I184">
            <v>-8.8716966675129669E-3</v>
          </cell>
          <cell r="J184">
            <v>-1.1188301985148259E-2</v>
          </cell>
        </row>
        <row r="185">
          <cell r="G185">
            <v>-1.7865487016569617E-2</v>
          </cell>
          <cell r="H185">
            <v>-4.8859611025253609E-2</v>
          </cell>
          <cell r="I185">
            <v>-1.9117815885872854E-2</v>
          </cell>
          <cell r="J185">
            <v>-2.6680410534997846E-2</v>
          </cell>
        </row>
        <row r="186">
          <cell r="G186">
            <v>-1.0316254005123645E-2</v>
          </cell>
          <cell r="H186">
            <v>-2.4336833622970858E-3</v>
          </cell>
          <cell r="I186">
            <v>-1.0705976213149981E-2</v>
          </cell>
          <cell r="J186">
            <v>-1.6779699218077621E-2</v>
          </cell>
        </row>
        <row r="187">
          <cell r="G187">
            <v>-4.0991694893283658E-3</v>
          </cell>
          <cell r="H187">
            <v>-4.078138455862599E-2</v>
          </cell>
          <cell r="I187">
            <v>2.8698522269258656E-4</v>
          </cell>
          <cell r="J187">
            <v>-7.5766543069013528E-3</v>
          </cell>
        </row>
        <row r="188">
          <cell r="G188">
            <v>1.3152593168683083E-3</v>
          </cell>
          <cell r="H188">
            <v>-1.0717122224473446E-2</v>
          </cell>
          <cell r="I188">
            <v>1.3679324163707618E-2</v>
          </cell>
          <cell r="J188">
            <v>7.082182576265395E-3</v>
          </cell>
        </row>
        <row r="189">
          <cell r="G189">
            <v>1.0795870889926982E-2</v>
          </cell>
          <cell r="H189">
            <v>1.880614509755715E-2</v>
          </cell>
          <cell r="I189">
            <v>1.1817807768269125E-2</v>
          </cell>
          <cell r="J189">
            <v>1.3783654739975599E-2</v>
          </cell>
        </row>
        <row r="190">
          <cell r="G190">
            <v>2.7531600859532403E-2</v>
          </cell>
          <cell r="H190">
            <v>2.3389969023228738E-2</v>
          </cell>
          <cell r="I190">
            <v>3.2203140496853834E-2</v>
          </cell>
          <cell r="J190">
            <v>3.9800591394474873E-2</v>
          </cell>
        </row>
        <row r="191">
          <cell r="G191">
            <v>-2.0219149719108071E-3</v>
          </cell>
          <cell r="H191">
            <v>-1.3868473887676997E-2</v>
          </cell>
          <cell r="I191">
            <v>2.1645030076379058E-3</v>
          </cell>
          <cell r="J191">
            <v>2.894358026976514E-3</v>
          </cell>
        </row>
        <row r="192">
          <cell r="G192">
            <v>1.0928737205319713E-2</v>
          </cell>
          <cell r="H192">
            <v>1.2391732295163457E-2</v>
          </cell>
          <cell r="I192">
            <v>1.0752791777419576E-2</v>
          </cell>
          <cell r="J192">
            <v>9.5143985792637865E-3</v>
          </cell>
        </row>
        <row r="193">
          <cell r="G193">
            <v>-3.0277431019329923E-3</v>
          </cell>
          <cell r="H193">
            <v>2.1925360628965683E-2</v>
          </cell>
          <cell r="I193">
            <v>-1.5901157030864851E-2</v>
          </cell>
          <cell r="J193">
            <v>2.1997369169186503E-3</v>
          </cell>
        </row>
        <row r="194">
          <cell r="G194">
            <v>5.3808160573522801E-3</v>
          </cell>
          <cell r="H194">
            <v>6.8446537534776683E-2</v>
          </cell>
          <cell r="I194">
            <v>-2.7170221376125996E-4</v>
          </cell>
          <cell r="J194">
            <v>4.1662158716817919E-3</v>
          </cell>
        </row>
        <row r="195">
          <cell r="G195">
            <v>8.6075387435735947E-3</v>
          </cell>
          <cell r="H195">
            <v>4.7031299684765639E-2</v>
          </cell>
          <cell r="I195">
            <v>1.6291070666930158E-3</v>
          </cell>
          <cell r="J195">
            <v>5.2378993612983496E-3</v>
          </cell>
        </row>
        <row r="196">
          <cell r="G196">
            <v>-4.0585081336657822E-3</v>
          </cell>
          <cell r="H196">
            <v>-9.9245690553367138E-3</v>
          </cell>
          <cell r="I196">
            <v>-2.3608013787826291E-2</v>
          </cell>
          <cell r="J196">
            <v>-2.1785436342432435E-2</v>
          </cell>
        </row>
        <row r="197">
          <cell r="G197">
            <v>-1.5655916878017619E-2</v>
          </cell>
          <cell r="H197">
            <v>-4.7815783343587645E-3</v>
          </cell>
          <cell r="I197">
            <v>-2.2756987122694434E-2</v>
          </cell>
          <cell r="J197">
            <v>-2.7516395493396156E-2</v>
          </cell>
        </row>
        <row r="198">
          <cell r="G198">
            <v>-1.3472504439654257E-2</v>
          </cell>
          <cell r="H198">
            <v>-1.0953012019197206E-2</v>
          </cell>
          <cell r="I198">
            <v>-1.777569739988006E-2</v>
          </cell>
          <cell r="J198">
            <v>-2.2197443185353383E-2</v>
          </cell>
        </row>
        <row r="199">
          <cell r="G199">
            <v>-3.144160203748466E-2</v>
          </cell>
          <cell r="H199">
            <v>-2.2272635609123178E-2</v>
          </cell>
          <cell r="I199">
            <v>-2.9949390514066421E-2</v>
          </cell>
          <cell r="J199">
            <v>-3.594341459737467E-2</v>
          </cell>
        </row>
        <row r="200">
          <cell r="G200">
            <v>-7.7909468873584064E-4</v>
          </cell>
          <cell r="H200">
            <v>-1.5891367336634554E-2</v>
          </cell>
          <cell r="I200">
            <v>1.489203550881399E-3</v>
          </cell>
          <cell r="J200">
            <v>2.1789138286219512E-3</v>
          </cell>
        </row>
        <row r="201">
          <cell r="G201">
            <v>1.7400210394498388E-2</v>
          </cell>
          <cell r="H201">
            <v>2.21778720994554E-2</v>
          </cell>
          <cell r="I201">
            <v>1.0362787034440627E-2</v>
          </cell>
          <cell r="J201">
            <v>6.5083994931543756E-3</v>
          </cell>
        </row>
        <row r="202">
          <cell r="G202">
            <v>-3.6359094747630584E-2</v>
          </cell>
          <cell r="H202">
            <v>-1.8067338793970364E-2</v>
          </cell>
          <cell r="I202">
            <v>-3.4460338613065036E-2</v>
          </cell>
          <cell r="J202">
            <v>-3.5211461576210343E-2</v>
          </cell>
        </row>
        <row r="203">
          <cell r="G203">
            <v>2.668027341984109E-2</v>
          </cell>
          <cell r="H203">
            <v>2.9638451431156083E-2</v>
          </cell>
          <cell r="I203">
            <v>3.8868868899041724E-2</v>
          </cell>
          <cell r="J203">
            <v>4.9524683030858371E-2</v>
          </cell>
        </row>
        <row r="204">
          <cell r="G204">
            <v>1.0811371784417404E-2</v>
          </cell>
          <cell r="H204">
            <v>2.2099456508026701E-3</v>
          </cell>
          <cell r="I204">
            <v>9.6308930618432317E-3</v>
          </cell>
          <cell r="J204">
            <v>1.690975003209514E-2</v>
          </cell>
        </row>
        <row r="205">
          <cell r="G205">
            <v>6.6852151124673709E-3</v>
          </cell>
          <cell r="H205">
            <v>1.5334364000106742E-2</v>
          </cell>
          <cell r="I205">
            <v>-7.4371469324214755E-3</v>
          </cell>
          <cell r="J205">
            <v>7.9792592575855942E-3</v>
          </cell>
        </row>
        <row r="206">
          <cell r="G206">
            <v>-6.9787161627923528E-3</v>
          </cell>
          <cell r="H206">
            <v>-2.1762794225955173E-3</v>
          </cell>
          <cell r="I206">
            <v>-1.5934240937358242E-2</v>
          </cell>
          <cell r="J206">
            <v>-1.2870601834753725E-2</v>
          </cell>
        </row>
        <row r="207">
          <cell r="G207">
            <v>-9.427225292196419E-3</v>
          </cell>
          <cell r="H207">
            <v>2.17627942259567E-3</v>
          </cell>
          <cell r="I207">
            <v>-8.963310683384065E-3</v>
          </cell>
          <cell r="J207">
            <v>-1.1302748186937049E-2</v>
          </cell>
        </row>
        <row r="208">
          <cell r="G208">
            <v>1.9098712631969206E-2</v>
          </cell>
          <cell r="H208">
            <v>2.4056142854236257E-2</v>
          </cell>
          <cell r="I208">
            <v>1.489452617239828E-2</v>
          </cell>
          <cell r="J208">
            <v>2.5530914005060995E-2</v>
          </cell>
        </row>
        <row r="209">
          <cell r="G209">
            <v>8.220456691867873E-3</v>
          </cell>
          <cell r="H209">
            <v>1.0975205143768138E-2</v>
          </cell>
          <cell r="I209">
            <v>2.1355206744213522E-2</v>
          </cell>
          <cell r="J209">
            <v>8.2759093040120496E-3</v>
          </cell>
        </row>
        <row r="210">
          <cell r="G210">
            <v>2.6841236413384824E-3</v>
          </cell>
          <cell r="H210">
            <v>1.0856056513466068E-2</v>
          </cell>
          <cell r="I210">
            <v>-6.0966947448236114E-3</v>
          </cell>
          <cell r="J210">
            <v>1.3726838110818878E-3</v>
          </cell>
        </row>
        <row r="211">
          <cell r="G211">
            <v>-1.1133028341510098E-2</v>
          </cell>
          <cell r="H211">
            <v>1.6066257013960097E-2</v>
          </cell>
          <cell r="I211">
            <v>-5.5482694531039413E-3</v>
          </cell>
          <cell r="J211">
            <v>-3.8482730292321251E-3</v>
          </cell>
        </row>
        <row r="212">
          <cell r="G212">
            <v>-3.5163682432368067E-3</v>
          </cell>
          <cell r="H212">
            <v>2.0627627242851367E-2</v>
          </cell>
          <cell r="I212">
            <v>-1.7584998667061951E-3</v>
          </cell>
          <cell r="J212">
            <v>-1.442466064617692E-2</v>
          </cell>
        </row>
        <row r="213">
          <cell r="G213">
            <v>-1.2574428819162639E-2</v>
          </cell>
          <cell r="H213">
            <v>8.7684898199460459E-3</v>
          </cell>
          <cell r="I213">
            <v>-2.3446689164125983E-2</v>
          </cell>
          <cell r="J213">
            <v>-1.60544217095956E-2</v>
          </cell>
        </row>
        <row r="214">
          <cell r="G214">
            <v>-2.0029556392366182E-2</v>
          </cell>
          <cell r="H214">
            <v>1.6919545858602059E-2</v>
          </cell>
          <cell r="I214">
            <v>-1.0566136037708607E-2</v>
          </cell>
          <cell r="J214">
            <v>-9.1272738611787169E-3</v>
          </cell>
        </row>
        <row r="215">
          <cell r="G215">
            <v>2.2263220583230276E-3</v>
          </cell>
          <cell r="H215">
            <v>1.6254227823396212E-2</v>
          </cell>
          <cell r="I215">
            <v>-6.0716456014641795E-4</v>
          </cell>
          <cell r="J215">
            <v>-2.294894867999006E-3</v>
          </cell>
        </row>
        <row r="216">
          <cell r="G216">
            <v>1.3350250303733944E-2</v>
          </cell>
          <cell r="H216">
            <v>6.0692362550092936E-2</v>
          </cell>
          <cell r="I216">
            <v>-9.1143861832239435E-4</v>
          </cell>
          <cell r="J216">
            <v>-1.7246339440361959E-3</v>
          </cell>
        </row>
        <row r="217">
          <cell r="G217">
            <v>-1.1182472070534367E-2</v>
          </cell>
          <cell r="H217">
            <v>1.967511151592917E-2</v>
          </cell>
          <cell r="I217">
            <v>-1.5622924587142342E-2</v>
          </cell>
          <cell r="J217">
            <v>-1.3905206665555708E-2</v>
          </cell>
        </row>
        <row r="218">
          <cell r="G218">
            <v>1.3776287543014498E-2</v>
          </cell>
          <cell r="H218">
            <v>-2.2207216323334961E-2</v>
          </cell>
          <cell r="I218">
            <v>1.3492998331179038E-2</v>
          </cell>
          <cell r="J218">
            <v>1.361747827992791E-2</v>
          </cell>
        </row>
        <row r="219">
          <cell r="G219">
            <v>1.0572724495225477E-4</v>
          </cell>
          <cell r="H219">
            <v>1.4026484233140849E-2</v>
          </cell>
          <cell r="I219">
            <v>-2.745159571600896E-3</v>
          </cell>
          <cell r="J219">
            <v>8.3106940583104229E-3</v>
          </cell>
        </row>
        <row r="220">
          <cell r="G220">
            <v>1.4015168176146633E-2</v>
          </cell>
          <cell r="H220">
            <v>6.632264293107272E-2</v>
          </cell>
          <cell r="I220">
            <v>1.2746758325110385E-2</v>
          </cell>
          <cell r="J220">
            <v>2.396843908989859E-2</v>
          </cell>
        </row>
        <row r="221">
          <cell r="G221">
            <v>-9.1953226354423E-3</v>
          </cell>
          <cell r="H221">
            <v>-3.347843769684204E-3</v>
          </cell>
          <cell r="I221">
            <v>1.5067051198133596E-3</v>
          </cell>
          <cell r="J221">
            <v>-6.7095582982204674E-3</v>
          </cell>
        </row>
        <row r="222">
          <cell r="G222">
            <v>1.5731259657479991E-2</v>
          </cell>
          <cell r="H222">
            <v>2.9734598942878925E-2</v>
          </cell>
          <cell r="I222">
            <v>1.5240097747058702E-2</v>
          </cell>
          <cell r="J222">
            <v>1.1712348054805604E-2</v>
          </cell>
        </row>
        <row r="223">
          <cell r="G223">
            <v>-3.2782152726960065E-3</v>
          </cell>
          <cell r="H223">
            <v>-7.1872246661054033E-3</v>
          </cell>
          <cell r="I223">
            <v>2.3696693549389203E-3</v>
          </cell>
          <cell r="J223">
            <v>-3.0542853122719712E-3</v>
          </cell>
        </row>
        <row r="224">
          <cell r="G224">
            <v>-5.0929463795011307E-4</v>
          </cell>
          <cell r="H224">
            <v>-6.559527949203843E-4</v>
          </cell>
          <cell r="I224">
            <v>-8.0202420110406947E-3</v>
          </cell>
          <cell r="J224">
            <v>-1.3156242943765689E-2</v>
          </cell>
        </row>
        <row r="225">
          <cell r="G225">
            <v>1.7243174522721116E-3</v>
          </cell>
          <cell r="H225">
            <v>1.8528077561042213E-2</v>
          </cell>
          <cell r="I225">
            <v>8.907422313063804E-3</v>
          </cell>
          <cell r="J225">
            <v>2.5327155782043317E-3</v>
          </cell>
        </row>
        <row r="226">
          <cell r="G226">
            <v>-8.6096008159276208E-3</v>
          </cell>
          <cell r="H226">
            <v>-9.38366374204452E-3</v>
          </cell>
          <cell r="I226">
            <v>6.6318126803778877E-3</v>
          </cell>
          <cell r="J226">
            <v>5.6195562161854228E-4</v>
          </cell>
        </row>
        <row r="227">
          <cell r="G227">
            <v>5.0121754349168914E-3</v>
          </cell>
          <cell r="H227">
            <v>-1.3012363579718968E-3</v>
          </cell>
          <cell r="I227">
            <v>-9.7417744613158101E-3</v>
          </cell>
          <cell r="J227">
            <v>1.0594714091768726E-2</v>
          </cell>
        </row>
        <row r="228">
          <cell r="G228">
            <v>-1.0460006894862746E-2</v>
          </cell>
          <cell r="H228">
            <v>1.0684900100016353E-2</v>
          </cell>
          <cell r="I228">
            <v>-2.2196472161057766E-2</v>
          </cell>
          <cell r="J228">
            <v>-2.7344903223519065E-2</v>
          </cell>
        </row>
        <row r="229">
          <cell r="G229">
            <v>-6.5471521542216464E-3</v>
          </cell>
          <cell r="H229">
            <v>0</v>
          </cell>
          <cell r="I229">
            <v>-1.1285768711854393E-2</v>
          </cell>
          <cell r="J229">
            <v>-6.3073603596070617E-3</v>
          </cell>
        </row>
        <row r="230">
          <cell r="G230">
            <v>1.2717031750684709E-2</v>
          </cell>
          <cell r="H230">
            <v>-2.1485201450786119E-2</v>
          </cell>
          <cell r="I230">
            <v>1.1285768711854445E-2</v>
          </cell>
          <cell r="J230">
            <v>2.0496020637414004E-2</v>
          </cell>
        </row>
        <row r="231">
          <cell r="G231">
            <v>-8.2877319804025209E-3</v>
          </cell>
          <cell r="H231">
            <v>1.1125769213691667E-2</v>
          </cell>
          <cell r="I231">
            <v>-1.2513515948861149E-2</v>
          </cell>
          <cell r="J231">
            <v>-1.7624105968681036E-2</v>
          </cell>
        </row>
        <row r="232">
          <cell r="G232">
            <v>-5.8181520701816904E-3</v>
          </cell>
          <cell r="H232">
            <v>-2.8050015877776831E-2</v>
          </cell>
          <cell r="I232">
            <v>-4.6175239813224913E-3</v>
          </cell>
          <cell r="J232">
            <v>-8.9299167520412934E-3</v>
          </cell>
        </row>
        <row r="233">
          <cell r="G233">
            <v>-2.7219221792135064E-2</v>
          </cell>
          <cell r="H233">
            <v>3.3411324098351299E-3</v>
          </cell>
          <cell r="I233">
            <v>-1.5861007363553135E-2</v>
          </cell>
          <cell r="J233">
            <v>-2.5199106578791285E-2</v>
          </cell>
        </row>
        <row r="234">
          <cell r="G234">
            <v>3.9822050470309373E-3</v>
          </cell>
          <cell r="H234">
            <v>4.1808832318878858E-2</v>
          </cell>
          <cell r="I234">
            <v>-4.7132844525526437E-3</v>
          </cell>
          <cell r="J234">
            <v>-2.9717703871604819E-3</v>
          </cell>
        </row>
        <row r="235">
          <cell r="G235">
            <v>-5.1057455172283149E-3</v>
          </cell>
          <cell r="H235">
            <v>8.6001485636388059E-3</v>
          </cell>
          <cell r="I235">
            <v>3.1446566808220012E-3</v>
          </cell>
          <cell r="J235">
            <v>-1.0772096984254659E-2</v>
          </cell>
        </row>
        <row r="236">
          <cell r="G236">
            <v>-1.760603041719961E-2</v>
          </cell>
          <cell r="H236">
            <v>1.6981540148094072E-2</v>
          </cell>
          <cell r="I236">
            <v>-1.2956414456711971E-2</v>
          </cell>
          <cell r="J236">
            <v>-1.1802225054148628E-2</v>
          </cell>
        </row>
        <row r="237">
          <cell r="G237">
            <v>-3.5552395717118411E-4</v>
          </cell>
          <cell r="H237">
            <v>-1.3182865114878449E-2</v>
          </cell>
          <cell r="I237">
            <v>1.9065782701271231E-3</v>
          </cell>
          <cell r="J237">
            <v>7.581537450336435E-3</v>
          </cell>
        </row>
        <row r="238">
          <cell r="G238">
            <v>2.1480670710361808E-2</v>
          </cell>
          <cell r="H238">
            <v>5.3568743194557077E-3</v>
          </cell>
          <cell r="I238">
            <v>2.5698687820422818E-2</v>
          </cell>
          <cell r="J238">
            <v>2.6827242233037705E-2</v>
          </cell>
        </row>
        <row r="239">
          <cell r="G239">
            <v>2.7229059794574881E-2</v>
          </cell>
          <cell r="H239">
            <v>-5.7565196013706882E-2</v>
          </cell>
          <cell r="I239">
            <v>3.7648647948272648E-2</v>
          </cell>
          <cell r="J239">
            <v>4.0351295525296378E-2</v>
          </cell>
        </row>
        <row r="240">
          <cell r="G240">
            <v>-1.3132534559872446E-3</v>
          </cell>
          <cell r="H240">
            <v>1.8143331266878029E-2</v>
          </cell>
          <cell r="I240">
            <v>1.191185368875556E-3</v>
          </cell>
          <cell r="J240">
            <v>-1.7956874121007237E-2</v>
          </cell>
        </row>
        <row r="241">
          <cell r="G241">
            <v>-4.7803777229520911E-3</v>
          </cell>
          <cell r="H241">
            <v>1.0083025740887611E-2</v>
          </cell>
          <cell r="I241">
            <v>-2.0855064910212592E-3</v>
          </cell>
          <cell r="J241">
            <v>-4.9012639568400676E-3</v>
          </cell>
        </row>
        <row r="242">
          <cell r="G242">
            <v>-3.0180733915446322E-3</v>
          </cell>
          <cell r="H242">
            <v>3.0281198114472704E-2</v>
          </cell>
          <cell r="I242">
            <v>-1.5024321075871721E-2</v>
          </cell>
          <cell r="J242">
            <v>-9.8751891663034184E-3</v>
          </cell>
        </row>
        <row r="243">
          <cell r="G243">
            <v>1.3125483540034247E-2</v>
          </cell>
          <cell r="H243">
            <v>-1.1049836186585046E-2</v>
          </cell>
          <cell r="I243">
            <v>3.6264772283126547E-3</v>
          </cell>
          <cell r="J243">
            <v>1.4201079113409383E-2</v>
          </cell>
        </row>
        <row r="244">
          <cell r="G244">
            <v>1.5978923655963335E-2</v>
          </cell>
          <cell r="H244">
            <v>-3.554493741941147E-2</v>
          </cell>
          <cell r="I244">
            <v>2.7667985330117464E-2</v>
          </cell>
          <cell r="J244">
            <v>2.725118959769425E-2</v>
          </cell>
        </row>
        <row r="245">
          <cell r="G245">
            <v>1.8035017689130982E-3</v>
          </cell>
          <cell r="H245">
            <v>-5.6500735420977791E-2</v>
          </cell>
          <cell r="I245">
            <v>1.8605187831453825E-2</v>
          </cell>
          <cell r="J245">
            <v>1.9687312691522955E-2</v>
          </cell>
        </row>
        <row r="246">
          <cell r="G246">
            <v>9.1845426924761983E-3</v>
          </cell>
          <cell r="H246">
            <v>9.698725142114565E-3</v>
          </cell>
          <cell r="I246">
            <v>1.0315277712240244E-2</v>
          </cell>
          <cell r="J246">
            <v>1.822931720177846E-2</v>
          </cell>
        </row>
        <row r="247">
          <cell r="G247">
            <v>-4.3910460451565434E-3</v>
          </cell>
          <cell r="H247">
            <v>-4.620818494001986E-2</v>
          </cell>
          <cell r="I247">
            <v>-2.283106014976125E-3</v>
          </cell>
          <cell r="J247">
            <v>-2.4294788578058542E-3</v>
          </cell>
        </row>
        <row r="248">
          <cell r="G248">
            <v>-1.0306622013765328E-4</v>
          </cell>
          <cell r="H248">
            <v>-3.6166404701884389E-3</v>
          </cell>
          <cell r="I248">
            <v>2.7117693061222718E-3</v>
          </cell>
          <cell r="J248">
            <v>-3.2485139547343161E-3</v>
          </cell>
        </row>
        <row r="249">
          <cell r="G249">
            <v>3.7037079374844318E-3</v>
          </cell>
          <cell r="H249">
            <v>1.6529301951210506E-2</v>
          </cell>
          <cell r="I249">
            <v>-1.7118406462763196E-3</v>
          </cell>
          <cell r="J249">
            <v>5.1135867835602564E-3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00023-EFAE-FE44-BFBD-75DADF5F0399}">
  <dimension ref="A1:Q249"/>
  <sheetViews>
    <sheetView tabSelected="1" workbookViewId="0">
      <selection activeCell="M24" sqref="M24"/>
    </sheetView>
  </sheetViews>
  <sheetFormatPr baseColWidth="10" defaultRowHeight="15" x14ac:dyDescent="0.2"/>
  <sheetData>
    <row r="1" spans="1:17" ht="16" x14ac:dyDescent="0.2">
      <c r="A1" s="16" t="s">
        <v>15</v>
      </c>
      <c r="B1" s="16" t="s">
        <v>16</v>
      </c>
      <c r="C1" s="16" t="s">
        <v>17</v>
      </c>
      <c r="D1" s="16" t="s">
        <v>18</v>
      </c>
      <c r="E1" s="16" t="s">
        <v>19</v>
      </c>
      <c r="F1" s="16"/>
      <c r="G1" s="28" t="s">
        <v>20</v>
      </c>
      <c r="H1" s="28"/>
      <c r="I1" s="28"/>
      <c r="J1" s="28"/>
      <c r="K1" s="17"/>
      <c r="L1" s="17"/>
      <c r="M1" s="18" t="s">
        <v>21</v>
      </c>
      <c r="N1" s="16" t="str">
        <f>B1</f>
        <v>IBOV</v>
      </c>
      <c r="O1" s="16" t="str">
        <f>C1</f>
        <v>BRF</v>
      </c>
      <c r="P1" s="16" t="s">
        <v>18</v>
      </c>
      <c r="Q1" s="16" t="s">
        <v>19</v>
      </c>
    </row>
    <row r="2" spans="1:17" x14ac:dyDescent="0.2">
      <c r="A2" s="19" t="s">
        <v>28</v>
      </c>
      <c r="B2" s="17">
        <v>77239</v>
      </c>
      <c r="C2" s="20">
        <v>23.39</v>
      </c>
      <c r="D2" s="20">
        <v>27.206979939499998</v>
      </c>
      <c r="E2" s="20">
        <v>24.070537787199999</v>
      </c>
      <c r="F2" s="17"/>
      <c r="G2" s="16" t="str">
        <f>B1</f>
        <v>IBOV</v>
      </c>
      <c r="H2" s="16" t="str">
        <f t="shared" ref="H2:J2" si="0">C1</f>
        <v>BRF</v>
      </c>
      <c r="I2" s="16" t="str">
        <f t="shared" si="0"/>
        <v>ITUB</v>
      </c>
      <c r="J2" s="16" t="str">
        <f t="shared" si="0"/>
        <v>BBDC</v>
      </c>
      <c r="K2" s="17"/>
      <c r="L2" s="17"/>
      <c r="M2" s="16" t="s">
        <v>22</v>
      </c>
      <c r="N2" s="21">
        <f>MAX(G:G)</f>
        <v>4.468570793905649E-2</v>
      </c>
      <c r="O2" s="21">
        <f>MAX(H:H)</f>
        <v>0.11580577351936504</v>
      </c>
      <c r="P2" s="21">
        <f>MAX(I:I)</f>
        <v>5.7781514433281181E-2</v>
      </c>
      <c r="Q2" s="21">
        <f>MAX(J:J)</f>
        <v>6.5587035169146352E-2</v>
      </c>
    </row>
    <row r="3" spans="1:17" x14ac:dyDescent="0.2">
      <c r="A3" s="19" t="s">
        <v>29</v>
      </c>
      <c r="B3" s="17">
        <v>78596</v>
      </c>
      <c r="C3" s="20">
        <v>24.39</v>
      </c>
      <c r="D3" s="20">
        <v>27.796816337100001</v>
      </c>
      <c r="E3" s="20">
        <v>24.3195978836</v>
      </c>
      <c r="F3" s="17"/>
      <c r="G3" s="21">
        <f t="shared" ref="G3:J66" si="1">LN(B3/B2)</f>
        <v>1.7416296738206258E-2</v>
      </c>
      <c r="H3" s="21">
        <f t="shared" si="1"/>
        <v>4.186463163174118E-2</v>
      </c>
      <c r="I3" s="21">
        <f t="shared" si="1"/>
        <v>2.1447938085805841E-2</v>
      </c>
      <c r="J3" s="21">
        <f t="shared" si="1"/>
        <v>1.0293928390452586E-2</v>
      </c>
      <c r="K3" s="17"/>
      <c r="L3" s="17"/>
      <c r="M3" s="16" t="s">
        <v>23</v>
      </c>
      <c r="N3" s="21">
        <f>MIN(G:G)</f>
        <v>-3.8108536741414852E-2</v>
      </c>
      <c r="O3" s="21">
        <f>MIN(H:H)</f>
        <v>-7.7821996850093278E-2</v>
      </c>
      <c r="P3" s="21">
        <f>MIN(I:I)</f>
        <v>-4.351310706922705E-2</v>
      </c>
      <c r="Q3" s="21">
        <f>MIN(J:J)</f>
        <v>-5.1067731128887045E-2</v>
      </c>
    </row>
    <row r="4" spans="1:17" x14ac:dyDescent="0.2">
      <c r="A4" s="19" t="s">
        <v>30</v>
      </c>
      <c r="B4" s="17">
        <v>76641</v>
      </c>
      <c r="C4" s="20">
        <v>24.57</v>
      </c>
      <c r="D4" s="20">
        <v>26.9337925554</v>
      </c>
      <c r="E4" s="20">
        <v>23.150773988000001</v>
      </c>
      <c r="F4" s="17"/>
      <c r="G4" s="21">
        <f t="shared" si="1"/>
        <v>-2.5188625960767406E-2</v>
      </c>
      <c r="H4" s="21">
        <f t="shared" si="1"/>
        <v>7.3529743052587332E-3</v>
      </c>
      <c r="I4" s="21">
        <f t="shared" si="1"/>
        <v>-3.1539766852603394E-2</v>
      </c>
      <c r="J4" s="21">
        <f t="shared" si="1"/>
        <v>-4.9254308989560396E-2</v>
      </c>
      <c r="K4" s="17"/>
      <c r="L4" s="17"/>
      <c r="M4" s="16" t="s">
        <v>24</v>
      </c>
      <c r="N4" s="21">
        <f>AVERAGE(G:G)</f>
        <v>9.381228337563193E-4</v>
      </c>
      <c r="O4" s="21">
        <f>AVERAGE(H:H)</f>
        <v>7.3698985456772069E-4</v>
      </c>
      <c r="P4" s="21">
        <f>AVERAGE(I:I)</f>
        <v>1.0220476560852917E-3</v>
      </c>
      <c r="Q4" s="21">
        <f>AVERAGE(J:J)</f>
        <v>1.7460718929664903E-3</v>
      </c>
    </row>
    <row r="5" spans="1:17" x14ac:dyDescent="0.2">
      <c r="A5" s="19" t="s">
        <v>31</v>
      </c>
      <c r="B5" s="17">
        <v>76117</v>
      </c>
      <c r="C5" s="20">
        <v>23.84</v>
      </c>
      <c r="D5" s="20">
        <v>26.250824094999999</v>
      </c>
      <c r="E5" s="20">
        <v>22.763852974300001</v>
      </c>
      <c r="F5" s="17"/>
      <c r="G5" s="21">
        <f t="shared" si="1"/>
        <v>-6.8605513984813966E-3</v>
      </c>
      <c r="H5" s="21">
        <f t="shared" si="1"/>
        <v>-3.0161344335938704E-2</v>
      </c>
      <c r="I5" s="21">
        <f t="shared" si="1"/>
        <v>-2.568434439775584E-2</v>
      </c>
      <c r="J5" s="21">
        <f t="shared" si="1"/>
        <v>-1.6854331553795173E-2</v>
      </c>
      <c r="K5" s="17"/>
      <c r="L5" s="17"/>
      <c r="M5" s="16" t="s">
        <v>25</v>
      </c>
      <c r="N5" s="22">
        <f>_xlfn.STDEV.P(G:G)</f>
        <v>1.3923800490521866E-2</v>
      </c>
      <c r="O5" s="22">
        <f>_xlfn.STDEV.P(H:H)</f>
        <v>2.5869302829748295E-2</v>
      </c>
      <c r="P5" s="22">
        <f>_xlfn.STDEV.P(I:I)</f>
        <v>1.8204267685410322E-2</v>
      </c>
      <c r="Q5" s="22">
        <f>_xlfn.STDEV.P(J:J)</f>
        <v>2.0607693211382019E-2</v>
      </c>
    </row>
    <row r="6" spans="1:17" x14ac:dyDescent="0.2">
      <c r="A6" s="19" t="s">
        <v>32</v>
      </c>
      <c r="B6" s="17">
        <v>73851</v>
      </c>
      <c r="C6" s="20">
        <v>23.24</v>
      </c>
      <c r="D6" s="20">
        <v>25.487141180199998</v>
      </c>
      <c r="E6" s="20">
        <v>22.360810251699998</v>
      </c>
      <c r="F6" s="17"/>
      <c r="G6" s="21">
        <f t="shared" si="1"/>
        <v>-3.0222080348581412E-2</v>
      </c>
      <c r="H6" s="21">
        <f t="shared" si="1"/>
        <v>-2.548991021343858E-2</v>
      </c>
      <c r="I6" s="21">
        <f t="shared" si="1"/>
        <v>-2.9523325104429322E-2</v>
      </c>
      <c r="J6" s="21">
        <f t="shared" si="1"/>
        <v>-1.7863997736889438E-2</v>
      </c>
      <c r="K6" s="17"/>
      <c r="L6" s="17"/>
      <c r="M6" s="16" t="s">
        <v>26</v>
      </c>
      <c r="N6" s="22">
        <f>N5^2</f>
        <v>1.9387222009985695E-4</v>
      </c>
      <c r="O6" s="22">
        <f t="shared" ref="O6:Q6" si="2">O5^2</f>
        <v>6.692208288972231E-4</v>
      </c>
      <c r="P6" s="22">
        <f t="shared" si="2"/>
        <v>3.3139536196207447E-4</v>
      </c>
      <c r="Q6" s="22">
        <f t="shared" si="2"/>
        <v>4.2467701949444055E-4</v>
      </c>
    </row>
    <row r="7" spans="1:17" x14ac:dyDescent="0.2">
      <c r="A7" s="19" t="s">
        <v>33</v>
      </c>
      <c r="B7" s="17">
        <v>72942</v>
      </c>
      <c r="C7" s="20">
        <v>21.5</v>
      </c>
      <c r="D7" s="20">
        <v>25.549229222099999</v>
      </c>
      <c r="E7" s="20">
        <v>22.167349744799999</v>
      </c>
      <c r="F7" s="17"/>
      <c r="G7" s="21">
        <f t="shared" si="1"/>
        <v>-1.2384945045407157E-2</v>
      </c>
      <c r="H7" s="21">
        <f t="shared" si="1"/>
        <v>-7.7821996850093278E-2</v>
      </c>
      <c r="I7" s="21">
        <f t="shared" si="1"/>
        <v>2.433091226524665E-3</v>
      </c>
      <c r="J7" s="21">
        <f t="shared" si="1"/>
        <v>-8.6894102157828983E-3</v>
      </c>
      <c r="K7" s="17"/>
      <c r="L7" s="17"/>
      <c r="M7" s="17"/>
      <c r="N7" s="17"/>
      <c r="O7" s="17"/>
      <c r="P7" s="17"/>
      <c r="Q7" s="17"/>
    </row>
    <row r="8" spans="1:17" x14ac:dyDescent="0.2">
      <c r="A8" s="19" t="s">
        <v>34</v>
      </c>
      <c r="B8" s="17">
        <v>72307</v>
      </c>
      <c r="C8" s="20">
        <v>21.51</v>
      </c>
      <c r="D8" s="20">
        <v>24.810381524099999</v>
      </c>
      <c r="E8" s="20">
        <v>21.7481853132</v>
      </c>
      <c r="F8" s="17"/>
      <c r="G8" s="21">
        <f t="shared" si="1"/>
        <v>-8.7436615131196386E-3</v>
      </c>
      <c r="H8" s="21">
        <f t="shared" si="1"/>
        <v>4.6500814602166616E-4</v>
      </c>
      <c r="I8" s="21">
        <f t="shared" si="1"/>
        <v>-2.9344973341159934E-2</v>
      </c>
      <c r="J8" s="21">
        <f t="shared" si="1"/>
        <v>-1.9090153895764836E-2</v>
      </c>
      <c r="K8" s="17"/>
      <c r="L8" s="17"/>
      <c r="M8" s="23" t="s">
        <v>27</v>
      </c>
      <c r="N8" s="23" t="str">
        <f>N1</f>
        <v>IBOV</v>
      </c>
      <c r="O8" s="23" t="str">
        <f t="shared" ref="O8:Q8" si="3">O1</f>
        <v>BRF</v>
      </c>
      <c r="P8" s="23" t="str">
        <f t="shared" si="3"/>
        <v>ITUB</v>
      </c>
      <c r="Q8" s="23" t="str">
        <f t="shared" si="3"/>
        <v>BBDC</v>
      </c>
    </row>
    <row r="9" spans="1:17" x14ac:dyDescent="0.2">
      <c r="A9" s="19" t="s">
        <v>35</v>
      </c>
      <c r="B9" s="17">
        <v>72754</v>
      </c>
      <c r="C9" s="20">
        <v>20.89</v>
      </c>
      <c r="D9" s="20">
        <v>24.760711090600001</v>
      </c>
      <c r="E9" s="20">
        <v>21.691759332099998</v>
      </c>
      <c r="F9" s="17"/>
      <c r="G9" s="21">
        <f t="shared" si="1"/>
        <v>6.1629440693794684E-3</v>
      </c>
      <c r="H9" s="21">
        <f t="shared" si="1"/>
        <v>-2.9247367711164266E-2</v>
      </c>
      <c r="I9" s="21">
        <f t="shared" si="1"/>
        <v>-2.0040086874549222E-3</v>
      </c>
      <c r="J9" s="21">
        <f t="shared" si="1"/>
        <v>-2.5978860376412137E-3</v>
      </c>
      <c r="K9" s="17"/>
      <c r="L9" s="17"/>
      <c r="M9" s="24" t="str">
        <f t="array" ref="M9:M12">TRANSPOSE(N8:Q8)</f>
        <v>IBOV</v>
      </c>
      <c r="N9" s="25">
        <f>CORREL(G3:G249,G3:G249)</f>
        <v>1.0000000000000002</v>
      </c>
      <c r="O9" s="25"/>
      <c r="P9" s="25"/>
      <c r="Q9" s="25"/>
    </row>
    <row r="10" spans="1:17" x14ac:dyDescent="0.2">
      <c r="A10" s="19" t="s">
        <v>36</v>
      </c>
      <c r="B10" s="17">
        <v>72122</v>
      </c>
      <c r="C10" s="20">
        <v>20.2</v>
      </c>
      <c r="D10" s="20">
        <v>24.518567727400001</v>
      </c>
      <c r="E10" s="20">
        <v>21.248412337200001</v>
      </c>
      <c r="F10" s="17"/>
      <c r="G10" s="21">
        <f t="shared" si="1"/>
        <v>-8.7247578488539885E-3</v>
      </c>
      <c r="H10" s="21">
        <f t="shared" si="1"/>
        <v>-3.3587971161315448E-2</v>
      </c>
      <c r="I10" s="21">
        <f t="shared" si="1"/>
        <v>-9.8274697941407065E-3</v>
      </c>
      <c r="J10" s="21">
        <f t="shared" si="1"/>
        <v>-2.0650255104689704E-2</v>
      </c>
      <c r="K10" s="17"/>
      <c r="L10" s="17"/>
      <c r="M10" s="24" t="str">
        <v>BRF</v>
      </c>
      <c r="N10" s="25">
        <f>CORREL(G3:G249,H3:H249)</f>
        <v>0.37383651686113961</v>
      </c>
      <c r="O10" s="25">
        <v>1</v>
      </c>
      <c r="P10" s="25"/>
      <c r="Q10" s="25"/>
    </row>
    <row r="11" spans="1:17" x14ac:dyDescent="0.2">
      <c r="A11" s="19" t="s">
        <v>37</v>
      </c>
      <c r="B11" s="17">
        <v>71421</v>
      </c>
      <c r="C11" s="20">
        <v>20.87</v>
      </c>
      <c r="D11" s="20">
        <v>23.649335141400002</v>
      </c>
      <c r="E11" s="20">
        <v>20.3859009108</v>
      </c>
      <c r="F11" s="17"/>
      <c r="G11" s="21">
        <f t="shared" si="1"/>
        <v>-9.7671857606361559E-3</v>
      </c>
      <c r="H11" s="21">
        <f t="shared" si="1"/>
        <v>3.263011668195033E-2</v>
      </c>
      <c r="I11" s="21">
        <f t="shared" si="1"/>
        <v>-3.6095694811022039E-2</v>
      </c>
      <c r="J11" s="21">
        <f t="shared" si="1"/>
        <v>-4.1438648950757891E-2</v>
      </c>
      <c r="K11" s="17"/>
      <c r="L11" s="17"/>
      <c r="M11" s="24" t="str">
        <v>ITUB</v>
      </c>
      <c r="N11" s="25">
        <f>CORREL(G3:G249,I3:I249)</f>
        <v>0.84630470974156802</v>
      </c>
      <c r="O11" s="25">
        <f>CORREL(I3:I249,H3:H249)</f>
        <v>0.23003984318375956</v>
      </c>
      <c r="P11" s="25">
        <v>1</v>
      </c>
      <c r="Q11" s="25"/>
    </row>
    <row r="12" spans="1:17" x14ac:dyDescent="0.2">
      <c r="A12" s="19" t="s">
        <v>38</v>
      </c>
      <c r="B12" s="17">
        <v>70757</v>
      </c>
      <c r="C12" s="20">
        <v>20.29</v>
      </c>
      <c r="D12" s="20">
        <v>23.8790608963</v>
      </c>
      <c r="E12" s="20">
        <v>20.7486393611</v>
      </c>
      <c r="F12" s="17"/>
      <c r="G12" s="21">
        <f t="shared" si="1"/>
        <v>-9.340472190037816E-3</v>
      </c>
      <c r="H12" s="21">
        <f t="shared" si="1"/>
        <v>-2.8184567251386079E-2</v>
      </c>
      <c r="I12" s="21">
        <f t="shared" si="1"/>
        <v>9.6669596721252853E-3</v>
      </c>
      <c r="J12" s="21">
        <f t="shared" si="1"/>
        <v>1.7637141482727974E-2</v>
      </c>
      <c r="K12" s="17"/>
      <c r="L12" s="17"/>
      <c r="M12" s="24" t="str">
        <v>BBDC</v>
      </c>
      <c r="N12" s="25">
        <f>CORREL(G3:G249,J3:J249)</f>
        <v>0.86574157286431308</v>
      </c>
      <c r="O12" s="25">
        <f>CORREL(H3:H249,J3:J249)</f>
        <v>0.25833169931395411</v>
      </c>
      <c r="P12" s="25">
        <f>CORREL(I3:I249,J3:J249)</f>
        <v>0.89333107942518575</v>
      </c>
      <c r="Q12" s="25">
        <v>1</v>
      </c>
    </row>
    <row r="13" spans="1:17" ht="16" thickBot="1" x14ac:dyDescent="0.25">
      <c r="A13" s="19" t="s">
        <v>39</v>
      </c>
      <c r="B13" s="17">
        <v>69814</v>
      </c>
      <c r="C13" s="20">
        <v>20</v>
      </c>
      <c r="D13" s="20">
        <v>23.394774169800002</v>
      </c>
      <c r="E13" s="20">
        <v>20.079588441599999</v>
      </c>
      <c r="F13" s="17"/>
      <c r="G13" s="21">
        <f t="shared" si="1"/>
        <v>-1.3416908836302395E-2</v>
      </c>
      <c r="H13" s="21">
        <f t="shared" si="1"/>
        <v>-1.4395880283732289E-2</v>
      </c>
      <c r="I13" s="21">
        <f t="shared" si="1"/>
        <v>-2.0489290454778562E-2</v>
      </c>
      <c r="J13" s="21">
        <f t="shared" si="1"/>
        <v>-3.2776872890441913E-2</v>
      </c>
      <c r="K13" s="17"/>
      <c r="L13" s="17"/>
      <c r="M13" s="17"/>
      <c r="N13" s="17"/>
      <c r="O13" s="17"/>
      <c r="P13" s="17"/>
      <c r="Q13" s="17"/>
    </row>
    <row r="14" spans="1:17" x14ac:dyDescent="0.2">
      <c r="A14" s="19" t="s">
        <v>40</v>
      </c>
      <c r="B14" s="17">
        <v>71394</v>
      </c>
      <c r="C14" s="20">
        <v>20.079999999999998</v>
      </c>
      <c r="D14" s="20">
        <v>24.4502708813</v>
      </c>
      <c r="E14" s="20">
        <v>21.119438665899999</v>
      </c>
      <c r="F14" s="17"/>
      <c r="G14" s="21">
        <f t="shared" si="1"/>
        <v>2.2379269478930222E-2</v>
      </c>
      <c r="H14" s="21">
        <f t="shared" si="1"/>
        <v>3.9920212695374567E-3</v>
      </c>
      <c r="I14" s="21">
        <f t="shared" si="1"/>
        <v>4.4128623503533519E-2</v>
      </c>
      <c r="J14" s="21">
        <f t="shared" si="1"/>
        <v>5.0490081488493224E-2</v>
      </c>
      <c r="K14" s="17"/>
      <c r="L14" s="17"/>
      <c r="M14" s="26"/>
      <c r="N14" s="26" t="s">
        <v>16</v>
      </c>
      <c r="O14" s="26" t="s">
        <v>17</v>
      </c>
      <c r="P14" s="26" t="s">
        <v>18</v>
      </c>
      <c r="Q14" s="26" t="s">
        <v>19</v>
      </c>
    </row>
    <row r="15" spans="1:17" x14ac:dyDescent="0.2">
      <c r="A15" s="19" t="s">
        <v>41</v>
      </c>
      <c r="B15" s="17">
        <v>72123</v>
      </c>
      <c r="C15" s="20">
        <v>19.600000000000001</v>
      </c>
      <c r="D15" s="20">
        <v>24.903513586799999</v>
      </c>
      <c r="E15" s="20">
        <v>21.570846515300001</v>
      </c>
      <c r="F15" s="17"/>
      <c r="G15" s="21">
        <f t="shared" si="1"/>
        <v>1.0159162606670174E-2</v>
      </c>
      <c r="H15" s="21">
        <f t="shared" si="1"/>
        <v>-2.4194728587056766E-2</v>
      </c>
      <c r="I15" s="21">
        <f t="shared" si="1"/>
        <v>1.8367606570208053E-2</v>
      </c>
      <c r="J15" s="21">
        <f t="shared" si="1"/>
        <v>2.1148824495411465E-2</v>
      </c>
      <c r="K15" s="17"/>
      <c r="L15" s="17"/>
      <c r="M15" s="24" t="s">
        <v>16</v>
      </c>
      <c r="N15" s="24">
        <v>1</v>
      </c>
      <c r="O15" s="24"/>
      <c r="P15" s="24"/>
      <c r="Q15" s="24"/>
    </row>
    <row r="16" spans="1:17" x14ac:dyDescent="0.2">
      <c r="A16" s="19" t="s">
        <v>42</v>
      </c>
      <c r="B16" s="17">
        <v>70074</v>
      </c>
      <c r="C16" s="20">
        <v>19.11</v>
      </c>
      <c r="D16" s="20">
        <v>24.239171539000001</v>
      </c>
      <c r="E16" s="20">
        <v>20.676091670999998</v>
      </c>
      <c r="F16" s="17"/>
      <c r="G16" s="21">
        <f t="shared" si="1"/>
        <v>-2.88211682832583E-2</v>
      </c>
      <c r="H16" s="21">
        <f t="shared" si="1"/>
        <v>-2.5317807984290012E-2</v>
      </c>
      <c r="I16" s="21">
        <f t="shared" si="1"/>
        <v>-2.7038918236433996E-2</v>
      </c>
      <c r="J16" s="21">
        <f t="shared" si="1"/>
        <v>-4.2364663645933283E-2</v>
      </c>
      <c r="K16" s="17"/>
      <c r="L16" s="17"/>
      <c r="M16" s="24" t="s">
        <v>17</v>
      </c>
      <c r="N16" s="24">
        <v>0.37383651686113961</v>
      </c>
      <c r="O16" s="24">
        <v>1</v>
      </c>
      <c r="P16" s="24"/>
      <c r="Q16" s="24"/>
    </row>
    <row r="17" spans="1:17" x14ac:dyDescent="0.2">
      <c r="A17" s="19" t="s">
        <v>43</v>
      </c>
      <c r="B17" s="17">
        <v>70640</v>
      </c>
      <c r="C17" s="20">
        <v>19.45</v>
      </c>
      <c r="D17" s="20">
        <v>24.425435664599998</v>
      </c>
      <c r="E17" s="20">
        <v>21.0710735392</v>
      </c>
      <c r="F17" s="17"/>
      <c r="G17" s="21">
        <f t="shared" si="1"/>
        <v>8.0447297712211204E-3</v>
      </c>
      <c r="H17" s="21">
        <f t="shared" si="1"/>
        <v>1.76353118122736E-2</v>
      </c>
      <c r="I17" s="21">
        <f t="shared" si="1"/>
        <v>7.6550514178292169E-3</v>
      </c>
      <c r="J17" s="21">
        <f t="shared" si="1"/>
        <v>1.8923136580296568E-2</v>
      </c>
      <c r="K17" s="17"/>
      <c r="L17" s="17"/>
      <c r="M17" s="24" t="s">
        <v>18</v>
      </c>
      <c r="N17" s="24">
        <v>0.84630470974156802</v>
      </c>
      <c r="O17" s="24">
        <v>0.23003984318375956</v>
      </c>
      <c r="P17" s="24">
        <v>1</v>
      </c>
      <c r="Q17" s="24"/>
    </row>
    <row r="18" spans="1:17" ht="16" thickBot="1" x14ac:dyDescent="0.25">
      <c r="A18" s="19" t="s">
        <v>44</v>
      </c>
      <c r="B18" s="17">
        <v>70952</v>
      </c>
      <c r="C18" s="20">
        <v>18.77</v>
      </c>
      <c r="D18" s="20">
        <v>24.475106098099999</v>
      </c>
      <c r="E18" s="20">
        <v>21.0388301214</v>
      </c>
      <c r="F18" s="17"/>
      <c r="G18" s="21">
        <f t="shared" si="1"/>
        <v>4.4070357784466389E-3</v>
      </c>
      <c r="H18" s="21">
        <f t="shared" si="1"/>
        <v>-3.5587219466037816E-2</v>
      </c>
      <c r="I18" s="21">
        <f t="shared" si="1"/>
        <v>2.0314887644110324E-3</v>
      </c>
      <c r="J18" s="21">
        <f t="shared" si="1"/>
        <v>-1.531393866926325E-3</v>
      </c>
      <c r="K18" s="17"/>
      <c r="L18" s="17"/>
      <c r="M18" s="27" t="s">
        <v>19</v>
      </c>
      <c r="N18" s="27">
        <v>0.86574157286431308</v>
      </c>
      <c r="O18" s="27">
        <v>0.25833169931395411</v>
      </c>
      <c r="P18" s="27">
        <v>0.89333107942518575</v>
      </c>
      <c r="Q18" s="27">
        <v>1</v>
      </c>
    </row>
    <row r="19" spans="1:17" ht="16" thickBot="1" x14ac:dyDescent="0.25">
      <c r="A19" s="19" t="s">
        <v>45</v>
      </c>
      <c r="B19" s="17">
        <v>71404</v>
      </c>
      <c r="C19" s="20">
        <v>18.5</v>
      </c>
      <c r="D19" s="20">
        <v>24.394391643700001</v>
      </c>
      <c r="E19" s="20">
        <v>20.925978159100001</v>
      </c>
      <c r="F19" s="17"/>
      <c r="G19" s="21">
        <f t="shared" si="1"/>
        <v>6.3502981111544544E-3</v>
      </c>
      <c r="H19" s="21">
        <f t="shared" si="1"/>
        <v>-1.4489118514138252E-2</v>
      </c>
      <c r="I19" s="21">
        <f t="shared" si="1"/>
        <v>-3.3032681538884829E-3</v>
      </c>
      <c r="J19" s="21">
        <f t="shared" si="1"/>
        <v>-5.3784224909897566E-3</v>
      </c>
      <c r="K19" s="17"/>
      <c r="L19" s="17"/>
      <c r="M19" s="17"/>
      <c r="N19" s="17"/>
      <c r="O19" s="17"/>
      <c r="P19" s="17"/>
      <c r="Q19" s="17"/>
    </row>
    <row r="20" spans="1:17" x14ac:dyDescent="0.2">
      <c r="A20" s="19" t="s">
        <v>46</v>
      </c>
      <c r="B20" s="17">
        <v>70609</v>
      </c>
      <c r="C20" s="20">
        <v>18.170000000000002</v>
      </c>
      <c r="D20" s="20">
        <v>23.953566546499999</v>
      </c>
      <c r="E20" s="20">
        <v>20.5874222721</v>
      </c>
      <c r="F20" s="17"/>
      <c r="G20" s="21">
        <f t="shared" si="1"/>
        <v>-1.119627505729406E-2</v>
      </c>
      <c r="H20" s="21">
        <f t="shared" si="1"/>
        <v>-1.7998849676199247E-2</v>
      </c>
      <c r="I20" s="21">
        <f t="shared" si="1"/>
        <v>-1.8236026094869053E-2</v>
      </c>
      <c r="J20" s="21">
        <f t="shared" si="1"/>
        <v>-1.6311041230931033E-2</v>
      </c>
      <c r="K20" s="17"/>
      <c r="L20" s="17"/>
      <c r="M20" s="26"/>
      <c r="N20" s="26" t="s">
        <v>16</v>
      </c>
      <c r="O20" s="26" t="s">
        <v>17</v>
      </c>
      <c r="P20" s="26" t="s">
        <v>18</v>
      </c>
      <c r="Q20" s="26" t="s">
        <v>19</v>
      </c>
    </row>
    <row r="21" spans="1:17" x14ac:dyDescent="0.2">
      <c r="A21" s="19" t="s">
        <v>47</v>
      </c>
      <c r="B21" s="17">
        <v>71766</v>
      </c>
      <c r="C21" s="20">
        <v>17.91</v>
      </c>
      <c r="D21" s="20">
        <v>24.617908594300001</v>
      </c>
      <c r="E21" s="20">
        <v>21.288716609400002</v>
      </c>
      <c r="F21" s="17"/>
      <c r="G21" s="21">
        <f t="shared" si="1"/>
        <v>1.6253211167371041E-2</v>
      </c>
      <c r="H21" s="21">
        <f t="shared" si="1"/>
        <v>-1.4412666335459449E-2</v>
      </c>
      <c r="I21" s="21">
        <f t="shared" si="1"/>
        <v>2.7356940602609642E-2</v>
      </c>
      <c r="J21" s="21">
        <f t="shared" si="1"/>
        <v>3.3496875700813077E-2</v>
      </c>
      <c r="K21" s="17"/>
      <c r="L21" s="17"/>
      <c r="M21" s="24" t="s">
        <v>16</v>
      </c>
      <c r="N21" s="24">
        <f>VARP([1]correlação!$G$3:$G$249)</f>
        <v>1.9387222009985695E-4</v>
      </c>
      <c r="O21" s="24"/>
      <c r="P21" s="24"/>
      <c r="Q21" s="24"/>
    </row>
    <row r="22" spans="1:17" x14ac:dyDescent="0.2">
      <c r="A22" s="19" t="s">
        <v>48</v>
      </c>
      <c r="B22" s="17">
        <v>72762</v>
      </c>
      <c r="C22" s="20">
        <v>18</v>
      </c>
      <c r="D22" s="20">
        <v>25.046316083099999</v>
      </c>
      <c r="E22" s="20">
        <v>21.6836984776</v>
      </c>
      <c r="F22" s="17"/>
      <c r="G22" s="21">
        <f t="shared" si="1"/>
        <v>1.3783014607326989E-2</v>
      </c>
      <c r="H22" s="21">
        <f t="shared" si="1"/>
        <v>5.0125418235441935E-3</v>
      </c>
      <c r="I22" s="21">
        <f t="shared" si="1"/>
        <v>1.7252584446067611E-2</v>
      </c>
      <c r="J22" s="21">
        <f t="shared" si="1"/>
        <v>1.8383560299723444E-2</v>
      </c>
      <c r="K22" s="17"/>
      <c r="L22" s="17"/>
      <c r="M22" s="24" t="s">
        <v>17</v>
      </c>
      <c r="N22" s="24">
        <v>1.3465554380993222E-4</v>
      </c>
      <c r="O22" s="24">
        <f>VARP([1]correlação!$H$3:$H$249)</f>
        <v>6.692208288972231E-4</v>
      </c>
      <c r="P22" s="24"/>
      <c r="Q22" s="24"/>
    </row>
    <row r="23" spans="1:17" x14ac:dyDescent="0.2">
      <c r="A23" s="19" t="s">
        <v>49</v>
      </c>
      <c r="B23" s="17">
        <v>72839</v>
      </c>
      <c r="C23" s="20">
        <v>20.21</v>
      </c>
      <c r="D23" s="20">
        <v>25.0618438674</v>
      </c>
      <c r="E23" s="20">
        <v>21.553574841100001</v>
      </c>
      <c r="F23" s="17"/>
      <c r="G23" s="21">
        <f t="shared" si="1"/>
        <v>1.0576851419745632E-3</v>
      </c>
      <c r="H23" s="21">
        <f t="shared" si="1"/>
        <v>0.11580577351936504</v>
      </c>
      <c r="I23" s="21">
        <f t="shared" si="1"/>
        <v>6.1977070450727593E-4</v>
      </c>
      <c r="J23" s="21">
        <f t="shared" si="1"/>
        <v>-6.0190673170615423E-3</v>
      </c>
      <c r="K23" s="17"/>
      <c r="L23" s="17"/>
      <c r="M23" s="24" t="s">
        <v>18</v>
      </c>
      <c r="N23" s="24">
        <v>2.145150478310388E-4</v>
      </c>
      <c r="O23" s="24">
        <v>1.083330575347677E-4</v>
      </c>
      <c r="P23" s="24">
        <f>VARP([1]correlação!$I$3:$I$249)</f>
        <v>3.3139536196207447E-4</v>
      </c>
      <c r="Q23" s="24"/>
    </row>
    <row r="24" spans="1:17" ht="16" thickBot="1" x14ac:dyDescent="0.25">
      <c r="A24" s="19" t="s">
        <v>50</v>
      </c>
      <c r="B24" s="17">
        <v>73667</v>
      </c>
      <c r="C24" s="20">
        <v>20.420000000000002</v>
      </c>
      <c r="D24" s="20">
        <v>25.651899670999999</v>
      </c>
      <c r="E24" s="20">
        <v>22.5519833207</v>
      </c>
      <c r="F24" s="17"/>
      <c r="G24" s="21">
        <f t="shared" si="1"/>
        <v>1.1303411681599443E-2</v>
      </c>
      <c r="H24" s="21">
        <f t="shared" si="1"/>
        <v>1.0337281320989882E-2</v>
      </c>
      <c r="I24" s="21">
        <f t="shared" si="1"/>
        <v>2.3271105252217542E-2</v>
      </c>
      <c r="J24" s="21">
        <f t="shared" si="1"/>
        <v>4.5281325528472506E-2</v>
      </c>
      <c r="K24" s="17"/>
      <c r="L24" s="17"/>
      <c r="M24" s="27" t="s">
        <v>19</v>
      </c>
      <c r="N24" s="27">
        <v>2.4841364364722374E-4</v>
      </c>
      <c r="O24" s="27">
        <v>1.3771834843957144E-4</v>
      </c>
      <c r="P24" s="27">
        <v>3.3513133526588663E-4</v>
      </c>
      <c r="Q24" s="27">
        <f>VARP([1]correlação!$J$3:$J$249)</f>
        <v>4.2467701949444055E-4</v>
      </c>
    </row>
    <row r="25" spans="1:17" x14ac:dyDescent="0.2">
      <c r="A25" s="19" t="s">
        <v>51</v>
      </c>
      <c r="B25" s="17">
        <v>74743</v>
      </c>
      <c r="C25" s="20">
        <v>20.7</v>
      </c>
      <c r="D25" s="20">
        <v>26.068044290300001</v>
      </c>
      <c r="E25" s="20">
        <v>22.868815939400001</v>
      </c>
      <c r="F25" s="17"/>
      <c r="G25" s="21">
        <f t="shared" si="1"/>
        <v>1.4500624674550057E-2</v>
      </c>
      <c r="H25" s="21">
        <f t="shared" si="1"/>
        <v>1.3618887534803821E-2</v>
      </c>
      <c r="I25" s="21">
        <f t="shared" si="1"/>
        <v>1.6092577376209016E-2</v>
      </c>
      <c r="J25" s="21">
        <f t="shared" si="1"/>
        <v>1.3951218947157108E-2</v>
      </c>
      <c r="K25" s="17"/>
      <c r="L25" s="17"/>
      <c r="M25" s="17"/>
      <c r="N25" s="17"/>
      <c r="O25" s="17"/>
      <c r="P25" s="17"/>
      <c r="Q25" s="17"/>
    </row>
    <row r="26" spans="1:17" x14ac:dyDescent="0.2">
      <c r="A26" s="19" t="s">
        <v>52</v>
      </c>
      <c r="B26" s="17">
        <v>74553</v>
      </c>
      <c r="C26" s="20">
        <v>21.45</v>
      </c>
      <c r="D26" s="20">
        <v>25.900344219800001</v>
      </c>
      <c r="E26" s="20">
        <v>22.820072459599999</v>
      </c>
      <c r="F26" s="17"/>
      <c r="G26" s="21">
        <f t="shared" si="1"/>
        <v>-2.5452805510595617E-3</v>
      </c>
      <c r="H26" s="21">
        <f t="shared" si="1"/>
        <v>3.5590945102702533E-2</v>
      </c>
      <c r="I26" s="21">
        <f t="shared" si="1"/>
        <v>-6.4539485412074037E-3</v>
      </c>
      <c r="J26" s="21">
        <f t="shared" si="1"/>
        <v>-2.1337134695565249E-3</v>
      </c>
      <c r="K26" s="17"/>
      <c r="L26" s="17"/>
      <c r="M26" s="17"/>
      <c r="N26" s="17"/>
      <c r="O26" s="17"/>
      <c r="P26" s="17"/>
      <c r="Q26" s="17"/>
    </row>
    <row r="27" spans="1:17" x14ac:dyDescent="0.2">
      <c r="A27" s="19" t="s">
        <v>53</v>
      </c>
      <c r="B27" s="17">
        <v>75010</v>
      </c>
      <c r="C27" s="20">
        <v>22.8</v>
      </c>
      <c r="D27" s="20">
        <v>26.136366541299999</v>
      </c>
      <c r="E27" s="20">
        <v>22.885063765999998</v>
      </c>
      <c r="F27" s="17"/>
      <c r="G27" s="21">
        <f t="shared" si="1"/>
        <v>6.1111561317706434E-3</v>
      </c>
      <c r="H27" s="21">
        <f t="shared" si="1"/>
        <v>6.1035890586369088E-2</v>
      </c>
      <c r="I27" s="21">
        <f t="shared" si="1"/>
        <v>9.0714396274750135E-3</v>
      </c>
      <c r="J27" s="21">
        <f t="shared" si="1"/>
        <v>2.843940772141455E-3</v>
      </c>
      <c r="K27" s="17"/>
      <c r="L27" s="17"/>
      <c r="M27" s="17"/>
      <c r="N27" s="17"/>
      <c r="O27" s="17"/>
      <c r="P27" s="17"/>
      <c r="Q27" s="17"/>
    </row>
    <row r="28" spans="1:17" x14ac:dyDescent="0.2">
      <c r="A28" s="19" t="s">
        <v>54</v>
      </c>
      <c r="B28" s="17">
        <v>74862</v>
      </c>
      <c r="C28" s="20">
        <v>23.07</v>
      </c>
      <c r="D28" s="20">
        <v>26.204688792199999</v>
      </c>
      <c r="E28" s="20">
        <v>22.584478973900001</v>
      </c>
      <c r="F28" s="17"/>
      <c r="G28" s="21">
        <f t="shared" si="1"/>
        <v>-1.9750193246055731E-3</v>
      </c>
      <c r="H28" s="21">
        <f t="shared" si="1"/>
        <v>1.1772536225267194E-2</v>
      </c>
      <c r="I28" s="21">
        <f t="shared" si="1"/>
        <v>2.6106577052774642E-3</v>
      </c>
      <c r="J28" s="21">
        <f t="shared" si="1"/>
        <v>-1.3221561191747822E-2</v>
      </c>
      <c r="K28" s="17"/>
      <c r="L28" s="17"/>
      <c r="M28" s="17"/>
      <c r="N28" s="17"/>
      <c r="O28" s="17"/>
      <c r="P28" s="17"/>
      <c r="Q28" s="17"/>
    </row>
    <row r="29" spans="1:17" x14ac:dyDescent="0.2">
      <c r="A29" s="19" t="s">
        <v>55</v>
      </c>
      <c r="B29" s="17">
        <v>74398</v>
      </c>
      <c r="C29" s="20">
        <v>22.82</v>
      </c>
      <c r="D29" s="20">
        <v>26.310277725500001</v>
      </c>
      <c r="E29" s="20">
        <v>22.495115927600001</v>
      </c>
      <c r="F29" s="17"/>
      <c r="G29" s="21">
        <f t="shared" si="1"/>
        <v>-6.2173588996431578E-3</v>
      </c>
      <c r="H29" s="21">
        <f t="shared" si="1"/>
        <v>-1.089572775173268E-2</v>
      </c>
      <c r="I29" s="21">
        <f t="shared" si="1"/>
        <v>4.0212945980872185E-3</v>
      </c>
      <c r="J29" s="21">
        <f t="shared" si="1"/>
        <v>-3.9646835137385778E-3</v>
      </c>
      <c r="K29" s="17"/>
      <c r="L29" s="17"/>
      <c r="M29" s="17"/>
      <c r="N29" s="17"/>
      <c r="O29" s="17"/>
      <c r="P29" s="17"/>
      <c r="Q29" s="17"/>
    </row>
    <row r="30" spans="1:17" x14ac:dyDescent="0.2">
      <c r="A30" s="19" t="s">
        <v>56</v>
      </c>
      <c r="B30" s="17">
        <v>75856</v>
      </c>
      <c r="C30" s="20">
        <v>23.15</v>
      </c>
      <c r="D30" s="20">
        <v>26.807166823199999</v>
      </c>
      <c r="E30" s="20">
        <v>23.153152904900001</v>
      </c>
      <c r="F30" s="17"/>
      <c r="G30" s="21">
        <f t="shared" si="1"/>
        <v>1.94077464024663E-2</v>
      </c>
      <c r="H30" s="21">
        <f t="shared" si="1"/>
        <v>1.435743609831348E-2</v>
      </c>
      <c r="I30" s="21">
        <f t="shared" si="1"/>
        <v>1.8709619655118397E-2</v>
      </c>
      <c r="J30" s="21">
        <f t="shared" si="1"/>
        <v>2.8832750091860645E-2</v>
      </c>
      <c r="K30" s="17"/>
      <c r="L30" s="17"/>
      <c r="M30" s="17"/>
      <c r="N30" s="17"/>
      <c r="O30" s="17"/>
      <c r="P30" s="17"/>
      <c r="Q30" s="17"/>
    </row>
    <row r="31" spans="1:17" x14ac:dyDescent="0.2">
      <c r="A31" s="19" t="s">
        <v>57</v>
      </c>
      <c r="B31" s="17">
        <v>76594</v>
      </c>
      <c r="C31" s="20">
        <v>22.78</v>
      </c>
      <c r="D31" s="20">
        <v>27.4903893326</v>
      </c>
      <c r="E31" s="20">
        <v>23.616215962999998</v>
      </c>
      <c r="F31" s="17"/>
      <c r="G31" s="21">
        <f t="shared" si="1"/>
        <v>9.681938537184933E-3</v>
      </c>
      <c r="H31" s="21">
        <f t="shared" si="1"/>
        <v>-1.6111822513206871E-2</v>
      </c>
      <c r="I31" s="21">
        <f t="shared" si="1"/>
        <v>2.5167194233124714E-2</v>
      </c>
      <c r="J31" s="21">
        <f t="shared" si="1"/>
        <v>1.9802627296264193E-2</v>
      </c>
      <c r="K31" s="17"/>
      <c r="L31" s="17"/>
      <c r="M31" s="17"/>
      <c r="N31" s="17"/>
      <c r="O31" s="17"/>
      <c r="P31" s="17"/>
      <c r="Q31" s="17"/>
    </row>
    <row r="32" spans="1:17" x14ac:dyDescent="0.2">
      <c r="A32" s="19" t="s">
        <v>58</v>
      </c>
      <c r="B32" s="17">
        <v>76652</v>
      </c>
      <c r="C32" s="20">
        <v>22.6</v>
      </c>
      <c r="D32" s="20">
        <v>27.3910115131</v>
      </c>
      <c r="E32" s="20">
        <v>23.7218268359</v>
      </c>
      <c r="F32" s="17"/>
      <c r="G32" s="21">
        <f t="shared" si="1"/>
        <v>7.5695290930137419E-4</v>
      </c>
      <c r="H32" s="21">
        <f t="shared" si="1"/>
        <v>-7.9330517407958778E-3</v>
      </c>
      <c r="I32" s="21">
        <f t="shared" si="1"/>
        <v>-3.6215521683330555E-3</v>
      </c>
      <c r="J32" s="21">
        <f t="shared" si="1"/>
        <v>4.4619947034703995E-3</v>
      </c>
      <c r="K32" s="17"/>
      <c r="L32" s="17"/>
      <c r="M32" s="17"/>
      <c r="N32" s="17"/>
      <c r="O32" s="17"/>
      <c r="P32" s="17"/>
      <c r="Q32" s="17"/>
    </row>
    <row r="33" spans="1:17" x14ac:dyDescent="0.2">
      <c r="A33" s="19" t="s">
        <v>59</v>
      </c>
      <c r="B33" s="17">
        <v>78130</v>
      </c>
      <c r="C33" s="20">
        <v>23.3</v>
      </c>
      <c r="D33" s="20">
        <v>27.906533952</v>
      </c>
      <c r="E33" s="20">
        <v>24.404235553100001</v>
      </c>
      <c r="F33" s="17"/>
      <c r="G33" s="21">
        <f t="shared" si="1"/>
        <v>1.9098408402404211E-2</v>
      </c>
      <c r="H33" s="21">
        <f t="shared" si="1"/>
        <v>3.0503454293414625E-2</v>
      </c>
      <c r="I33" s="21">
        <f t="shared" si="1"/>
        <v>1.8645940628957077E-2</v>
      </c>
      <c r="J33" s="21">
        <f t="shared" si="1"/>
        <v>2.8361117621815934E-2</v>
      </c>
      <c r="K33" s="17"/>
      <c r="L33" s="17"/>
      <c r="M33" s="17"/>
      <c r="N33" s="17"/>
      <c r="O33" s="17"/>
      <c r="P33" s="17"/>
      <c r="Q33" s="17"/>
    </row>
    <row r="34" spans="1:17" x14ac:dyDescent="0.2">
      <c r="A34" s="19" t="s">
        <v>60</v>
      </c>
      <c r="B34" s="17">
        <v>77362</v>
      </c>
      <c r="C34" s="20">
        <v>23.2</v>
      </c>
      <c r="D34" s="20">
        <v>27.552500469799998</v>
      </c>
      <c r="E34" s="20">
        <v>23.8030659689</v>
      </c>
      <c r="F34" s="17"/>
      <c r="G34" s="21">
        <f t="shared" si="1"/>
        <v>-9.8784020437162976E-3</v>
      </c>
      <c r="H34" s="21">
        <f t="shared" si="1"/>
        <v>-4.3010818993906973E-3</v>
      </c>
      <c r="I34" s="21">
        <f t="shared" si="1"/>
        <v>-1.2767560602007464E-2</v>
      </c>
      <c r="J34" s="21">
        <f t="shared" si="1"/>
        <v>-2.4942310873015884E-2</v>
      </c>
      <c r="K34" s="17"/>
      <c r="L34" s="17"/>
      <c r="M34" s="17"/>
      <c r="N34" s="17"/>
      <c r="O34" s="17"/>
      <c r="P34" s="17"/>
      <c r="Q34" s="17"/>
    </row>
    <row r="35" spans="1:17" x14ac:dyDescent="0.2">
      <c r="A35" s="19" t="s">
        <v>61</v>
      </c>
      <c r="B35" s="17">
        <v>77486</v>
      </c>
      <c r="C35" s="20">
        <v>23.38</v>
      </c>
      <c r="D35" s="20">
        <v>27.950011748000001</v>
      </c>
      <c r="E35" s="20">
        <v>24.103650761000001</v>
      </c>
      <c r="F35" s="17"/>
      <c r="G35" s="21">
        <f t="shared" si="1"/>
        <v>1.6015709147719065E-3</v>
      </c>
      <c r="H35" s="21">
        <f t="shared" si="1"/>
        <v>7.7286773716580704E-3</v>
      </c>
      <c r="I35" s="21">
        <f t="shared" si="1"/>
        <v>1.4324327288379466E-2</v>
      </c>
      <c r="J35" s="21">
        <f t="shared" si="1"/>
        <v>1.2548918279761255E-2</v>
      </c>
      <c r="K35" s="17"/>
      <c r="L35" s="17"/>
      <c r="M35" s="17"/>
      <c r="N35" s="17"/>
      <c r="O35" s="17"/>
      <c r="P35" s="17"/>
      <c r="Q35" s="17"/>
    </row>
    <row r="36" spans="1:17" x14ac:dyDescent="0.2">
      <c r="A36" s="19" t="s">
        <v>62</v>
      </c>
      <c r="B36" s="17">
        <v>78571</v>
      </c>
      <c r="C36" s="20">
        <v>23.63</v>
      </c>
      <c r="D36" s="20">
        <v>28.745034304400001</v>
      </c>
      <c r="E36" s="20">
        <v>24.940413830899999</v>
      </c>
      <c r="F36" s="17"/>
      <c r="G36" s="21">
        <f t="shared" si="1"/>
        <v>1.3905399731164133E-2</v>
      </c>
      <c r="H36" s="21">
        <f t="shared" si="1"/>
        <v>1.0636135154894191E-2</v>
      </c>
      <c r="I36" s="21">
        <f t="shared" si="1"/>
        <v>2.8047412555589003E-2</v>
      </c>
      <c r="J36" s="21">
        <f t="shared" si="1"/>
        <v>3.4126220290560082E-2</v>
      </c>
      <c r="K36" s="17"/>
      <c r="L36" s="17"/>
      <c r="M36" s="17"/>
      <c r="N36" s="17"/>
      <c r="O36" s="17"/>
      <c r="P36" s="17"/>
      <c r="Q36" s="17"/>
    </row>
    <row r="37" spans="1:17" x14ac:dyDescent="0.2">
      <c r="A37" s="19" t="s">
        <v>63</v>
      </c>
      <c r="B37" s="17">
        <v>77996</v>
      </c>
      <c r="C37" s="20">
        <v>23.6</v>
      </c>
      <c r="D37" s="20">
        <v>28.192245183200001</v>
      </c>
      <c r="E37" s="20">
        <v>24.656076865399999</v>
      </c>
      <c r="F37" s="17"/>
      <c r="G37" s="21">
        <f t="shared" si="1"/>
        <v>-7.3451312875323204E-3</v>
      </c>
      <c r="H37" s="21">
        <f t="shared" si="1"/>
        <v>-1.2703791672520107E-3</v>
      </c>
      <c r="I37" s="21">
        <f t="shared" si="1"/>
        <v>-1.9418085855737351E-2</v>
      </c>
      <c r="J37" s="21">
        <f t="shared" si="1"/>
        <v>-1.1466137087690474E-2</v>
      </c>
      <c r="K37" s="17"/>
      <c r="L37" s="17"/>
      <c r="M37" s="17"/>
      <c r="N37" s="17"/>
      <c r="O37" s="17"/>
      <c r="P37" s="17"/>
      <c r="Q37" s="17"/>
    </row>
    <row r="38" spans="1:17" x14ac:dyDescent="0.2">
      <c r="A38" s="19" t="s">
        <v>64</v>
      </c>
      <c r="B38" s="17">
        <v>79154</v>
      </c>
      <c r="C38" s="20">
        <v>23.66</v>
      </c>
      <c r="D38" s="20">
        <v>28.173611842</v>
      </c>
      <c r="E38" s="20">
        <v>25.021652963899999</v>
      </c>
      <c r="F38" s="17"/>
      <c r="G38" s="21">
        <f t="shared" si="1"/>
        <v>1.4737778681880403E-2</v>
      </c>
      <c r="H38" s="21">
        <f t="shared" si="1"/>
        <v>2.5391465186762377E-3</v>
      </c>
      <c r="I38" s="21">
        <f t="shared" si="1"/>
        <v>-6.6115705010696534E-4</v>
      </c>
      <c r="J38" s="21">
        <f t="shared" si="1"/>
        <v>1.471817247408078E-2</v>
      </c>
      <c r="K38" s="17"/>
      <c r="L38" s="17"/>
      <c r="M38" s="17"/>
      <c r="N38" s="17"/>
      <c r="O38" s="17"/>
      <c r="P38" s="17"/>
      <c r="Q38" s="17"/>
    </row>
    <row r="39" spans="1:17" x14ac:dyDescent="0.2">
      <c r="A39" s="19" t="s">
        <v>65</v>
      </c>
      <c r="B39" s="17">
        <v>80218</v>
      </c>
      <c r="C39" s="20">
        <v>23.58</v>
      </c>
      <c r="D39" s="20">
        <v>29.061801104200001</v>
      </c>
      <c r="E39" s="20">
        <v>25.4765921087</v>
      </c>
      <c r="F39" s="17"/>
      <c r="G39" s="21">
        <f t="shared" si="1"/>
        <v>1.3352606587348697E-2</v>
      </c>
      <c r="H39" s="21">
        <f t="shared" si="1"/>
        <v>-3.3869634410159154E-3</v>
      </c>
      <c r="I39" s="21">
        <f t="shared" si="1"/>
        <v>3.103884545812163E-2</v>
      </c>
      <c r="J39" s="21">
        <f t="shared" si="1"/>
        <v>1.8018505502749742E-2</v>
      </c>
      <c r="K39" s="17"/>
      <c r="L39" s="17"/>
      <c r="M39" s="17"/>
      <c r="N39" s="17"/>
      <c r="O39" s="17"/>
      <c r="P39" s="17"/>
      <c r="Q39" s="17"/>
    </row>
    <row r="40" spans="1:17" x14ac:dyDescent="0.2">
      <c r="A40" s="19" t="s">
        <v>66</v>
      </c>
      <c r="B40" s="17">
        <v>79405</v>
      </c>
      <c r="C40" s="20">
        <v>22.98</v>
      </c>
      <c r="D40" s="20">
        <v>28.602178688799999</v>
      </c>
      <c r="E40" s="20">
        <v>24.826679044700001</v>
      </c>
      <c r="F40" s="17"/>
      <c r="G40" s="21">
        <f t="shared" si="1"/>
        <v>-1.0186590029959397E-2</v>
      </c>
      <c r="H40" s="21">
        <f t="shared" si="1"/>
        <v>-2.5774622688615138E-2</v>
      </c>
      <c r="I40" s="21">
        <f t="shared" si="1"/>
        <v>-1.5941742176404154E-2</v>
      </c>
      <c r="J40" s="21">
        <f t="shared" si="1"/>
        <v>-2.5841231183990093E-2</v>
      </c>
      <c r="K40" s="17"/>
      <c r="L40" s="17"/>
      <c r="M40" s="17"/>
      <c r="N40" s="17"/>
      <c r="O40" s="17"/>
      <c r="P40" s="17"/>
      <c r="Q40" s="17"/>
    </row>
    <row r="41" spans="1:17" x14ac:dyDescent="0.2">
      <c r="A41" s="19" t="s">
        <v>67</v>
      </c>
      <c r="B41" s="17">
        <v>79866</v>
      </c>
      <c r="C41" s="20">
        <v>22.89</v>
      </c>
      <c r="D41" s="20">
        <v>28.757456531900001</v>
      </c>
      <c r="E41" s="20">
        <v>25.1028920969</v>
      </c>
      <c r="F41" s="17"/>
      <c r="G41" s="21">
        <f t="shared" si="1"/>
        <v>5.7888917303271963E-3</v>
      </c>
      <c r="H41" s="21">
        <f t="shared" si="1"/>
        <v>-3.9241384561342577E-3</v>
      </c>
      <c r="I41" s="21">
        <f t="shared" si="1"/>
        <v>5.4141983928020698E-3</v>
      </c>
      <c r="J41" s="21">
        <f t="shared" si="1"/>
        <v>1.1064219605424428E-2</v>
      </c>
      <c r="K41" s="17"/>
      <c r="L41" s="17"/>
      <c r="M41" s="17"/>
      <c r="N41" s="17"/>
      <c r="O41" s="17"/>
      <c r="P41" s="17"/>
      <c r="Q41" s="17"/>
    </row>
    <row r="42" spans="1:17" x14ac:dyDescent="0.2">
      <c r="A42" s="19" t="s">
        <v>68</v>
      </c>
      <c r="B42" s="17">
        <v>80275</v>
      </c>
      <c r="C42" s="20">
        <v>22.88</v>
      </c>
      <c r="D42" s="20">
        <v>29.1736011512</v>
      </c>
      <c r="E42" s="20">
        <v>25.289742102799998</v>
      </c>
      <c r="F42" s="17"/>
      <c r="G42" s="21">
        <f t="shared" si="1"/>
        <v>5.1080096826404738E-3</v>
      </c>
      <c r="H42" s="21">
        <f t="shared" si="1"/>
        <v>-4.3696745287826112E-4</v>
      </c>
      <c r="I42" s="21">
        <f t="shared" si="1"/>
        <v>1.4367138944654858E-2</v>
      </c>
      <c r="J42" s="21">
        <f t="shared" si="1"/>
        <v>7.4158005498463032E-3</v>
      </c>
      <c r="K42" s="17"/>
      <c r="L42" s="17"/>
      <c r="M42" s="17"/>
      <c r="N42" s="17"/>
      <c r="O42" s="17"/>
      <c r="P42" s="17"/>
      <c r="Q42" s="17"/>
    </row>
    <row r="43" spans="1:17" x14ac:dyDescent="0.2">
      <c r="A43" s="19" t="s">
        <v>69</v>
      </c>
      <c r="B43" s="17">
        <v>79220</v>
      </c>
      <c r="C43" s="20">
        <v>22.65</v>
      </c>
      <c r="D43" s="20">
        <v>27.950011748000001</v>
      </c>
      <c r="E43" s="20">
        <v>24.802307304799999</v>
      </c>
      <c r="F43" s="17"/>
      <c r="G43" s="21">
        <f t="shared" si="1"/>
        <v>-1.3229447781807019E-2</v>
      </c>
      <c r="H43" s="21">
        <f t="shared" si="1"/>
        <v>-1.0103314582554179E-2</v>
      </c>
      <c r="I43" s="21">
        <f t="shared" si="1"/>
        <v>-4.2846610268919061E-2</v>
      </c>
      <c r="J43" s="21">
        <f t="shared" si="1"/>
        <v>-1.9462177706807998E-2</v>
      </c>
      <c r="K43" s="17"/>
      <c r="L43" s="17"/>
      <c r="M43" s="17"/>
      <c r="N43" s="17"/>
      <c r="O43" s="17"/>
      <c r="P43" s="17"/>
      <c r="Q43" s="17"/>
    </row>
    <row r="44" spans="1:17" x14ac:dyDescent="0.2">
      <c r="A44" s="19" t="s">
        <v>70</v>
      </c>
      <c r="B44" s="17">
        <v>79301</v>
      </c>
      <c r="C44" s="20">
        <v>22.68</v>
      </c>
      <c r="D44" s="20">
        <v>28.301056688300001</v>
      </c>
      <c r="E44" s="20">
        <v>25.127263836800001</v>
      </c>
      <c r="F44" s="17"/>
      <c r="G44" s="21">
        <f t="shared" si="1"/>
        <v>1.0219467080013053E-3</v>
      </c>
      <c r="H44" s="21">
        <f t="shared" si="1"/>
        <v>1.3236269305083458E-3</v>
      </c>
      <c r="I44" s="21">
        <f t="shared" si="1"/>
        <v>1.2481522838279807E-2</v>
      </c>
      <c r="J44" s="21">
        <f t="shared" si="1"/>
        <v>1.301677995024402E-2</v>
      </c>
      <c r="K44" s="17"/>
      <c r="L44" s="17"/>
      <c r="M44" s="17"/>
      <c r="N44" s="17"/>
      <c r="O44" s="17"/>
      <c r="P44" s="17"/>
      <c r="Q44" s="17"/>
    </row>
    <row r="45" spans="1:17" x14ac:dyDescent="0.2">
      <c r="A45" s="19" t="s">
        <v>71</v>
      </c>
      <c r="B45" s="17">
        <v>79636</v>
      </c>
      <c r="C45" s="20">
        <v>22.54</v>
      </c>
      <c r="D45" s="20">
        <v>28.400467644799999</v>
      </c>
      <c r="E45" s="20">
        <v>25.134559369400002</v>
      </c>
      <c r="F45" s="17"/>
      <c r="G45" s="21">
        <f t="shared" si="1"/>
        <v>4.2155130157782595E-3</v>
      </c>
      <c r="H45" s="21">
        <f t="shared" si="1"/>
        <v>-6.191970247921107E-3</v>
      </c>
      <c r="I45" s="21">
        <f t="shared" si="1"/>
        <v>3.5064686364851996E-3</v>
      </c>
      <c r="J45" s="21">
        <f t="shared" si="1"/>
        <v>2.9030115446897133E-4</v>
      </c>
      <c r="K45" s="17"/>
      <c r="L45" s="17"/>
      <c r="M45" s="17"/>
      <c r="N45" s="17"/>
      <c r="O45" s="17"/>
      <c r="P45" s="17"/>
      <c r="Q45" s="17"/>
    </row>
    <row r="46" spans="1:17" x14ac:dyDescent="0.2">
      <c r="A46" s="19" t="s">
        <v>72</v>
      </c>
      <c r="B46" s="17">
        <v>81434</v>
      </c>
      <c r="C46" s="20">
        <v>23.29</v>
      </c>
      <c r="D46" s="20">
        <v>29.077704786200002</v>
      </c>
      <c r="E46" s="20">
        <v>26.093769591099999</v>
      </c>
      <c r="F46" s="17"/>
      <c r="G46" s="21">
        <f t="shared" si="1"/>
        <v>2.2326624300275599E-2</v>
      </c>
      <c r="H46" s="21">
        <f t="shared" si="1"/>
        <v>3.2732575284619453E-2</v>
      </c>
      <c r="I46" s="21">
        <f t="shared" si="1"/>
        <v>2.3566110580370964E-2</v>
      </c>
      <c r="J46" s="21">
        <f t="shared" si="1"/>
        <v>3.7452806415598769E-2</v>
      </c>
      <c r="K46" s="17"/>
      <c r="L46" s="17"/>
      <c r="M46" s="17"/>
      <c r="N46" s="17"/>
      <c r="O46" s="17"/>
      <c r="P46" s="17"/>
      <c r="Q46" s="17"/>
    </row>
    <row r="47" spans="1:17" x14ac:dyDescent="0.2">
      <c r="A47" s="19" t="s">
        <v>73</v>
      </c>
      <c r="B47" s="17">
        <v>81050</v>
      </c>
      <c r="C47" s="20">
        <v>23.35</v>
      </c>
      <c r="D47" s="20">
        <v>28.866456503599998</v>
      </c>
      <c r="E47" s="20">
        <v>25.914933787100001</v>
      </c>
      <c r="F47" s="17"/>
      <c r="G47" s="21">
        <f t="shared" si="1"/>
        <v>-4.7266280361406418E-3</v>
      </c>
      <c r="H47" s="21">
        <f t="shared" si="1"/>
        <v>2.5729002186567524E-3</v>
      </c>
      <c r="I47" s="21">
        <f t="shared" si="1"/>
        <v>-7.2914755801330366E-3</v>
      </c>
      <c r="J47" s="21">
        <f t="shared" si="1"/>
        <v>-6.8771762119819758E-3</v>
      </c>
      <c r="K47" s="17"/>
      <c r="L47" s="17"/>
      <c r="M47" s="17"/>
      <c r="N47" s="17"/>
      <c r="O47" s="17"/>
      <c r="P47" s="17"/>
      <c r="Q47" s="17"/>
    </row>
    <row r="48" spans="1:17" x14ac:dyDescent="0.2">
      <c r="A48" s="19" t="s">
        <v>74</v>
      </c>
      <c r="B48" s="17">
        <v>80346</v>
      </c>
      <c r="C48" s="20">
        <v>22.84</v>
      </c>
      <c r="D48" s="20">
        <v>28.692487329599999</v>
      </c>
      <c r="E48" s="20">
        <v>25.5247465783</v>
      </c>
      <c r="F48" s="17"/>
      <c r="G48" s="21">
        <f t="shared" si="1"/>
        <v>-8.7239394402009902E-3</v>
      </c>
      <c r="H48" s="21">
        <f t="shared" si="1"/>
        <v>-2.2083599327096904E-2</v>
      </c>
      <c r="I48" s="21">
        <f t="shared" si="1"/>
        <v>-6.0449234181882009E-3</v>
      </c>
      <c r="J48" s="21">
        <f t="shared" si="1"/>
        <v>-1.5170961006253231E-2</v>
      </c>
      <c r="K48" s="17"/>
      <c r="L48" s="17"/>
      <c r="M48" s="17"/>
      <c r="N48" s="17"/>
      <c r="O48" s="17"/>
      <c r="P48" s="17"/>
      <c r="Q48" s="17"/>
    </row>
    <row r="49" spans="1:17" x14ac:dyDescent="0.2">
      <c r="A49" s="19" t="s">
        <v>75</v>
      </c>
      <c r="B49" s="17">
        <v>79151</v>
      </c>
      <c r="C49" s="20">
        <v>22.53</v>
      </c>
      <c r="D49" s="20">
        <v>28.021463373</v>
      </c>
      <c r="E49" s="20">
        <v>24.9150790644</v>
      </c>
      <c r="F49" s="17"/>
      <c r="G49" s="21">
        <f t="shared" si="1"/>
        <v>-1.498488825548713E-2</v>
      </c>
      <c r="H49" s="21">
        <f t="shared" si="1"/>
        <v>-1.366563034365632E-2</v>
      </c>
      <c r="I49" s="21">
        <f t="shared" si="1"/>
        <v>-2.3664557417577465E-2</v>
      </c>
      <c r="J49" s="21">
        <f t="shared" si="1"/>
        <v>-2.4175230535483209E-2</v>
      </c>
      <c r="K49" s="17"/>
      <c r="L49" s="17"/>
      <c r="M49" s="17"/>
      <c r="N49" s="17"/>
      <c r="O49" s="17"/>
      <c r="P49" s="17"/>
      <c r="Q49" s="17"/>
    </row>
    <row r="50" spans="1:17" x14ac:dyDescent="0.2">
      <c r="A50" s="19" t="s">
        <v>76</v>
      </c>
      <c r="B50" s="17">
        <v>78767</v>
      </c>
      <c r="C50" s="20">
        <v>21.84</v>
      </c>
      <c r="D50" s="20">
        <v>27.8723469382</v>
      </c>
      <c r="E50" s="20">
        <v>24.654954258499998</v>
      </c>
      <c r="F50" s="17"/>
      <c r="G50" s="21">
        <f t="shared" si="1"/>
        <v>-4.8632930616082258E-3</v>
      </c>
      <c r="H50" s="21">
        <f t="shared" si="1"/>
        <v>-3.1104603567448787E-2</v>
      </c>
      <c r="I50" s="21">
        <f t="shared" si="1"/>
        <v>-5.3357174165385279E-3</v>
      </c>
      <c r="J50" s="21">
        <f t="shared" si="1"/>
        <v>-1.0495340682031165E-2</v>
      </c>
      <c r="K50" s="17"/>
      <c r="L50" s="17"/>
      <c r="M50" s="17"/>
      <c r="N50" s="17"/>
      <c r="O50" s="17"/>
      <c r="P50" s="17"/>
      <c r="Q50" s="17"/>
    </row>
    <row r="51" spans="1:17" x14ac:dyDescent="0.2">
      <c r="A51" s="19" t="s">
        <v>77</v>
      </c>
      <c r="B51" s="17">
        <v>76514</v>
      </c>
      <c r="C51" s="20">
        <v>20.440000000000001</v>
      </c>
      <c r="D51" s="20">
        <v>26.859597818600001</v>
      </c>
      <c r="E51" s="20">
        <v>23.4274903307</v>
      </c>
      <c r="F51" s="17"/>
      <c r="G51" s="21">
        <f t="shared" si="1"/>
        <v>-2.9020396799604175E-2</v>
      </c>
      <c r="H51" s="21">
        <f t="shared" si="1"/>
        <v>-6.6249385541200481E-2</v>
      </c>
      <c r="I51" s="21">
        <f t="shared" si="1"/>
        <v>-3.7011830409193744E-2</v>
      </c>
      <c r="J51" s="21">
        <f t="shared" si="1"/>
        <v>-5.1067731128887045E-2</v>
      </c>
      <c r="K51" s="17"/>
      <c r="L51" s="17"/>
      <c r="M51" s="17"/>
      <c r="N51" s="17"/>
      <c r="O51" s="17"/>
      <c r="P51" s="17"/>
      <c r="Q51" s="17"/>
    </row>
    <row r="52" spans="1:17" x14ac:dyDescent="0.2">
      <c r="A52" s="19" t="s">
        <v>78</v>
      </c>
      <c r="B52" s="17">
        <v>77496</v>
      </c>
      <c r="C52" s="20">
        <v>20.2</v>
      </c>
      <c r="D52" s="20">
        <v>27.070846101200001</v>
      </c>
      <c r="E52" s="20">
        <v>23.8827087411</v>
      </c>
      <c r="F52" s="17"/>
      <c r="G52" s="21">
        <f t="shared" si="1"/>
        <v>1.2752591499299257E-2</v>
      </c>
      <c r="H52" s="21">
        <f t="shared" si="1"/>
        <v>-1.181116092834472E-2</v>
      </c>
      <c r="I52" s="21">
        <f t="shared" si="1"/>
        <v>7.8341414485062887E-3</v>
      </c>
      <c r="J52" s="21">
        <f t="shared" si="1"/>
        <v>1.9244580178039601E-2</v>
      </c>
      <c r="K52" s="17"/>
      <c r="L52" s="17"/>
      <c r="M52" s="17"/>
      <c r="N52" s="17"/>
      <c r="O52" s="17"/>
      <c r="P52" s="17"/>
      <c r="Q52" s="17"/>
    </row>
    <row r="53" spans="1:17" x14ac:dyDescent="0.2">
      <c r="A53" s="19" t="s">
        <v>79</v>
      </c>
      <c r="B53" s="17">
        <v>78602</v>
      </c>
      <c r="C53" s="20">
        <v>20.2</v>
      </c>
      <c r="D53" s="20">
        <v>27.630032731699998</v>
      </c>
      <c r="E53" s="20">
        <v>24.289153750299999</v>
      </c>
      <c r="F53" s="17"/>
      <c r="G53" s="21">
        <f t="shared" si="1"/>
        <v>1.4170822279971969E-2</v>
      </c>
      <c r="H53" s="21">
        <f t="shared" si="1"/>
        <v>0</v>
      </c>
      <c r="I53" s="21">
        <f t="shared" si="1"/>
        <v>2.0445964393092247E-2</v>
      </c>
      <c r="J53" s="21">
        <f t="shared" si="1"/>
        <v>1.6875189518529309E-2</v>
      </c>
      <c r="K53" s="17"/>
      <c r="L53" s="17"/>
      <c r="M53" s="17"/>
      <c r="N53" s="17"/>
      <c r="O53" s="17"/>
      <c r="P53" s="17"/>
      <c r="Q53" s="17"/>
    </row>
    <row r="54" spans="1:17" x14ac:dyDescent="0.2">
      <c r="A54" s="19" t="s">
        <v>80</v>
      </c>
      <c r="B54" s="17">
        <v>77077</v>
      </c>
      <c r="C54" s="20">
        <v>19.91</v>
      </c>
      <c r="D54" s="20">
        <v>27.4436371882</v>
      </c>
      <c r="E54" s="20">
        <v>23.9965133436</v>
      </c>
      <c r="F54" s="17"/>
      <c r="G54" s="21">
        <f t="shared" si="1"/>
        <v>-1.9592222217288398E-2</v>
      </c>
      <c r="H54" s="21">
        <f t="shared" si="1"/>
        <v>-1.4460486331054167E-2</v>
      </c>
      <c r="I54" s="21">
        <f t="shared" si="1"/>
        <v>-6.768978914116674E-3</v>
      </c>
      <c r="J54" s="21">
        <f t="shared" si="1"/>
        <v>-1.2121360535256856E-2</v>
      </c>
      <c r="K54" s="17"/>
      <c r="L54" s="17"/>
      <c r="M54" s="17"/>
      <c r="N54" s="17"/>
      <c r="O54" s="17"/>
      <c r="P54" s="17"/>
      <c r="Q54" s="17"/>
    </row>
    <row r="55" spans="1:17" x14ac:dyDescent="0.2">
      <c r="A55" s="19" t="s">
        <v>81</v>
      </c>
      <c r="B55" s="17">
        <v>76818</v>
      </c>
      <c r="C55" s="20">
        <v>20.28</v>
      </c>
      <c r="D55" s="20">
        <v>27.406358079499999</v>
      </c>
      <c r="E55" s="20">
        <v>23.9965133436</v>
      </c>
      <c r="F55" s="17"/>
      <c r="G55" s="21">
        <f t="shared" si="1"/>
        <v>-3.3659344946704696E-3</v>
      </c>
      <c r="H55" s="21">
        <f t="shared" si="1"/>
        <v>1.8413060646877456E-2</v>
      </c>
      <c r="I55" s="21">
        <f t="shared" si="1"/>
        <v>-1.3593114915760212E-3</v>
      </c>
      <c r="J55" s="21">
        <f t="shared" si="1"/>
        <v>0</v>
      </c>
      <c r="K55" s="17"/>
      <c r="L55" s="17"/>
      <c r="M55" s="17"/>
      <c r="N55" s="17"/>
      <c r="O55" s="17"/>
      <c r="P55" s="17"/>
      <c r="Q55" s="17"/>
    </row>
    <row r="56" spans="1:17" x14ac:dyDescent="0.2">
      <c r="A56" s="19" t="s">
        <v>82</v>
      </c>
      <c r="B56" s="17">
        <v>76028</v>
      </c>
      <c r="C56" s="20">
        <v>20.13</v>
      </c>
      <c r="D56" s="20">
        <v>26.704268199000001</v>
      </c>
      <c r="E56" s="20">
        <v>23.264912327099999</v>
      </c>
      <c r="F56" s="17"/>
      <c r="G56" s="21">
        <f t="shared" si="1"/>
        <v>-1.0337294203505772E-2</v>
      </c>
      <c r="H56" s="21">
        <f t="shared" si="1"/>
        <v>-7.4239390712823924E-3</v>
      </c>
      <c r="I56" s="21">
        <f t="shared" si="1"/>
        <v>-2.5951622901651848E-2</v>
      </c>
      <c r="J56" s="21">
        <f t="shared" si="1"/>
        <v>-3.0962225600821808E-2</v>
      </c>
      <c r="K56" s="17"/>
      <c r="L56" s="17"/>
      <c r="M56" s="17"/>
      <c r="N56" s="17"/>
      <c r="O56" s="17"/>
      <c r="P56" s="17"/>
      <c r="Q56" s="17"/>
    </row>
    <row r="57" spans="1:17" x14ac:dyDescent="0.2">
      <c r="A57" s="19" t="s">
        <v>83</v>
      </c>
      <c r="B57" s="17">
        <v>76327</v>
      </c>
      <c r="C57" s="20">
        <v>20.09</v>
      </c>
      <c r="D57" s="20">
        <v>26.893464639600001</v>
      </c>
      <c r="E57" s="20">
        <v>23.4112325304</v>
      </c>
      <c r="F57" s="17"/>
      <c r="G57" s="21">
        <f t="shared" si="1"/>
        <v>3.9250485230707469E-3</v>
      </c>
      <c r="H57" s="21">
        <f t="shared" si="1"/>
        <v>-1.989060824857032E-3</v>
      </c>
      <c r="I57" s="21">
        <f t="shared" si="1"/>
        <v>7.0598966190867805E-3</v>
      </c>
      <c r="J57" s="21">
        <f t="shared" si="1"/>
        <v>6.2696130129506356E-3</v>
      </c>
      <c r="K57" s="17"/>
      <c r="L57" s="17"/>
      <c r="M57" s="17"/>
      <c r="N57" s="17"/>
      <c r="O57" s="17"/>
      <c r="P57" s="17"/>
      <c r="Q57" s="17"/>
    </row>
    <row r="58" spans="1:17" x14ac:dyDescent="0.2">
      <c r="A58" s="19" t="s">
        <v>84</v>
      </c>
      <c r="B58" s="17">
        <v>75180</v>
      </c>
      <c r="C58" s="20">
        <v>19.62</v>
      </c>
      <c r="D58" s="20">
        <v>26.545677064900001</v>
      </c>
      <c r="E58" s="20">
        <v>22.842209517499999</v>
      </c>
      <c r="F58" s="17"/>
      <c r="G58" s="21">
        <f t="shared" si="1"/>
        <v>-1.514150387562984E-2</v>
      </c>
      <c r="H58" s="21">
        <f t="shared" si="1"/>
        <v>-2.3672724689625987E-2</v>
      </c>
      <c r="I58" s="21">
        <f t="shared" si="1"/>
        <v>-1.3016394873242073E-2</v>
      </c>
      <c r="J58" s="21">
        <f t="shared" si="1"/>
        <v>-2.4605810802564996E-2</v>
      </c>
      <c r="K58" s="17"/>
      <c r="L58" s="17"/>
      <c r="M58" s="17"/>
      <c r="N58" s="17"/>
      <c r="O58" s="17"/>
      <c r="P58" s="17"/>
      <c r="Q58" s="17"/>
    </row>
    <row r="59" spans="1:17" x14ac:dyDescent="0.2">
      <c r="A59" s="19" t="s">
        <v>85</v>
      </c>
      <c r="B59" s="17">
        <v>76902</v>
      </c>
      <c r="C59" s="20">
        <v>19.829999999999998</v>
      </c>
      <c r="D59" s="20">
        <v>27.1780181098</v>
      </c>
      <c r="E59" s="20">
        <v>23.4031036302</v>
      </c>
      <c r="F59" s="17"/>
      <c r="G59" s="21">
        <f t="shared" si="1"/>
        <v>2.2646645839709927E-2</v>
      </c>
      <c r="H59" s="21">
        <f t="shared" si="1"/>
        <v>1.0646488394487485E-2</v>
      </c>
      <c r="I59" s="21">
        <f t="shared" si="1"/>
        <v>2.354157682187917E-2</v>
      </c>
      <c r="J59" s="21">
        <f t="shared" si="1"/>
        <v>2.425852828407284E-2</v>
      </c>
      <c r="K59" s="17"/>
      <c r="L59" s="17"/>
      <c r="M59" s="17"/>
      <c r="N59" s="17"/>
      <c r="O59" s="17"/>
      <c r="P59" s="17"/>
      <c r="Q59" s="17"/>
    </row>
    <row r="60" spans="1:17" x14ac:dyDescent="0.2">
      <c r="A60" s="19" t="s">
        <v>86</v>
      </c>
      <c r="B60" s="17">
        <v>75633</v>
      </c>
      <c r="C60" s="20">
        <v>19.399999999999999</v>
      </c>
      <c r="D60" s="20">
        <v>26.122008564800002</v>
      </c>
      <c r="E60" s="20">
        <v>22.817822816900001</v>
      </c>
      <c r="F60" s="17"/>
      <c r="G60" s="21">
        <f t="shared" si="1"/>
        <v>-1.6639188095621153E-2</v>
      </c>
      <c r="H60" s="21">
        <f t="shared" si="1"/>
        <v>-2.192287646242215E-2</v>
      </c>
      <c r="I60" s="21">
        <f t="shared" si="1"/>
        <v>-3.9630289806344969E-2</v>
      </c>
      <c r="J60" s="21">
        <f t="shared" si="1"/>
        <v>-2.5326714252063648E-2</v>
      </c>
      <c r="K60" s="17"/>
      <c r="L60" s="17"/>
      <c r="M60" s="17"/>
      <c r="N60" s="17"/>
      <c r="O60" s="17"/>
      <c r="P60" s="17"/>
      <c r="Q60" s="17"/>
    </row>
    <row r="61" spans="1:17" x14ac:dyDescent="0.2">
      <c r="A61" s="19" t="s">
        <v>87</v>
      </c>
      <c r="B61" s="17">
        <v>76262</v>
      </c>
      <c r="C61" s="20">
        <v>19.399999999999999</v>
      </c>
      <c r="D61" s="20">
        <v>26.318034288700002</v>
      </c>
      <c r="E61" s="20">
        <v>23.021045321500001</v>
      </c>
      <c r="F61" s="17"/>
      <c r="G61" s="21">
        <f t="shared" si="1"/>
        <v>8.2820842741118048E-3</v>
      </c>
      <c r="H61" s="21">
        <f t="shared" si="1"/>
        <v>0</v>
      </c>
      <c r="I61" s="21">
        <f t="shared" si="1"/>
        <v>7.4762195560987704E-3</v>
      </c>
      <c r="J61" s="21">
        <f t="shared" si="1"/>
        <v>8.8668784515684544E-3</v>
      </c>
      <c r="K61" s="17"/>
      <c r="L61" s="17"/>
      <c r="M61" s="17"/>
      <c r="N61" s="17"/>
      <c r="O61" s="17"/>
      <c r="P61" s="17"/>
      <c r="Q61" s="17"/>
    </row>
    <row r="62" spans="1:17" x14ac:dyDescent="0.2">
      <c r="A62" s="19" t="s">
        <v>88</v>
      </c>
      <c r="B62" s="17">
        <v>77929</v>
      </c>
      <c r="C62" s="20">
        <v>19.940000000000001</v>
      </c>
      <c r="D62" s="20">
        <v>27.190664930699999</v>
      </c>
      <c r="E62" s="20">
        <v>23.638841735500002</v>
      </c>
      <c r="F62" s="17"/>
      <c r="G62" s="21">
        <f t="shared" si="1"/>
        <v>2.1623375590161947E-2</v>
      </c>
      <c r="H62" s="21">
        <f t="shared" si="1"/>
        <v>2.7454698464409944E-2</v>
      </c>
      <c r="I62" s="21">
        <f t="shared" si="1"/>
        <v>3.2619294729517787E-2</v>
      </c>
      <c r="J62" s="21">
        <f t="shared" si="1"/>
        <v>2.6482383840008714E-2</v>
      </c>
      <c r="K62" s="17"/>
      <c r="L62" s="17"/>
      <c r="M62" s="17"/>
      <c r="N62" s="17"/>
      <c r="O62" s="17"/>
      <c r="P62" s="17"/>
      <c r="Q62" s="17"/>
    </row>
    <row r="63" spans="1:17" x14ac:dyDescent="0.2">
      <c r="A63" s="19" t="s">
        <v>89</v>
      </c>
      <c r="B63" s="17">
        <v>77473</v>
      </c>
      <c r="C63" s="20">
        <v>19.829999999999998</v>
      </c>
      <c r="D63" s="20">
        <v>27.000962617199999</v>
      </c>
      <c r="E63" s="20">
        <v>23.492521532200001</v>
      </c>
      <c r="F63" s="17"/>
      <c r="G63" s="21">
        <f t="shared" si="1"/>
        <v>-5.868667182750773E-3</v>
      </c>
      <c r="H63" s="21">
        <f t="shared" si="1"/>
        <v>-5.5318220019878114E-3</v>
      </c>
      <c r="I63" s="21">
        <f t="shared" si="1"/>
        <v>-7.0011954600945683E-3</v>
      </c>
      <c r="J63" s="21">
        <f t="shared" si="1"/>
        <v>-6.2090575463085943E-3</v>
      </c>
      <c r="K63" s="17"/>
      <c r="L63" s="17"/>
      <c r="M63" s="17"/>
      <c r="N63" s="17"/>
      <c r="O63" s="17"/>
      <c r="P63" s="17"/>
      <c r="Q63" s="17"/>
    </row>
    <row r="64" spans="1:17" x14ac:dyDescent="0.2">
      <c r="A64" s="19" t="s">
        <v>90</v>
      </c>
      <c r="B64" s="17">
        <v>78388</v>
      </c>
      <c r="C64" s="20">
        <v>20.23</v>
      </c>
      <c r="D64" s="20">
        <v>27.4499247591</v>
      </c>
      <c r="E64" s="20">
        <v>23.777033038700001</v>
      </c>
      <c r="F64" s="17"/>
      <c r="G64" s="21">
        <f t="shared" si="1"/>
        <v>1.1741365855163888E-2</v>
      </c>
      <c r="H64" s="21">
        <f t="shared" si="1"/>
        <v>1.997070864794968E-2</v>
      </c>
      <c r="I64" s="21">
        <f t="shared" si="1"/>
        <v>1.6490909077706496E-2</v>
      </c>
      <c r="J64" s="21">
        <f t="shared" si="1"/>
        <v>1.203797856177828E-2</v>
      </c>
      <c r="K64" s="17"/>
      <c r="L64" s="17"/>
      <c r="M64" s="17"/>
      <c r="N64" s="17"/>
      <c r="O64" s="17"/>
      <c r="P64" s="17"/>
      <c r="Q64" s="17"/>
    </row>
    <row r="65" spans="1:17" x14ac:dyDescent="0.2">
      <c r="A65" s="19" t="s">
        <v>91</v>
      </c>
      <c r="B65" s="17">
        <v>76404</v>
      </c>
      <c r="C65" s="20">
        <v>19.739999999999998</v>
      </c>
      <c r="D65" s="20">
        <v>26.3686215723</v>
      </c>
      <c r="E65" s="20">
        <v>22.760920515599999</v>
      </c>
      <c r="F65" s="17"/>
      <c r="G65" s="21">
        <f t="shared" si="1"/>
        <v>-2.5635803593919104E-2</v>
      </c>
      <c r="H65" s="21">
        <f t="shared" si="1"/>
        <v>-2.4519617174318727E-2</v>
      </c>
      <c r="I65" s="21">
        <f t="shared" si="1"/>
        <v>-4.0188700507556289E-2</v>
      </c>
      <c r="J65" s="21">
        <f t="shared" si="1"/>
        <v>-4.367506350611642E-2</v>
      </c>
      <c r="K65" s="17"/>
      <c r="L65" s="17"/>
      <c r="M65" s="17"/>
      <c r="N65" s="17"/>
      <c r="O65" s="17"/>
      <c r="P65" s="17"/>
      <c r="Q65" s="17"/>
    </row>
    <row r="66" spans="1:17" x14ac:dyDescent="0.2">
      <c r="A66" s="19" t="s">
        <v>92</v>
      </c>
      <c r="B66" s="17">
        <v>76677</v>
      </c>
      <c r="C66" s="20">
        <v>20.13</v>
      </c>
      <c r="D66" s="20">
        <v>26.729055967899999</v>
      </c>
      <c r="E66" s="20">
        <v>23.069818722600001</v>
      </c>
      <c r="F66" s="17"/>
      <c r="G66" s="21">
        <f t="shared" si="1"/>
        <v>3.566742958533097E-3</v>
      </c>
      <c r="H66" s="21">
        <f t="shared" si="1"/>
        <v>1.9564205646364689E-2</v>
      </c>
      <c r="I66" s="21">
        <f t="shared" si="1"/>
        <v>1.3576485774220054E-2</v>
      </c>
      <c r="J66" s="21">
        <f t="shared" ref="J66:J129" si="4">LN(E66/E65)</f>
        <v>1.348016155680418E-2</v>
      </c>
      <c r="K66" s="17"/>
      <c r="L66" s="17"/>
      <c r="M66" s="17"/>
      <c r="N66" s="17"/>
      <c r="O66" s="17"/>
      <c r="P66" s="17"/>
      <c r="Q66" s="17"/>
    </row>
    <row r="67" spans="1:17" x14ac:dyDescent="0.2">
      <c r="A67" s="19" t="s">
        <v>93</v>
      </c>
      <c r="B67" s="17">
        <v>76192</v>
      </c>
      <c r="C67" s="20">
        <v>20.399999999999999</v>
      </c>
      <c r="D67" s="20">
        <v>26.359005139800001</v>
      </c>
      <c r="E67" s="20">
        <v>22.866596218000002</v>
      </c>
      <c r="F67" s="17"/>
      <c r="G67" s="21">
        <f t="shared" ref="G67:J130" si="5">LN(B67/B66)</f>
        <v>-6.3453234769693927E-3</v>
      </c>
      <c r="H67" s="21">
        <f t="shared" si="5"/>
        <v>1.3323661198470664E-2</v>
      </c>
      <c r="I67" s="21">
        <f t="shared" si="5"/>
        <v>-1.3941244562212763E-2</v>
      </c>
      <c r="J67" s="21">
        <f t="shared" si="4"/>
        <v>-8.8480492299738839E-3</v>
      </c>
      <c r="K67" s="17"/>
      <c r="L67" s="17"/>
      <c r="M67" s="17"/>
      <c r="N67" s="17"/>
      <c r="O67" s="17"/>
      <c r="P67" s="17"/>
      <c r="Q67" s="17"/>
    </row>
    <row r="68" spans="1:17" x14ac:dyDescent="0.2">
      <c r="A68" s="19" t="s">
        <v>94</v>
      </c>
      <c r="B68" s="17">
        <v>74711</v>
      </c>
      <c r="C68" s="20">
        <v>21.03</v>
      </c>
      <c r="D68" s="20">
        <v>26.131281553299999</v>
      </c>
      <c r="E68" s="20">
        <v>22.353295897300001</v>
      </c>
      <c r="F68" s="17"/>
      <c r="G68" s="21">
        <f t="shared" si="5"/>
        <v>-1.9629133317311087E-2</v>
      </c>
      <c r="H68" s="21">
        <f t="shared" si="5"/>
        <v>3.0415088864437816E-2</v>
      </c>
      <c r="I68" s="21">
        <f t="shared" si="5"/>
        <v>-8.6768440248872359E-3</v>
      </c>
      <c r="J68" s="21">
        <f t="shared" si="4"/>
        <v>-2.2703387585463461E-2</v>
      </c>
      <c r="K68" s="17"/>
      <c r="L68" s="17"/>
      <c r="M68" s="17"/>
      <c r="N68" s="17"/>
      <c r="O68" s="17"/>
      <c r="P68" s="17"/>
      <c r="Q68" s="17"/>
    </row>
    <row r="69" spans="1:17" x14ac:dyDescent="0.2">
      <c r="A69" s="19" t="s">
        <v>95</v>
      </c>
      <c r="B69" s="17">
        <v>75092</v>
      </c>
      <c r="C69" s="20">
        <v>21.25</v>
      </c>
      <c r="D69" s="20">
        <v>26.283097277700001</v>
      </c>
      <c r="E69" s="20">
        <v>22.491580478900001</v>
      </c>
      <c r="F69" s="17"/>
      <c r="G69" s="21">
        <f t="shared" si="5"/>
        <v>5.0866914749744261E-3</v>
      </c>
      <c r="H69" s="21">
        <f t="shared" si="5"/>
        <v>1.040690565581741E-2</v>
      </c>
      <c r="I69" s="21">
        <f t="shared" si="5"/>
        <v>5.7929198947846514E-3</v>
      </c>
      <c r="J69" s="21">
        <f t="shared" si="4"/>
        <v>6.1672606139153985E-3</v>
      </c>
      <c r="K69" s="17"/>
      <c r="L69" s="17"/>
      <c r="M69" s="17"/>
      <c r="N69" s="17"/>
      <c r="O69" s="17"/>
      <c r="P69" s="17"/>
      <c r="Q69" s="17"/>
    </row>
    <row r="70" spans="1:17" x14ac:dyDescent="0.2">
      <c r="A70" s="19" t="s">
        <v>96</v>
      </c>
      <c r="B70" s="17">
        <v>76416</v>
      </c>
      <c r="C70" s="20">
        <v>21.52</v>
      </c>
      <c r="D70" s="20">
        <v>26.9472910717</v>
      </c>
      <c r="E70" s="20">
        <v>23.134197063999999</v>
      </c>
      <c r="F70" s="17"/>
      <c r="G70" s="21">
        <f t="shared" si="5"/>
        <v>1.7478069867966402E-2</v>
      </c>
      <c r="H70" s="21">
        <f t="shared" si="5"/>
        <v>1.2625839923157777E-2</v>
      </c>
      <c r="I70" s="21">
        <f t="shared" si="5"/>
        <v>2.4956731973077188E-2</v>
      </c>
      <c r="J70" s="21">
        <f t="shared" si="4"/>
        <v>2.8170876966202081E-2</v>
      </c>
      <c r="K70" s="17"/>
      <c r="L70" s="17"/>
      <c r="M70" s="17"/>
      <c r="N70" s="17"/>
      <c r="O70" s="17"/>
      <c r="P70" s="17"/>
      <c r="Q70" s="17"/>
    </row>
    <row r="71" spans="1:17" x14ac:dyDescent="0.2">
      <c r="A71" s="19" t="s">
        <v>97</v>
      </c>
      <c r="B71" s="17">
        <v>76436</v>
      </c>
      <c r="C71" s="20">
        <v>21.65</v>
      </c>
      <c r="D71" s="20">
        <v>27.193991623700001</v>
      </c>
      <c r="E71" s="20">
        <v>23.2236753227</v>
      </c>
      <c r="F71" s="17"/>
      <c r="G71" s="21">
        <f t="shared" si="5"/>
        <v>2.6169104904265333E-4</v>
      </c>
      <c r="H71" s="21">
        <f t="shared" si="5"/>
        <v>6.0227191549152475E-3</v>
      </c>
      <c r="I71" s="21">
        <f t="shared" si="5"/>
        <v>9.1132772304804051E-3</v>
      </c>
      <c r="J71" s="21">
        <f t="shared" si="4"/>
        <v>3.8603311675666188E-3</v>
      </c>
      <c r="K71" s="17"/>
      <c r="L71" s="17"/>
      <c r="M71" s="17"/>
      <c r="N71" s="17"/>
      <c r="O71" s="17"/>
      <c r="P71" s="17"/>
      <c r="Q71" s="17"/>
    </row>
    <row r="72" spans="1:17" x14ac:dyDescent="0.2">
      <c r="A72" s="19" t="s">
        <v>98</v>
      </c>
      <c r="B72" s="17">
        <v>74656</v>
      </c>
      <c r="C72" s="20">
        <v>21.63</v>
      </c>
      <c r="D72" s="20">
        <v>26.2577946569</v>
      </c>
      <c r="E72" s="20">
        <v>22.524118027499998</v>
      </c>
      <c r="F72" s="17"/>
      <c r="G72" s="21">
        <f t="shared" si="5"/>
        <v>-2.3562893540105441E-2</v>
      </c>
      <c r="H72" s="21">
        <f t="shared" si="5"/>
        <v>-9.2421448353144104E-4</v>
      </c>
      <c r="I72" s="21">
        <f t="shared" si="5"/>
        <v>-3.5033168442938113E-2</v>
      </c>
      <c r="J72" s="21">
        <f t="shared" si="4"/>
        <v>-3.058559891982993E-2</v>
      </c>
      <c r="K72" s="17"/>
      <c r="L72" s="17"/>
      <c r="M72" s="17"/>
      <c r="N72" s="17"/>
      <c r="O72" s="17"/>
      <c r="P72" s="17"/>
      <c r="Q72" s="17"/>
    </row>
    <row r="73" spans="1:17" x14ac:dyDescent="0.2">
      <c r="A73" s="19" t="s">
        <v>99</v>
      </c>
      <c r="B73" s="17">
        <v>75124</v>
      </c>
      <c r="C73" s="20">
        <v>20.85</v>
      </c>
      <c r="D73" s="20">
        <v>26.333702519100001</v>
      </c>
      <c r="E73" s="20">
        <v>22.5322524147</v>
      </c>
      <c r="F73" s="17"/>
      <c r="G73" s="21">
        <f t="shared" si="5"/>
        <v>6.249185779671625E-3</v>
      </c>
      <c r="H73" s="21">
        <f t="shared" si="5"/>
        <v>-3.6727291720156811E-2</v>
      </c>
      <c r="I73" s="21">
        <f t="shared" si="5"/>
        <v>2.8866991429375992E-3</v>
      </c>
      <c r="J73" s="21">
        <f t="shared" si="4"/>
        <v>3.6107601249485649E-4</v>
      </c>
      <c r="K73" s="17"/>
      <c r="L73" s="17"/>
      <c r="M73" s="17"/>
      <c r="N73" s="17"/>
      <c r="O73" s="17"/>
      <c r="P73" s="17"/>
      <c r="Q73" s="17"/>
    </row>
    <row r="74" spans="1:17" x14ac:dyDescent="0.2">
      <c r="A74" s="19" t="s">
        <v>100</v>
      </c>
      <c r="B74" s="17">
        <v>74686</v>
      </c>
      <c r="C74" s="20">
        <v>20.61</v>
      </c>
      <c r="D74" s="20">
        <v>26.1882124499</v>
      </c>
      <c r="E74" s="20">
        <v>22.442774155999999</v>
      </c>
      <c r="F74" s="17"/>
      <c r="G74" s="21">
        <f t="shared" si="5"/>
        <v>-5.8474233765493664E-3</v>
      </c>
      <c r="H74" s="21">
        <f t="shared" si="5"/>
        <v>-1.15775533424429E-2</v>
      </c>
      <c r="I74" s="21">
        <f t="shared" si="5"/>
        <v>-5.5401803769023318E-3</v>
      </c>
      <c r="J74" s="21">
        <f t="shared" si="4"/>
        <v>-3.9790249646981723E-3</v>
      </c>
      <c r="K74" s="17"/>
      <c r="L74" s="17"/>
      <c r="M74" s="17"/>
      <c r="N74" s="17"/>
      <c r="O74" s="17"/>
      <c r="P74" s="17"/>
      <c r="Q74" s="17"/>
    </row>
    <row r="75" spans="1:17" x14ac:dyDescent="0.2">
      <c r="A75" s="19" t="s">
        <v>101</v>
      </c>
      <c r="B75" s="17">
        <v>75429</v>
      </c>
      <c r="C75" s="20">
        <v>20.49</v>
      </c>
      <c r="D75" s="20">
        <v>26.649985278199999</v>
      </c>
      <c r="E75" s="20">
        <v>22.5403868018</v>
      </c>
      <c r="F75" s="17"/>
      <c r="G75" s="21">
        <f t="shared" si="5"/>
        <v>9.8991582108468364E-3</v>
      </c>
      <c r="H75" s="21">
        <f t="shared" si="5"/>
        <v>-5.8394326515593276E-3</v>
      </c>
      <c r="I75" s="21">
        <f t="shared" si="5"/>
        <v>1.7479195162550448E-2</v>
      </c>
      <c r="J75" s="21">
        <f t="shared" si="4"/>
        <v>4.3399706439268713E-3</v>
      </c>
      <c r="K75" s="17"/>
      <c r="L75" s="17"/>
      <c r="M75" s="17"/>
      <c r="N75" s="17"/>
      <c r="O75" s="17"/>
      <c r="P75" s="17"/>
      <c r="Q75" s="17"/>
    </row>
    <row r="76" spans="1:17" x14ac:dyDescent="0.2">
      <c r="A76" s="19" t="s">
        <v>102</v>
      </c>
      <c r="B76" s="17">
        <v>76788</v>
      </c>
      <c r="C76" s="20">
        <v>21.85</v>
      </c>
      <c r="D76" s="20">
        <v>27.282550796300001</v>
      </c>
      <c r="E76" s="20">
        <v>23.183003386999999</v>
      </c>
      <c r="F76" s="17"/>
      <c r="G76" s="21">
        <f t="shared" si="5"/>
        <v>1.7856561492334926E-2</v>
      </c>
      <c r="H76" s="21">
        <f t="shared" si="5"/>
        <v>6.4263959290790984E-2</v>
      </c>
      <c r="I76" s="21">
        <f t="shared" si="5"/>
        <v>2.3458734668263752E-2</v>
      </c>
      <c r="J76" s="21">
        <f t="shared" si="4"/>
        <v>2.8110728403562771E-2</v>
      </c>
      <c r="K76" s="17"/>
      <c r="L76" s="17"/>
      <c r="M76" s="17"/>
      <c r="N76" s="17"/>
      <c r="O76" s="17"/>
      <c r="P76" s="17"/>
      <c r="Q76" s="17"/>
    </row>
    <row r="77" spans="1:17" x14ac:dyDescent="0.2">
      <c r="A77" s="19" t="s">
        <v>103</v>
      </c>
      <c r="B77" s="17">
        <v>78313</v>
      </c>
      <c r="C77" s="20">
        <v>22.04</v>
      </c>
      <c r="D77" s="20">
        <v>27.257248175600001</v>
      </c>
      <c r="E77" s="20">
        <v>23.370094291499999</v>
      </c>
      <c r="F77" s="17"/>
      <c r="G77" s="21">
        <f t="shared" si="5"/>
        <v>1.9665239367357274E-2</v>
      </c>
      <c r="H77" s="21">
        <f t="shared" si="5"/>
        <v>8.6580627431145311E-3</v>
      </c>
      <c r="I77" s="21">
        <f t="shared" si="5"/>
        <v>-9.2785903110256134E-4</v>
      </c>
      <c r="J77" s="21">
        <f t="shared" si="4"/>
        <v>8.0377857154522083E-3</v>
      </c>
      <c r="K77" s="17"/>
      <c r="L77" s="17"/>
      <c r="M77" s="17"/>
      <c r="N77" s="17"/>
      <c r="O77" s="17"/>
      <c r="P77" s="17"/>
      <c r="Q77" s="17"/>
    </row>
    <row r="78" spans="1:17" x14ac:dyDescent="0.2">
      <c r="A78" s="19" t="s">
        <v>104</v>
      </c>
      <c r="B78" s="17">
        <v>78168</v>
      </c>
      <c r="C78" s="20">
        <v>21.76</v>
      </c>
      <c r="D78" s="20">
        <v>27.447017831</v>
      </c>
      <c r="E78" s="20">
        <v>23.475841324499999</v>
      </c>
      <c r="F78" s="17"/>
      <c r="G78" s="21">
        <f t="shared" si="5"/>
        <v>-1.8532606706387609E-3</v>
      </c>
      <c r="H78" s="21">
        <f t="shared" si="5"/>
        <v>-1.2785562296971703E-2</v>
      </c>
      <c r="I78" s="21">
        <f t="shared" si="5"/>
        <v>6.9380481812494786E-3</v>
      </c>
      <c r="J78" s="21">
        <f t="shared" si="4"/>
        <v>4.5146803548157394E-3</v>
      </c>
      <c r="K78" s="17"/>
      <c r="L78" s="17"/>
      <c r="M78" s="17"/>
      <c r="N78" s="17"/>
      <c r="O78" s="17"/>
      <c r="P78" s="17"/>
      <c r="Q78" s="17"/>
    </row>
    <row r="79" spans="1:17" x14ac:dyDescent="0.2">
      <c r="A79" s="19" t="s">
        <v>105</v>
      </c>
      <c r="B79" s="17">
        <v>78116</v>
      </c>
      <c r="C79" s="20">
        <v>21.6</v>
      </c>
      <c r="D79" s="20">
        <v>27.269899485900002</v>
      </c>
      <c r="E79" s="20">
        <v>23.4270350016</v>
      </c>
      <c r="F79" s="17"/>
      <c r="G79" s="21">
        <f t="shared" si="5"/>
        <v>-6.6545522150614114E-4</v>
      </c>
      <c r="H79" s="21">
        <f t="shared" si="5"/>
        <v>-7.3801072976225337E-3</v>
      </c>
      <c r="I79" s="21">
        <f t="shared" si="5"/>
        <v>-6.4740110522378391E-3</v>
      </c>
      <c r="J79" s="21">
        <f t="shared" si="4"/>
        <v>-2.0811662029726432E-3</v>
      </c>
      <c r="K79" s="17"/>
      <c r="L79" s="17"/>
      <c r="M79" s="17"/>
      <c r="N79" s="17"/>
      <c r="O79" s="17"/>
      <c r="P79" s="17"/>
      <c r="Q79" s="17"/>
    </row>
    <row r="80" spans="1:17" x14ac:dyDescent="0.2">
      <c r="A80" s="19" t="s">
        <v>106</v>
      </c>
      <c r="B80" s="17">
        <v>79444</v>
      </c>
      <c r="C80" s="20">
        <v>21.93</v>
      </c>
      <c r="D80" s="20">
        <v>27.731672314099999</v>
      </c>
      <c r="E80" s="20">
        <v>23.8012168106</v>
      </c>
      <c r="F80" s="17"/>
      <c r="G80" s="21">
        <f t="shared" si="5"/>
        <v>1.6857469516009096E-2</v>
      </c>
      <c r="H80" s="21">
        <f t="shared" si="5"/>
        <v>1.5162247739677455E-2</v>
      </c>
      <c r="I80" s="21">
        <f t="shared" si="5"/>
        <v>1.6791653879876099E-2</v>
      </c>
      <c r="J80" s="21">
        <f t="shared" si="4"/>
        <v>1.5846008447837227E-2</v>
      </c>
      <c r="K80" s="17"/>
      <c r="L80" s="17"/>
      <c r="M80" s="17"/>
      <c r="N80" s="17"/>
      <c r="O80" s="17"/>
      <c r="P80" s="17"/>
      <c r="Q80" s="17"/>
    </row>
    <row r="81" spans="1:17" x14ac:dyDescent="0.2">
      <c r="A81" s="19" t="s">
        <v>107</v>
      </c>
      <c r="B81" s="17">
        <v>77984</v>
      </c>
      <c r="C81" s="20">
        <v>21.28</v>
      </c>
      <c r="D81" s="20">
        <v>27.0421758994</v>
      </c>
      <c r="E81" s="20">
        <v>23.166734612700001</v>
      </c>
      <c r="F81" s="17"/>
      <c r="G81" s="21">
        <f t="shared" si="5"/>
        <v>-1.8548693493749376E-2</v>
      </c>
      <c r="H81" s="21">
        <f t="shared" si="5"/>
        <v>-3.0087897956353093E-2</v>
      </c>
      <c r="I81" s="21">
        <f t="shared" si="5"/>
        <v>-2.5177447255370449E-2</v>
      </c>
      <c r="J81" s="21">
        <f t="shared" si="4"/>
        <v>-2.7019309045674619E-2</v>
      </c>
      <c r="K81" s="17"/>
      <c r="L81" s="17"/>
      <c r="M81" s="17"/>
      <c r="N81" s="17"/>
      <c r="O81" s="17"/>
      <c r="P81" s="17"/>
      <c r="Q81" s="17"/>
    </row>
    <row r="82" spans="1:17" x14ac:dyDescent="0.2">
      <c r="A82" s="19" t="s">
        <v>108</v>
      </c>
      <c r="B82" s="17">
        <v>78630</v>
      </c>
      <c r="C82" s="20">
        <v>21.11</v>
      </c>
      <c r="D82" s="20">
        <v>27.105432451199999</v>
      </c>
      <c r="E82" s="20">
        <v>23.183003386999999</v>
      </c>
      <c r="F82" s="17"/>
      <c r="G82" s="21">
        <f t="shared" si="5"/>
        <v>8.2496285606288421E-3</v>
      </c>
      <c r="H82" s="21">
        <f t="shared" si="5"/>
        <v>-8.0208026132144936E-3</v>
      </c>
      <c r="I82" s="21">
        <f t="shared" si="5"/>
        <v>2.3364496605966117E-3</v>
      </c>
      <c r="J82" s="21">
        <f t="shared" si="4"/>
        <v>7.0200073054199499E-4</v>
      </c>
      <c r="K82" s="17"/>
      <c r="L82" s="17"/>
      <c r="M82" s="17"/>
      <c r="N82" s="17"/>
      <c r="O82" s="17"/>
      <c r="P82" s="17"/>
      <c r="Q82" s="17"/>
    </row>
    <row r="83" spans="1:17" x14ac:dyDescent="0.2">
      <c r="A83" s="19" t="s">
        <v>109</v>
      </c>
      <c r="B83" s="17">
        <v>78656</v>
      </c>
      <c r="C83" s="20">
        <v>22.21</v>
      </c>
      <c r="D83" s="20">
        <v>27.4027382447</v>
      </c>
      <c r="E83" s="20">
        <v>23.239944096999999</v>
      </c>
      <c r="F83" s="17"/>
      <c r="G83" s="21">
        <f t="shared" si="5"/>
        <v>3.3060794014502554E-4</v>
      </c>
      <c r="H83" s="21">
        <f t="shared" si="5"/>
        <v>5.0795776046106911E-2</v>
      </c>
      <c r="I83" s="21">
        <f t="shared" si="5"/>
        <v>1.0908777088499433E-2</v>
      </c>
      <c r="J83" s="21">
        <f t="shared" si="4"/>
        <v>2.4531289649213283E-3</v>
      </c>
      <c r="K83" s="17"/>
      <c r="L83" s="17"/>
      <c r="M83" s="17"/>
      <c r="N83" s="17"/>
      <c r="O83" s="17"/>
      <c r="P83" s="17"/>
      <c r="Q83" s="17"/>
    </row>
    <row r="84" spans="1:17" x14ac:dyDescent="0.2">
      <c r="A84" s="19" t="s">
        <v>110</v>
      </c>
      <c r="B84" s="17">
        <v>80000</v>
      </c>
      <c r="C84" s="20">
        <v>22.14</v>
      </c>
      <c r="D84" s="20">
        <v>28.155491211299999</v>
      </c>
      <c r="E84" s="20">
        <v>23.768679261999999</v>
      </c>
      <c r="F84" s="17"/>
      <c r="G84" s="21">
        <f t="shared" si="5"/>
        <v>1.694272073031192E-2</v>
      </c>
      <c r="H84" s="21">
        <f t="shared" si="5"/>
        <v>-3.156710625845249E-3</v>
      </c>
      <c r="I84" s="21">
        <f t="shared" si="5"/>
        <v>2.7099460896546482E-2</v>
      </c>
      <c r="J84" s="21">
        <f t="shared" si="4"/>
        <v>2.2496190081344354E-2</v>
      </c>
      <c r="K84" s="17"/>
      <c r="L84" s="17"/>
      <c r="M84" s="17"/>
      <c r="N84" s="17"/>
      <c r="O84" s="17"/>
      <c r="P84" s="17"/>
      <c r="Q84" s="17"/>
    </row>
    <row r="85" spans="1:17" x14ac:dyDescent="0.2">
      <c r="A85" s="19" t="s">
        <v>111</v>
      </c>
      <c r="B85" s="17">
        <v>79342</v>
      </c>
      <c r="C85" s="20">
        <v>21.97</v>
      </c>
      <c r="D85" s="20">
        <v>27.915116314399999</v>
      </c>
      <c r="E85" s="20">
        <v>23.3212879686</v>
      </c>
      <c r="F85" s="17"/>
      <c r="G85" s="21">
        <f t="shared" si="5"/>
        <v>-8.2590119396958317E-3</v>
      </c>
      <c r="H85" s="21">
        <f t="shared" si="5"/>
        <v>-7.7080408839720026E-3</v>
      </c>
      <c r="I85" s="21">
        <f t="shared" si="5"/>
        <v>-8.5740597468906554E-3</v>
      </c>
      <c r="J85" s="21">
        <f t="shared" si="4"/>
        <v>-1.9002126425877858E-2</v>
      </c>
      <c r="K85" s="17"/>
      <c r="L85" s="17"/>
      <c r="M85" s="17"/>
      <c r="N85" s="17"/>
      <c r="O85" s="17"/>
      <c r="P85" s="17"/>
      <c r="Q85" s="17"/>
    </row>
    <row r="86" spans="1:17" x14ac:dyDescent="0.2">
      <c r="A86" s="19" t="s">
        <v>112</v>
      </c>
      <c r="B86" s="17">
        <v>78623</v>
      </c>
      <c r="C86" s="20">
        <v>21.87</v>
      </c>
      <c r="D86" s="20">
        <v>27.601889915800001</v>
      </c>
      <c r="E86" s="20">
        <v>23.060987579700001</v>
      </c>
      <c r="F86" s="17"/>
      <c r="G86" s="21">
        <f t="shared" si="5"/>
        <v>-9.1033452390200924E-3</v>
      </c>
      <c r="H86" s="21">
        <f t="shared" si="5"/>
        <v>-4.5620517078422372E-3</v>
      </c>
      <c r="I86" s="21">
        <f t="shared" si="5"/>
        <v>-1.1284099899444273E-2</v>
      </c>
      <c r="J86" s="21">
        <f t="shared" si="4"/>
        <v>-1.1224249721231502E-2</v>
      </c>
      <c r="K86" s="17"/>
      <c r="L86" s="17"/>
      <c r="M86" s="17"/>
      <c r="N86" s="17"/>
      <c r="O86" s="17"/>
      <c r="P86" s="17"/>
      <c r="Q86" s="17"/>
    </row>
    <row r="87" spans="1:17" x14ac:dyDescent="0.2">
      <c r="A87" s="19" t="s">
        <v>113</v>
      </c>
      <c r="B87" s="17">
        <v>81612</v>
      </c>
      <c r="C87" s="20">
        <v>22.2</v>
      </c>
      <c r="D87" s="20">
        <v>28.664961329299999</v>
      </c>
      <c r="E87" s="20">
        <v>24.4195055677</v>
      </c>
      <c r="F87" s="17"/>
      <c r="G87" s="21">
        <f t="shared" si="5"/>
        <v>3.731203248633632E-2</v>
      </c>
      <c r="H87" s="21">
        <f t="shared" si="5"/>
        <v>1.4976454189557259E-2</v>
      </c>
      <c r="I87" s="21">
        <f t="shared" si="5"/>
        <v>3.7791271714166443E-2</v>
      </c>
      <c r="J87" s="21">
        <f t="shared" si="4"/>
        <v>5.723988100431663E-2</v>
      </c>
      <c r="K87" s="17"/>
      <c r="L87" s="17"/>
      <c r="M87" s="17"/>
      <c r="N87" s="17"/>
      <c r="O87" s="17"/>
      <c r="P87" s="17"/>
      <c r="Q87" s="17"/>
    </row>
    <row r="88" spans="1:17" x14ac:dyDescent="0.2">
      <c r="A88" s="19" t="s">
        <v>114</v>
      </c>
      <c r="B88" s="17">
        <v>83273</v>
      </c>
      <c r="C88" s="20">
        <v>22.4</v>
      </c>
      <c r="D88" s="20">
        <v>29.962161566100001</v>
      </c>
      <c r="E88" s="20">
        <v>25.477684142299999</v>
      </c>
      <c r="F88" s="17"/>
      <c r="G88" s="21">
        <f t="shared" si="5"/>
        <v>2.014805699806493E-2</v>
      </c>
      <c r="H88" s="21">
        <f t="shared" si="5"/>
        <v>8.9686699827603161E-3</v>
      </c>
      <c r="I88" s="21">
        <f t="shared" si="5"/>
        <v>4.4259787144554183E-2</v>
      </c>
      <c r="J88" s="21">
        <f t="shared" si="4"/>
        <v>4.2420715883939072E-2</v>
      </c>
      <c r="K88" s="17"/>
      <c r="L88" s="17"/>
      <c r="M88" s="17"/>
      <c r="N88" s="17"/>
      <c r="O88" s="17"/>
      <c r="P88" s="17"/>
      <c r="Q88" s="17"/>
    </row>
    <row r="89" spans="1:17" x14ac:dyDescent="0.2">
      <c r="A89" s="19" t="s">
        <v>115</v>
      </c>
      <c r="B89" s="17">
        <v>82952</v>
      </c>
      <c r="C89" s="20">
        <v>21.83</v>
      </c>
      <c r="D89" s="20">
        <v>29.9938005962</v>
      </c>
      <c r="E89" s="20">
        <v>25.5997816701</v>
      </c>
      <c r="F89" s="17"/>
      <c r="G89" s="21">
        <f t="shared" si="5"/>
        <v>-3.8622397235898425E-3</v>
      </c>
      <c r="H89" s="21">
        <f t="shared" si="5"/>
        <v>-2.5775788299141605E-2</v>
      </c>
      <c r="I89" s="21">
        <f t="shared" si="5"/>
        <v>1.055409066781925E-3</v>
      </c>
      <c r="J89" s="21">
        <f t="shared" si="4"/>
        <v>4.780885598838088E-3</v>
      </c>
      <c r="K89" s="17"/>
      <c r="L89" s="17"/>
      <c r="M89" s="17"/>
      <c r="N89" s="17"/>
      <c r="O89" s="17"/>
      <c r="P89" s="17"/>
      <c r="Q89" s="17"/>
    </row>
    <row r="90" spans="1:17" x14ac:dyDescent="0.2">
      <c r="A90" s="19" t="s">
        <v>116</v>
      </c>
      <c r="B90" s="17">
        <v>82321</v>
      </c>
      <c r="C90" s="20">
        <v>22.49</v>
      </c>
      <c r="D90" s="20">
        <v>29.892555699700001</v>
      </c>
      <c r="E90" s="20">
        <v>25.217209416199999</v>
      </c>
      <c r="F90" s="17"/>
      <c r="G90" s="21">
        <f t="shared" si="5"/>
        <v>-7.6358880877364565E-3</v>
      </c>
      <c r="H90" s="21">
        <f t="shared" si="5"/>
        <v>2.9785595409371764E-2</v>
      </c>
      <c r="I90" s="21">
        <f t="shared" si="5"/>
        <v>-3.3812373709573291E-3</v>
      </c>
      <c r="J90" s="21">
        <f t="shared" si="4"/>
        <v>-1.5057148157989303E-2</v>
      </c>
      <c r="K90" s="17"/>
      <c r="L90" s="17"/>
      <c r="M90" s="17"/>
      <c r="N90" s="17"/>
      <c r="O90" s="17"/>
      <c r="P90" s="17"/>
      <c r="Q90" s="17"/>
    </row>
    <row r="91" spans="1:17" x14ac:dyDescent="0.2">
      <c r="A91" s="19" t="s">
        <v>117</v>
      </c>
      <c r="B91" s="17">
        <v>86083</v>
      </c>
      <c r="C91" s="20">
        <v>22.47</v>
      </c>
      <c r="D91" s="20">
        <v>31.670669194999999</v>
      </c>
      <c r="E91" s="20">
        <v>26.926574806000001</v>
      </c>
      <c r="F91" s="17"/>
      <c r="G91" s="21">
        <f t="shared" si="5"/>
        <v>4.468570793905649E-2</v>
      </c>
      <c r="H91" s="21">
        <f t="shared" si="5"/>
        <v>-8.8967977398647852E-4</v>
      </c>
      <c r="I91" s="21">
        <f t="shared" si="5"/>
        <v>5.7781514433281181E-2</v>
      </c>
      <c r="J91" s="21">
        <f t="shared" si="4"/>
        <v>6.5587035169146352E-2</v>
      </c>
      <c r="K91" s="17"/>
      <c r="L91" s="17"/>
      <c r="M91" s="17"/>
      <c r="N91" s="17"/>
      <c r="O91" s="17"/>
      <c r="P91" s="17"/>
      <c r="Q91" s="17"/>
    </row>
    <row r="92" spans="1:17" x14ac:dyDescent="0.2">
      <c r="A92" s="19" t="s">
        <v>118</v>
      </c>
      <c r="B92" s="17">
        <v>86087</v>
      </c>
      <c r="C92" s="20">
        <v>21.65</v>
      </c>
      <c r="D92" s="20">
        <v>31.506146238100001</v>
      </c>
      <c r="E92" s="20">
        <v>27.024252828200002</v>
      </c>
      <c r="F92" s="17"/>
      <c r="G92" s="21">
        <f t="shared" si="5"/>
        <v>4.6465702511742413E-5</v>
      </c>
      <c r="H92" s="21">
        <f t="shared" si="5"/>
        <v>-3.7175631748739016E-2</v>
      </c>
      <c r="I92" s="21">
        <f t="shared" si="5"/>
        <v>-5.2083451084984416E-3</v>
      </c>
      <c r="J92" s="21">
        <f t="shared" si="4"/>
        <v>3.6210057643302012E-3</v>
      </c>
      <c r="K92" s="17"/>
      <c r="L92" s="17"/>
      <c r="M92" s="17"/>
      <c r="N92" s="17"/>
      <c r="O92" s="17"/>
      <c r="P92" s="17"/>
      <c r="Q92" s="17"/>
    </row>
    <row r="93" spans="1:17" x14ac:dyDescent="0.2">
      <c r="A93" s="19" t="s">
        <v>119</v>
      </c>
      <c r="B93" s="17">
        <v>83679</v>
      </c>
      <c r="C93" s="20">
        <v>20.54</v>
      </c>
      <c r="D93" s="20">
        <v>30.417763600400001</v>
      </c>
      <c r="E93" s="20">
        <v>26.1451506278</v>
      </c>
      <c r="F93" s="17"/>
      <c r="G93" s="21">
        <f t="shared" si="5"/>
        <v>-2.8370362851408076E-2</v>
      </c>
      <c r="H93" s="21">
        <f t="shared" si="5"/>
        <v>-5.2631249948086621E-2</v>
      </c>
      <c r="I93" s="21">
        <f t="shared" si="5"/>
        <v>-3.5155878749246187E-2</v>
      </c>
      <c r="J93" s="21">
        <f t="shared" si="4"/>
        <v>-3.3070986842527253E-2</v>
      </c>
      <c r="K93" s="17"/>
      <c r="L93" s="17"/>
      <c r="M93" s="17"/>
      <c r="N93" s="17"/>
      <c r="O93" s="17"/>
      <c r="P93" s="17"/>
      <c r="Q93" s="17"/>
    </row>
    <row r="94" spans="1:17" x14ac:dyDescent="0.2">
      <c r="A94" s="19" t="s">
        <v>120</v>
      </c>
      <c r="B94" s="17">
        <v>82921</v>
      </c>
      <c r="C94" s="20">
        <v>20.440000000000001</v>
      </c>
      <c r="D94" s="20">
        <v>30.0570786565</v>
      </c>
      <c r="E94" s="20">
        <v>25.9904937592</v>
      </c>
      <c r="F94" s="17"/>
      <c r="G94" s="21">
        <f t="shared" si="5"/>
        <v>-9.0997026468500469E-3</v>
      </c>
      <c r="H94" s="21">
        <f t="shared" si="5"/>
        <v>-4.8804391649084266E-3</v>
      </c>
      <c r="I94" s="21">
        <f t="shared" si="5"/>
        <v>-1.192857086599707E-2</v>
      </c>
      <c r="J94" s="21">
        <f t="shared" si="4"/>
        <v>-5.9328823520499972E-3</v>
      </c>
      <c r="K94" s="17"/>
      <c r="L94" s="17"/>
      <c r="M94" s="17"/>
      <c r="N94" s="17"/>
      <c r="O94" s="17"/>
      <c r="P94" s="17"/>
      <c r="Q94" s="17"/>
    </row>
    <row r="95" spans="1:17" x14ac:dyDescent="0.2">
      <c r="A95" s="19" t="s">
        <v>121</v>
      </c>
      <c r="B95" s="17">
        <v>83359</v>
      </c>
      <c r="C95" s="20">
        <v>20.149999999999999</v>
      </c>
      <c r="D95" s="20">
        <v>30.405107988400001</v>
      </c>
      <c r="E95" s="20">
        <v>26.1288709574</v>
      </c>
      <c r="F95" s="17"/>
      <c r="G95" s="21">
        <f t="shared" si="5"/>
        <v>5.2682344603231634E-3</v>
      </c>
      <c r="H95" s="21">
        <f t="shared" si="5"/>
        <v>-1.428947694281185E-2</v>
      </c>
      <c r="I95" s="21">
        <f t="shared" si="5"/>
        <v>1.1512424378596908E-2</v>
      </c>
      <c r="J95" s="21">
        <f t="shared" si="4"/>
        <v>5.310023408634657E-3</v>
      </c>
      <c r="K95" s="17"/>
      <c r="L95" s="17"/>
      <c r="M95" s="17"/>
      <c r="N95" s="17"/>
      <c r="O95" s="17"/>
      <c r="P95" s="17"/>
      <c r="Q95" s="17"/>
    </row>
    <row r="96" spans="1:17" x14ac:dyDescent="0.2">
      <c r="A96" s="19" t="s">
        <v>122</v>
      </c>
      <c r="B96" s="17">
        <v>85717</v>
      </c>
      <c r="C96" s="20">
        <v>20.38</v>
      </c>
      <c r="D96" s="20">
        <v>31.620046746700002</v>
      </c>
      <c r="E96" s="20">
        <v>27.374265741399999</v>
      </c>
      <c r="F96" s="17"/>
      <c r="G96" s="21">
        <f t="shared" si="5"/>
        <v>2.7894590554247502E-2</v>
      </c>
      <c r="H96" s="21">
        <f t="shared" si="5"/>
        <v>1.1349739401886719E-2</v>
      </c>
      <c r="I96" s="21">
        <f t="shared" si="5"/>
        <v>3.9180689938882185E-2</v>
      </c>
      <c r="J96" s="21">
        <f t="shared" si="4"/>
        <v>4.6562495618003755E-2</v>
      </c>
      <c r="K96" s="17"/>
      <c r="L96" s="17"/>
      <c r="M96" s="17"/>
      <c r="N96" s="17"/>
      <c r="O96" s="17"/>
      <c r="P96" s="17"/>
      <c r="Q96" s="17"/>
    </row>
    <row r="97" spans="1:17" x14ac:dyDescent="0.2">
      <c r="A97" s="19" t="s">
        <v>123</v>
      </c>
      <c r="B97" s="17">
        <v>85763</v>
      </c>
      <c r="C97" s="20">
        <v>20.49</v>
      </c>
      <c r="D97" s="20">
        <v>31.291000832999998</v>
      </c>
      <c r="E97" s="20">
        <v>27.406825082099999</v>
      </c>
      <c r="F97" s="17"/>
      <c r="G97" s="21">
        <f t="shared" si="5"/>
        <v>5.3650572782107798E-4</v>
      </c>
      <c r="H97" s="21">
        <f t="shared" si="5"/>
        <v>5.3829344562295288E-3</v>
      </c>
      <c r="I97" s="21">
        <f t="shared" si="5"/>
        <v>-1.0460767286948157E-2</v>
      </c>
      <c r="J97" s="21">
        <f t="shared" si="4"/>
        <v>1.1887074187272183E-3</v>
      </c>
      <c r="K97" s="17"/>
      <c r="L97" s="17"/>
      <c r="M97" s="17"/>
      <c r="N97" s="17"/>
      <c r="O97" s="17"/>
      <c r="P97" s="17"/>
      <c r="Q97" s="17"/>
    </row>
    <row r="98" spans="1:17" x14ac:dyDescent="0.2">
      <c r="A98" s="19" t="s">
        <v>124</v>
      </c>
      <c r="B98" s="17">
        <v>83847</v>
      </c>
      <c r="C98" s="20">
        <v>20.21</v>
      </c>
      <c r="D98" s="20">
        <v>30.360813346099999</v>
      </c>
      <c r="E98" s="20">
        <v>26.649820409499998</v>
      </c>
      <c r="F98" s="17"/>
      <c r="G98" s="21">
        <f t="shared" si="5"/>
        <v>-2.259396860009192E-2</v>
      </c>
      <c r="H98" s="21">
        <f t="shared" si="5"/>
        <v>-1.3759430835278632E-2</v>
      </c>
      <c r="I98" s="21">
        <f t="shared" si="5"/>
        <v>-3.017780065896767E-2</v>
      </c>
      <c r="J98" s="21">
        <f t="shared" si="4"/>
        <v>-2.8009661230093453E-2</v>
      </c>
      <c r="K98" s="17"/>
      <c r="L98" s="17"/>
      <c r="M98" s="17"/>
      <c r="N98" s="17"/>
      <c r="O98" s="17"/>
      <c r="P98" s="17"/>
      <c r="Q98" s="17"/>
    </row>
    <row r="99" spans="1:17" x14ac:dyDescent="0.2">
      <c r="A99" s="19" t="s">
        <v>125</v>
      </c>
      <c r="B99" s="17">
        <v>84219</v>
      </c>
      <c r="C99" s="20">
        <v>20.37</v>
      </c>
      <c r="D99" s="20">
        <v>30.329174316</v>
      </c>
      <c r="E99" s="20">
        <v>26.739358596599999</v>
      </c>
      <c r="F99" s="17"/>
      <c r="G99" s="21">
        <f t="shared" si="5"/>
        <v>4.4268395452257301E-3</v>
      </c>
      <c r="H99" s="21">
        <f t="shared" si="5"/>
        <v>7.8856988231848502E-3</v>
      </c>
      <c r="I99" s="21">
        <f t="shared" si="5"/>
        <v>-1.0426442378735068E-3</v>
      </c>
      <c r="J99" s="21">
        <f t="shared" si="4"/>
        <v>3.3541729883263191E-3</v>
      </c>
      <c r="K99" s="17"/>
      <c r="L99" s="17"/>
      <c r="M99" s="17"/>
      <c r="N99" s="17"/>
      <c r="O99" s="17"/>
      <c r="P99" s="17"/>
      <c r="Q99" s="17"/>
    </row>
    <row r="100" spans="1:17" x14ac:dyDescent="0.2">
      <c r="A100" s="19" t="s">
        <v>126</v>
      </c>
      <c r="B100" s="17">
        <v>85596</v>
      </c>
      <c r="C100" s="20">
        <v>20.62</v>
      </c>
      <c r="D100" s="20">
        <v>30.7721207383</v>
      </c>
      <c r="E100" s="20">
        <v>27.064952004199998</v>
      </c>
      <c r="F100" s="17"/>
      <c r="G100" s="21">
        <f t="shared" si="5"/>
        <v>1.6218004084824968E-2</v>
      </c>
      <c r="H100" s="21">
        <f t="shared" si="5"/>
        <v>1.2198248350099373E-2</v>
      </c>
      <c r="I100" s="21">
        <f t="shared" si="5"/>
        <v>1.4499011243909869E-2</v>
      </c>
      <c r="J100" s="21">
        <f t="shared" si="4"/>
        <v>1.210302217239095E-2</v>
      </c>
      <c r="K100" s="17"/>
      <c r="L100" s="17"/>
      <c r="M100" s="17"/>
      <c r="N100" s="17"/>
      <c r="O100" s="17"/>
      <c r="P100" s="17"/>
      <c r="Q100" s="17"/>
    </row>
    <row r="101" spans="1:17" x14ac:dyDescent="0.2">
      <c r="A101" s="19" t="s">
        <v>127</v>
      </c>
      <c r="B101" s="17">
        <v>85300</v>
      </c>
      <c r="C101" s="20">
        <v>20.54</v>
      </c>
      <c r="D101" s="20">
        <v>30.879693440800001</v>
      </c>
      <c r="E101" s="20">
        <v>27.1626300265</v>
      </c>
      <c r="F101" s="17"/>
      <c r="G101" s="21">
        <f t="shared" si="5"/>
        <v>-3.4640985862679986E-3</v>
      </c>
      <c r="H101" s="21">
        <f t="shared" si="5"/>
        <v>-3.8872740884017677E-3</v>
      </c>
      <c r="I101" s="21">
        <f t="shared" si="5"/>
        <v>3.4896884414518437E-3</v>
      </c>
      <c r="J101" s="21">
        <f t="shared" si="4"/>
        <v>3.6025256624947232E-3</v>
      </c>
      <c r="K101" s="17"/>
      <c r="L101" s="17"/>
      <c r="M101" s="17"/>
      <c r="N101" s="17"/>
      <c r="O101" s="17"/>
      <c r="P101" s="17"/>
      <c r="Q101" s="17"/>
    </row>
    <row r="102" spans="1:17" x14ac:dyDescent="0.2">
      <c r="A102" s="19" t="s">
        <v>128</v>
      </c>
      <c r="B102" s="17">
        <v>83063</v>
      </c>
      <c r="C102" s="20">
        <v>20.13</v>
      </c>
      <c r="D102" s="20">
        <v>30.076062074599999</v>
      </c>
      <c r="E102" s="20">
        <v>26.511443211300001</v>
      </c>
      <c r="F102" s="17"/>
      <c r="G102" s="21">
        <f t="shared" si="5"/>
        <v>-2.6575098478705202E-2</v>
      </c>
      <c r="H102" s="21">
        <f t="shared" si="5"/>
        <v>-2.0162964848712033E-2</v>
      </c>
      <c r="I102" s="21">
        <f t="shared" si="5"/>
        <v>-2.6369222233690346E-2</v>
      </c>
      <c r="J102" s="21">
        <f t="shared" si="4"/>
        <v>-2.4265673477428334E-2</v>
      </c>
      <c r="K102" s="17"/>
      <c r="L102" s="17"/>
      <c r="M102" s="17"/>
      <c r="N102" s="17"/>
      <c r="O102" s="17"/>
      <c r="P102" s="17"/>
      <c r="Q102" s="17"/>
    </row>
    <row r="103" spans="1:17" x14ac:dyDescent="0.2">
      <c r="A103" s="19" t="s">
        <v>129</v>
      </c>
      <c r="B103" s="17">
        <v>84083</v>
      </c>
      <c r="C103" s="20">
        <v>20.149999999999999</v>
      </c>
      <c r="D103" s="20">
        <v>30.424091406500001</v>
      </c>
      <c r="E103" s="20">
        <v>27.2765877191</v>
      </c>
      <c r="F103" s="17"/>
      <c r="G103" s="21">
        <f t="shared" si="5"/>
        <v>1.2205050217712451E-2</v>
      </c>
      <c r="H103" s="21">
        <f t="shared" si="5"/>
        <v>9.9304874099185323E-4</v>
      </c>
      <c r="I103" s="21">
        <f t="shared" si="5"/>
        <v>1.150519960392259E-2</v>
      </c>
      <c r="J103" s="21">
        <f t="shared" si="4"/>
        <v>2.8452282461554051E-2</v>
      </c>
      <c r="K103" s="17"/>
      <c r="L103" s="17"/>
      <c r="M103" s="17"/>
      <c r="N103" s="17"/>
      <c r="O103" s="17"/>
      <c r="P103" s="17"/>
      <c r="Q103" s="17"/>
    </row>
    <row r="104" spans="1:17" x14ac:dyDescent="0.2">
      <c r="A104" s="19" t="s">
        <v>130</v>
      </c>
      <c r="B104" s="17">
        <v>85719</v>
      </c>
      <c r="C104" s="20">
        <v>20.48</v>
      </c>
      <c r="D104" s="20">
        <v>30.993593949400001</v>
      </c>
      <c r="E104" s="20">
        <v>27.748698160099998</v>
      </c>
      <c r="F104" s="17"/>
      <c r="G104" s="21">
        <f t="shared" si="5"/>
        <v>1.9270098411747882E-2</v>
      </c>
      <c r="H104" s="21">
        <f t="shared" si="5"/>
        <v>1.6244511778615047E-2</v>
      </c>
      <c r="I104" s="21">
        <f t="shared" si="5"/>
        <v>1.8545761294910149E-2</v>
      </c>
      <c r="J104" s="21">
        <f t="shared" si="4"/>
        <v>1.7160184401487349E-2</v>
      </c>
      <c r="K104" s="17"/>
      <c r="L104" s="17"/>
      <c r="M104" s="17"/>
      <c r="N104" s="17"/>
      <c r="O104" s="17"/>
      <c r="P104" s="17"/>
      <c r="Q104" s="17"/>
    </row>
    <row r="105" spans="1:17" x14ac:dyDescent="0.2">
      <c r="A105" s="19" t="s">
        <v>131</v>
      </c>
      <c r="B105" s="17">
        <v>83796</v>
      </c>
      <c r="C105" s="20">
        <v>20.21</v>
      </c>
      <c r="D105" s="20">
        <v>30.424091406500001</v>
      </c>
      <c r="E105" s="20">
        <v>27.227748708</v>
      </c>
      <c r="F105" s="17"/>
      <c r="G105" s="21">
        <f t="shared" si="5"/>
        <v>-2.2689230996490013E-2</v>
      </c>
      <c r="H105" s="21">
        <f t="shared" si="5"/>
        <v>-1.3271268755777393E-2</v>
      </c>
      <c r="I105" s="21">
        <f t="shared" si="5"/>
        <v>-1.854576129491008E-2</v>
      </c>
      <c r="J105" s="21">
        <f t="shared" si="4"/>
        <v>-1.8952299575170251E-2</v>
      </c>
      <c r="K105" s="17"/>
      <c r="L105" s="17"/>
      <c r="M105" s="17"/>
      <c r="N105" s="17"/>
      <c r="O105" s="17"/>
      <c r="P105" s="17"/>
      <c r="Q105" s="17"/>
    </row>
    <row r="106" spans="1:17" x14ac:dyDescent="0.2">
      <c r="A106" s="19" t="s">
        <v>132</v>
      </c>
      <c r="B106" s="17">
        <v>86885</v>
      </c>
      <c r="C106" s="20">
        <v>21.17</v>
      </c>
      <c r="D106" s="20">
        <v>31.316312057099999</v>
      </c>
      <c r="E106" s="20">
        <v>28.285927282599999</v>
      </c>
      <c r="F106" s="17"/>
      <c r="G106" s="21">
        <f t="shared" si="5"/>
        <v>3.6200131522319184E-2</v>
      </c>
      <c r="H106" s="21">
        <f t="shared" si="5"/>
        <v>4.6407553731244174E-2</v>
      </c>
      <c r="I106" s="21">
        <f t="shared" si="5"/>
        <v>2.8904338735303702E-2</v>
      </c>
      <c r="J106" s="21">
        <f t="shared" si="4"/>
        <v>3.8127785436531871E-2</v>
      </c>
      <c r="K106" s="17"/>
      <c r="L106" s="17"/>
      <c r="M106" s="17"/>
      <c r="N106" s="17"/>
      <c r="O106" s="17"/>
      <c r="P106" s="17"/>
      <c r="Q106" s="17"/>
    </row>
    <row r="107" spans="1:17" x14ac:dyDescent="0.2">
      <c r="A107" s="19" t="s">
        <v>133</v>
      </c>
      <c r="B107" s="17">
        <v>87423</v>
      </c>
      <c r="C107" s="20">
        <v>21.9</v>
      </c>
      <c r="D107" s="20">
        <v>31.1644447123</v>
      </c>
      <c r="E107" s="20">
        <v>27.919634699100001</v>
      </c>
      <c r="F107" s="17"/>
      <c r="G107" s="21">
        <f t="shared" si="5"/>
        <v>6.1730007620436483E-3</v>
      </c>
      <c r="H107" s="21">
        <f t="shared" si="5"/>
        <v>3.39015516756812E-2</v>
      </c>
      <c r="I107" s="21">
        <f t="shared" si="5"/>
        <v>-4.8612613459872453E-3</v>
      </c>
      <c r="J107" s="21">
        <f t="shared" si="4"/>
        <v>-1.3034217838345083E-2</v>
      </c>
      <c r="K107" s="17"/>
      <c r="L107" s="17"/>
      <c r="M107" s="17"/>
      <c r="N107" s="17"/>
      <c r="O107" s="17"/>
      <c r="P107" s="17"/>
      <c r="Q107" s="17"/>
    </row>
    <row r="108" spans="1:17" x14ac:dyDescent="0.2">
      <c r="A108" s="19" t="s">
        <v>134</v>
      </c>
      <c r="B108" s="17">
        <v>88419</v>
      </c>
      <c r="C108" s="20">
        <v>22.21</v>
      </c>
      <c r="D108" s="20">
        <v>31.610690950199999</v>
      </c>
      <c r="E108" s="20">
        <v>29.5150423961</v>
      </c>
      <c r="F108" s="17"/>
      <c r="G108" s="21">
        <f t="shared" si="5"/>
        <v>1.1328472739432766E-2</v>
      </c>
      <c r="H108" s="21">
        <f t="shared" si="5"/>
        <v>1.4056001083881008E-2</v>
      </c>
      <c r="I108" s="21">
        <f t="shared" si="5"/>
        <v>1.4217532152398259E-2</v>
      </c>
      <c r="J108" s="21">
        <f t="shared" si="4"/>
        <v>5.5569851151713083E-2</v>
      </c>
      <c r="K108" s="17"/>
      <c r="L108" s="17"/>
      <c r="M108" s="17"/>
      <c r="N108" s="17"/>
      <c r="O108" s="17"/>
      <c r="P108" s="17"/>
      <c r="Q108" s="17"/>
    </row>
    <row r="109" spans="1:17" x14ac:dyDescent="0.2">
      <c r="A109" s="19" t="s">
        <v>135</v>
      </c>
      <c r="B109" s="17">
        <v>89598</v>
      </c>
      <c r="C109" s="20">
        <v>22.02</v>
      </c>
      <c r="D109" s="20">
        <v>31.952496579200002</v>
      </c>
      <c r="E109" s="20">
        <v>30.149447035400001</v>
      </c>
      <c r="F109" s="17"/>
      <c r="G109" s="21">
        <f t="shared" si="5"/>
        <v>1.3246119627492432E-2</v>
      </c>
      <c r="H109" s="21">
        <f t="shared" si="5"/>
        <v>-8.5915066118022014E-3</v>
      </c>
      <c r="I109" s="21">
        <f t="shared" si="5"/>
        <v>1.07549333807993E-2</v>
      </c>
      <c r="J109" s="21">
        <f t="shared" si="4"/>
        <v>2.1266537436760994E-2</v>
      </c>
      <c r="K109" s="17"/>
      <c r="L109" s="17"/>
      <c r="M109" s="17"/>
      <c r="N109" s="17"/>
      <c r="O109" s="17"/>
      <c r="P109" s="17"/>
      <c r="Q109" s="17"/>
    </row>
    <row r="110" spans="1:17" x14ac:dyDescent="0.2">
      <c r="A110" s="19" t="s">
        <v>136</v>
      </c>
      <c r="B110" s="17">
        <v>88668</v>
      </c>
      <c r="C110" s="20">
        <v>22</v>
      </c>
      <c r="D110" s="20">
        <v>32.155048063099997</v>
      </c>
      <c r="E110" s="20">
        <v>29.823683156000001</v>
      </c>
      <c r="F110" s="17"/>
      <c r="G110" s="21">
        <f t="shared" si="5"/>
        <v>-1.0433940708675704E-2</v>
      </c>
      <c r="H110" s="21">
        <f t="shared" si="5"/>
        <v>-9.0867793621806432E-4</v>
      </c>
      <c r="I110" s="21">
        <f t="shared" si="5"/>
        <v>6.3191363526660478E-3</v>
      </c>
      <c r="J110" s="21">
        <f t="shared" si="4"/>
        <v>-1.0863767900099092E-2</v>
      </c>
      <c r="K110" s="17"/>
      <c r="L110" s="17"/>
      <c r="M110" s="17"/>
      <c r="N110" s="17"/>
      <c r="O110" s="17"/>
      <c r="P110" s="17"/>
      <c r="Q110" s="17"/>
    </row>
    <row r="111" spans="1:17" x14ac:dyDescent="0.2">
      <c r="A111" s="19" t="s">
        <v>137</v>
      </c>
      <c r="B111" s="17">
        <v>87714</v>
      </c>
      <c r="C111" s="20">
        <v>22.24</v>
      </c>
      <c r="D111" s="20">
        <v>32.186696732400002</v>
      </c>
      <c r="E111" s="20">
        <v>29.245452270200001</v>
      </c>
      <c r="F111" s="17"/>
      <c r="G111" s="21">
        <f t="shared" si="5"/>
        <v>-1.0817535836977012E-2</v>
      </c>
      <c r="H111" s="21">
        <f t="shared" si="5"/>
        <v>1.0850016024065623E-2</v>
      </c>
      <c r="I111" s="21">
        <f t="shared" si="5"/>
        <v>9.8376790847237868E-4</v>
      </c>
      <c r="J111" s="21">
        <f t="shared" si="4"/>
        <v>-1.957873100579231E-2</v>
      </c>
      <c r="K111" s="17"/>
      <c r="L111" s="17"/>
      <c r="M111" s="17"/>
      <c r="N111" s="17"/>
      <c r="O111" s="17"/>
      <c r="P111" s="17"/>
      <c r="Q111" s="17"/>
    </row>
    <row r="112" spans="1:17" x14ac:dyDescent="0.2">
      <c r="A112" s="19" t="s">
        <v>138</v>
      </c>
      <c r="B112" s="17">
        <v>85620</v>
      </c>
      <c r="C112" s="20">
        <v>21</v>
      </c>
      <c r="D112" s="20">
        <v>31.743615361500002</v>
      </c>
      <c r="E112" s="20">
        <v>28.634644996399999</v>
      </c>
      <c r="F112" s="17"/>
      <c r="G112" s="21">
        <f t="shared" si="5"/>
        <v>-2.4162621040733769E-2</v>
      </c>
      <c r="H112" s="21">
        <f t="shared" si="5"/>
        <v>-5.7370031658958619E-2</v>
      </c>
      <c r="I112" s="21">
        <f t="shared" si="5"/>
        <v>-1.3861608085128235E-2</v>
      </c>
      <c r="J112" s="21">
        <f t="shared" si="4"/>
        <v>-2.1106735420536885E-2</v>
      </c>
      <c r="K112" s="17"/>
      <c r="L112" s="17"/>
      <c r="M112" s="17"/>
      <c r="N112" s="17"/>
      <c r="O112" s="17"/>
      <c r="P112" s="17"/>
      <c r="Q112" s="17"/>
    </row>
    <row r="113" spans="1:17" x14ac:dyDescent="0.2">
      <c r="A113" s="19" t="s">
        <v>139</v>
      </c>
      <c r="B113" s="17">
        <v>85641</v>
      </c>
      <c r="C113" s="20">
        <v>20.57</v>
      </c>
      <c r="D113" s="20">
        <v>32.142388595299998</v>
      </c>
      <c r="E113" s="20">
        <v>29.058138039500001</v>
      </c>
      <c r="F113" s="17"/>
      <c r="G113" s="21">
        <f t="shared" si="5"/>
        <v>2.4523972305727016E-4</v>
      </c>
      <c r="H113" s="21">
        <f t="shared" si="5"/>
        <v>-2.0688734058557146E-2</v>
      </c>
      <c r="I113" s="21">
        <f t="shared" si="5"/>
        <v>1.2484061866928161E-2</v>
      </c>
      <c r="J113" s="21">
        <f t="shared" si="4"/>
        <v>1.4681234892158465E-2</v>
      </c>
      <c r="K113" s="17"/>
      <c r="L113" s="17"/>
      <c r="M113" s="17"/>
      <c r="N113" s="17"/>
      <c r="O113" s="17"/>
      <c r="P113" s="17"/>
      <c r="Q113" s="17"/>
    </row>
    <row r="114" spans="1:17" x14ac:dyDescent="0.2">
      <c r="A114" s="19" t="s">
        <v>140</v>
      </c>
      <c r="B114" s="17">
        <v>85524</v>
      </c>
      <c r="C114" s="20">
        <v>19.96</v>
      </c>
      <c r="D114" s="20">
        <v>32.231004869499998</v>
      </c>
      <c r="E114" s="20">
        <v>29.033705748599999</v>
      </c>
      <c r="F114" s="17"/>
      <c r="G114" s="21">
        <f t="shared" si="5"/>
        <v>-1.3671021321232987E-3</v>
      </c>
      <c r="H114" s="21">
        <f t="shared" si="5"/>
        <v>-3.0103432781547829E-2</v>
      </c>
      <c r="I114" s="21">
        <f t="shared" si="5"/>
        <v>2.7531974129997388E-3</v>
      </c>
      <c r="J114" s="21">
        <f t="shared" si="4"/>
        <v>-8.4116084969570949E-4</v>
      </c>
      <c r="K114" s="17"/>
      <c r="L114" s="17"/>
      <c r="M114" s="17"/>
      <c r="N114" s="17"/>
      <c r="O114" s="17"/>
      <c r="P114" s="17"/>
      <c r="Q114" s="17"/>
    </row>
    <row r="115" spans="1:17" x14ac:dyDescent="0.2">
      <c r="A115" s="19" t="s">
        <v>141</v>
      </c>
      <c r="B115" s="17">
        <v>84914</v>
      </c>
      <c r="C115" s="20">
        <v>19.77</v>
      </c>
      <c r="D115" s="20">
        <v>32.110739926000001</v>
      </c>
      <c r="E115" s="20">
        <v>28.512483541600002</v>
      </c>
      <c r="F115" s="17"/>
      <c r="G115" s="21">
        <f t="shared" si="5"/>
        <v>-7.1580587027090976E-3</v>
      </c>
      <c r="H115" s="21">
        <f t="shared" si="5"/>
        <v>-9.5646337007924669E-3</v>
      </c>
      <c r="I115" s="21">
        <f t="shared" si="5"/>
        <v>-3.7383221092707379E-3</v>
      </c>
      <c r="J115" s="21">
        <f t="shared" si="4"/>
        <v>-1.8115411894169299E-2</v>
      </c>
      <c r="K115" s="17"/>
      <c r="L115" s="17"/>
      <c r="M115" s="17"/>
      <c r="N115" s="17"/>
      <c r="O115" s="17"/>
      <c r="P115" s="17"/>
      <c r="Q115" s="17"/>
    </row>
    <row r="116" spans="1:17" x14ac:dyDescent="0.2">
      <c r="A116" s="19" t="s">
        <v>142</v>
      </c>
      <c r="B116" s="17">
        <v>85973</v>
      </c>
      <c r="C116" s="20">
        <v>20.09</v>
      </c>
      <c r="D116" s="20">
        <v>32.389248216299997</v>
      </c>
      <c r="E116" s="20">
        <v>28.911544293799999</v>
      </c>
      <c r="F116" s="17"/>
      <c r="G116" s="21">
        <f t="shared" si="5"/>
        <v>1.2394313866396681E-2</v>
      </c>
      <c r="H116" s="21">
        <f t="shared" si="5"/>
        <v>1.6056541644317558E-2</v>
      </c>
      <c r="I116" s="21">
        <f t="shared" si="5"/>
        <v>8.6359712380846138E-3</v>
      </c>
      <c r="J116" s="21">
        <f t="shared" si="4"/>
        <v>1.3898961513944121E-2</v>
      </c>
      <c r="K116" s="17"/>
      <c r="L116" s="17"/>
      <c r="M116" s="17"/>
      <c r="N116" s="17"/>
      <c r="O116" s="17"/>
      <c r="P116" s="17"/>
      <c r="Q116" s="17"/>
    </row>
    <row r="117" spans="1:17" x14ac:dyDescent="0.2">
      <c r="A117" s="19" t="s">
        <v>143</v>
      </c>
      <c r="B117" s="17">
        <v>88515</v>
      </c>
      <c r="C117" s="20">
        <v>20.3</v>
      </c>
      <c r="D117" s="20">
        <v>33.389346167900001</v>
      </c>
      <c r="E117" s="20">
        <v>30.312328975100002</v>
      </c>
      <c r="F117" s="17"/>
      <c r="G117" s="21">
        <f t="shared" si="5"/>
        <v>2.9138735705820082E-2</v>
      </c>
      <c r="H117" s="21">
        <f t="shared" si="5"/>
        <v>1.0398707220898737E-2</v>
      </c>
      <c r="I117" s="21">
        <f t="shared" si="5"/>
        <v>3.041034954012254E-2</v>
      </c>
      <c r="J117" s="21">
        <f t="shared" si="4"/>
        <v>4.7313554733491102E-2</v>
      </c>
      <c r="K117" s="17"/>
      <c r="L117" s="17"/>
      <c r="M117" s="17"/>
      <c r="N117" s="17"/>
      <c r="O117" s="17"/>
      <c r="P117" s="17"/>
      <c r="Q117" s="17"/>
    </row>
    <row r="118" spans="1:17" x14ac:dyDescent="0.2">
      <c r="A118" s="19" t="s">
        <v>144</v>
      </c>
      <c r="B118" s="17">
        <v>87900</v>
      </c>
      <c r="C118" s="20">
        <v>20.16</v>
      </c>
      <c r="D118" s="20">
        <v>33.370356966199999</v>
      </c>
      <c r="E118" s="20">
        <v>30.1820234234</v>
      </c>
      <c r="F118" s="17"/>
      <c r="G118" s="21">
        <f t="shared" si="5"/>
        <v>-6.9722244861104557E-3</v>
      </c>
      <c r="H118" s="21">
        <f t="shared" si="5"/>
        <v>-6.9204428445737952E-3</v>
      </c>
      <c r="I118" s="21">
        <f t="shared" si="5"/>
        <v>-5.6888216455891765E-4</v>
      </c>
      <c r="J118" s="21">
        <f t="shared" si="4"/>
        <v>-4.308030355340311E-3</v>
      </c>
      <c r="K118" s="17"/>
      <c r="L118" s="17"/>
      <c r="M118" s="17"/>
      <c r="N118" s="17"/>
      <c r="O118" s="17"/>
      <c r="P118" s="17"/>
      <c r="Q118" s="17"/>
    </row>
    <row r="119" spans="1:17" x14ac:dyDescent="0.2">
      <c r="A119" s="19" t="s">
        <v>145</v>
      </c>
      <c r="B119" s="17">
        <v>87268</v>
      </c>
      <c r="C119" s="20">
        <v>21.15</v>
      </c>
      <c r="D119" s="20">
        <v>32.936770196099999</v>
      </c>
      <c r="E119" s="20">
        <v>29.848115447000001</v>
      </c>
      <c r="F119" s="17"/>
      <c r="G119" s="21">
        <f t="shared" si="5"/>
        <v>-7.2159611613534175E-3</v>
      </c>
      <c r="H119" s="21">
        <f t="shared" si="5"/>
        <v>4.793946228911905E-2</v>
      </c>
      <c r="I119" s="21">
        <f t="shared" si="5"/>
        <v>-1.307832110317652E-2</v>
      </c>
      <c r="J119" s="21">
        <f t="shared" si="4"/>
        <v>-1.1124792526171406E-2</v>
      </c>
      <c r="K119" s="17"/>
      <c r="L119" s="17"/>
      <c r="M119" s="17"/>
      <c r="N119" s="17"/>
      <c r="O119" s="17"/>
      <c r="P119" s="17"/>
      <c r="Q119" s="17"/>
    </row>
    <row r="120" spans="1:17" x14ac:dyDescent="0.2">
      <c r="A120" s="19" t="s">
        <v>146</v>
      </c>
      <c r="B120" s="17">
        <v>87477</v>
      </c>
      <c r="C120" s="20">
        <v>22.5</v>
      </c>
      <c r="D120" s="20">
        <v>32.860813389599997</v>
      </c>
      <c r="E120" s="20">
        <v>29.970276901799998</v>
      </c>
      <c r="F120" s="17"/>
      <c r="G120" s="21">
        <f t="shared" si="5"/>
        <v>2.3920581379397376E-3</v>
      </c>
      <c r="H120" s="21">
        <f t="shared" si="5"/>
        <v>6.1875403718087453E-2</v>
      </c>
      <c r="I120" s="21">
        <f t="shared" si="5"/>
        <v>-2.3088033359818807E-3</v>
      </c>
      <c r="J120" s="21">
        <f t="shared" si="4"/>
        <v>4.0844168434718614E-3</v>
      </c>
      <c r="K120" s="17"/>
      <c r="L120" s="17"/>
      <c r="M120" s="17"/>
      <c r="N120" s="17"/>
      <c r="O120" s="17"/>
      <c r="P120" s="17"/>
      <c r="Q120" s="17"/>
    </row>
    <row r="121" spans="1:17" x14ac:dyDescent="0.2">
      <c r="A121" s="19" t="s">
        <v>147</v>
      </c>
      <c r="B121" s="17">
        <v>86230</v>
      </c>
      <c r="C121" s="20">
        <v>21.64</v>
      </c>
      <c r="D121" s="20">
        <v>32.822834986399997</v>
      </c>
      <c r="E121" s="20">
        <v>29.905124125899999</v>
      </c>
      <c r="F121" s="17"/>
      <c r="G121" s="21">
        <f t="shared" si="5"/>
        <v>-1.4357756703484614E-2</v>
      </c>
      <c r="H121" s="21">
        <f t="shared" si="5"/>
        <v>-3.8971855232093608E-2</v>
      </c>
      <c r="I121" s="21">
        <f t="shared" si="5"/>
        <v>-1.1564037129873843E-3</v>
      </c>
      <c r="J121" s="21">
        <f t="shared" si="4"/>
        <v>-2.1762794234824038E-3</v>
      </c>
      <c r="K121" s="17"/>
      <c r="L121" s="17"/>
      <c r="M121" s="17"/>
      <c r="N121" s="17"/>
      <c r="O121" s="17"/>
      <c r="P121" s="17"/>
      <c r="Q121" s="17"/>
    </row>
    <row r="122" spans="1:17" x14ac:dyDescent="0.2">
      <c r="A122" s="19" t="s">
        <v>148</v>
      </c>
      <c r="B122" s="17">
        <v>85546</v>
      </c>
      <c r="C122" s="20">
        <v>21.8</v>
      </c>
      <c r="D122" s="20">
        <v>32.281642740499997</v>
      </c>
      <c r="E122" s="20">
        <v>29.473486985699999</v>
      </c>
      <c r="F122" s="17"/>
      <c r="G122" s="21">
        <f t="shared" si="5"/>
        <v>-7.9639020020151764E-3</v>
      </c>
      <c r="H122" s="21">
        <f t="shared" si="5"/>
        <v>7.3665158167626459E-3</v>
      </c>
      <c r="I122" s="21">
        <f t="shared" si="5"/>
        <v>-1.6625729316041137E-2</v>
      </c>
      <c r="J122" s="21">
        <f t="shared" si="4"/>
        <v>-1.4538728177947942E-2</v>
      </c>
      <c r="K122" s="17"/>
      <c r="L122" s="17"/>
      <c r="M122" s="17"/>
      <c r="N122" s="17"/>
      <c r="O122" s="17"/>
      <c r="P122" s="17"/>
      <c r="Q122" s="17"/>
    </row>
    <row r="123" spans="1:17" x14ac:dyDescent="0.2">
      <c r="A123" s="19" t="s">
        <v>149</v>
      </c>
      <c r="B123" s="17">
        <v>87891</v>
      </c>
      <c r="C123" s="20">
        <v>22.06</v>
      </c>
      <c r="D123" s="20">
        <v>33.373521833200002</v>
      </c>
      <c r="E123" s="20">
        <v>30.678813339400001</v>
      </c>
      <c r="F123" s="17"/>
      <c r="G123" s="21">
        <f t="shared" si="5"/>
        <v>2.7043167408295678E-2</v>
      </c>
      <c r="H123" s="21">
        <f t="shared" si="5"/>
        <v>1.185604403031295E-2</v>
      </c>
      <c r="I123" s="21">
        <f t="shared" si="5"/>
        <v>3.3264093640710861E-2</v>
      </c>
      <c r="J123" s="21">
        <f t="shared" si="4"/>
        <v>4.0081184129710019E-2</v>
      </c>
      <c r="K123" s="17"/>
      <c r="L123" s="17"/>
      <c r="M123" s="17"/>
      <c r="N123" s="17"/>
      <c r="O123" s="17"/>
      <c r="P123" s="17"/>
      <c r="Q123" s="17"/>
    </row>
    <row r="124" spans="1:17" x14ac:dyDescent="0.2">
      <c r="A124" s="19" t="s">
        <v>150</v>
      </c>
      <c r="B124" s="17">
        <v>89250</v>
      </c>
      <c r="C124" s="20">
        <v>22.08</v>
      </c>
      <c r="D124" s="20">
        <v>34.209046704099997</v>
      </c>
      <c r="E124" s="20">
        <v>31.305908807200002</v>
      </c>
      <c r="F124" s="17"/>
      <c r="G124" s="21">
        <f t="shared" si="5"/>
        <v>1.5344010289234883E-2</v>
      </c>
      <c r="H124" s="21">
        <f t="shared" si="5"/>
        <v>9.0620758353809037E-4</v>
      </c>
      <c r="I124" s="21">
        <f t="shared" si="5"/>
        <v>2.4727306502428815E-2</v>
      </c>
      <c r="J124" s="21">
        <f t="shared" si="4"/>
        <v>2.0234562398725373E-2</v>
      </c>
      <c r="K124" s="17"/>
      <c r="L124" s="17"/>
      <c r="M124" s="17"/>
      <c r="N124" s="17"/>
      <c r="O124" s="17"/>
      <c r="P124" s="17"/>
      <c r="Q124" s="17"/>
    </row>
    <row r="125" spans="1:17" x14ac:dyDescent="0.2">
      <c r="A125" s="19" t="s">
        <v>151</v>
      </c>
      <c r="B125" s="17">
        <v>89709</v>
      </c>
      <c r="C125" s="20">
        <v>22.5</v>
      </c>
      <c r="D125" s="20">
        <v>34.512873929900003</v>
      </c>
      <c r="E125" s="20">
        <v>31.6968254624</v>
      </c>
      <c r="F125" s="17"/>
      <c r="G125" s="21">
        <f t="shared" si="5"/>
        <v>5.1296778199984043E-3</v>
      </c>
      <c r="H125" s="21">
        <f t="shared" si="5"/>
        <v>1.8843087801479915E-2</v>
      </c>
      <c r="I125" s="21">
        <f t="shared" si="5"/>
        <v>8.8422792197372906E-3</v>
      </c>
      <c r="J125" s="21">
        <f t="shared" si="4"/>
        <v>1.2409673214425565E-2</v>
      </c>
      <c r="K125" s="17"/>
      <c r="L125" s="17"/>
      <c r="M125" s="17"/>
      <c r="N125" s="17"/>
      <c r="O125" s="17"/>
      <c r="P125" s="17"/>
      <c r="Q125" s="17"/>
    </row>
    <row r="126" spans="1:17" x14ac:dyDescent="0.2">
      <c r="A126" s="19" t="s">
        <v>152</v>
      </c>
      <c r="B126" s="17">
        <v>89504</v>
      </c>
      <c r="C126" s="20">
        <v>22.17</v>
      </c>
      <c r="D126" s="20">
        <v>34.1995521033</v>
      </c>
      <c r="E126" s="20">
        <v>31.322197001100001</v>
      </c>
      <c r="F126" s="17"/>
      <c r="G126" s="21">
        <f t="shared" si="5"/>
        <v>-2.2877814601977233E-3</v>
      </c>
      <c r="H126" s="21">
        <f t="shared" si="5"/>
        <v>-1.4775285582154289E-2</v>
      </c>
      <c r="I126" s="21">
        <f t="shared" si="5"/>
        <v>-9.1198642317529954E-3</v>
      </c>
      <c r="J126" s="21">
        <f t="shared" si="4"/>
        <v>-1.1889517158066399E-2</v>
      </c>
      <c r="K126" s="17"/>
      <c r="L126" s="17"/>
      <c r="M126" s="17"/>
      <c r="N126" s="17"/>
      <c r="O126" s="17"/>
      <c r="P126" s="17"/>
      <c r="Q126" s="17"/>
    </row>
    <row r="127" spans="1:17" x14ac:dyDescent="0.2">
      <c r="A127" s="19" t="s">
        <v>153</v>
      </c>
      <c r="B127" s="17">
        <v>89820</v>
      </c>
      <c r="C127" s="20">
        <v>22.55</v>
      </c>
      <c r="D127" s="20">
        <v>33.767367789799998</v>
      </c>
      <c r="E127" s="20">
        <v>30.784686600200001</v>
      </c>
      <c r="F127" s="17"/>
      <c r="G127" s="21">
        <f t="shared" si="5"/>
        <v>3.5243506400426589E-3</v>
      </c>
      <c r="H127" s="21">
        <f t="shared" si="5"/>
        <v>1.6995042320467297E-2</v>
      </c>
      <c r="I127" s="21">
        <f t="shared" si="5"/>
        <v>-1.2717661452045849E-2</v>
      </c>
      <c r="J127" s="21">
        <f t="shared" si="4"/>
        <v>-1.7309637533307855E-2</v>
      </c>
      <c r="K127" s="17"/>
      <c r="L127" s="17"/>
      <c r="M127" s="17"/>
      <c r="N127" s="17"/>
      <c r="O127" s="17"/>
      <c r="P127" s="17"/>
      <c r="Q127" s="17"/>
    </row>
    <row r="128" spans="1:17" x14ac:dyDescent="0.2">
      <c r="A128" s="19" t="s">
        <v>154</v>
      </c>
      <c r="B128" s="17">
        <v>88624</v>
      </c>
      <c r="C128" s="20">
        <v>22.4</v>
      </c>
      <c r="D128" s="20">
        <v>33.729373564399999</v>
      </c>
      <c r="E128" s="20">
        <v>30.702369383299999</v>
      </c>
      <c r="F128" s="17"/>
      <c r="G128" s="21">
        <f t="shared" si="5"/>
        <v>-1.3404966368843878E-2</v>
      </c>
      <c r="H128" s="21">
        <f t="shared" si="5"/>
        <v>-6.6741070876932427E-3</v>
      </c>
      <c r="I128" s="21">
        <f t="shared" si="5"/>
        <v>-1.125809295402578E-3</v>
      </c>
      <c r="J128" s="21">
        <f t="shared" si="4"/>
        <v>-2.6775478110892589E-3</v>
      </c>
      <c r="K128" s="17"/>
      <c r="L128" s="17"/>
      <c r="M128" s="17"/>
      <c r="N128" s="17"/>
      <c r="O128" s="17"/>
      <c r="P128" s="17"/>
      <c r="Q128" s="17"/>
    </row>
    <row r="129" spans="1:17" x14ac:dyDescent="0.2">
      <c r="A129" s="19" t="s">
        <v>155</v>
      </c>
      <c r="B129" s="17">
        <v>89039</v>
      </c>
      <c r="C129" s="20">
        <v>23.35</v>
      </c>
      <c r="D129" s="20">
        <v>33.748370677099999</v>
      </c>
      <c r="E129" s="20">
        <v>30.686073008899999</v>
      </c>
      <c r="F129" s="17"/>
      <c r="G129" s="21">
        <f t="shared" si="5"/>
        <v>4.6717747060169446E-3</v>
      </c>
      <c r="H129" s="21">
        <f t="shared" si="5"/>
        <v>4.153602525391227E-2</v>
      </c>
      <c r="I129" s="21">
        <f t="shared" si="5"/>
        <v>5.6306307851417751E-4</v>
      </c>
      <c r="J129" s="21">
        <f t="shared" si="4"/>
        <v>-5.3092647891896431E-4</v>
      </c>
      <c r="K129" s="17"/>
      <c r="L129" s="17"/>
      <c r="M129" s="17"/>
      <c r="N129" s="17"/>
      <c r="O129" s="17"/>
      <c r="P129" s="17"/>
      <c r="Q129" s="17"/>
    </row>
    <row r="130" spans="1:17" x14ac:dyDescent="0.2">
      <c r="A130" s="19" t="s">
        <v>156</v>
      </c>
      <c r="B130" s="17">
        <v>88846</v>
      </c>
      <c r="C130" s="20">
        <v>23.08</v>
      </c>
      <c r="D130" s="20">
        <v>34.052324480000003</v>
      </c>
      <c r="E130" s="20">
        <v>31.0201486843</v>
      </c>
      <c r="F130" s="17"/>
      <c r="G130" s="21">
        <f t="shared" si="5"/>
        <v>-2.169942105638581E-3</v>
      </c>
      <c r="H130" s="21">
        <f t="shared" si="5"/>
        <v>-1.1630542475007595E-2</v>
      </c>
      <c r="I130" s="21">
        <f t="shared" si="5"/>
        <v>8.9661570129955168E-3</v>
      </c>
      <c r="J130" s="21">
        <f t="shared" si="5"/>
        <v>1.0828047167039025E-2</v>
      </c>
      <c r="K130" s="17"/>
      <c r="L130" s="17"/>
      <c r="M130" s="17"/>
      <c r="N130" s="17"/>
      <c r="O130" s="17"/>
      <c r="P130" s="17"/>
      <c r="Q130" s="17"/>
    </row>
    <row r="131" spans="1:17" x14ac:dyDescent="0.2">
      <c r="A131" s="19" t="s">
        <v>157</v>
      </c>
      <c r="B131" s="17">
        <v>88115</v>
      </c>
      <c r="C131" s="20">
        <v>22.8</v>
      </c>
      <c r="D131" s="20">
        <v>33.7768663461</v>
      </c>
      <c r="E131" s="20">
        <v>30.873481314599999</v>
      </c>
      <c r="F131" s="17"/>
      <c r="G131" s="21">
        <f t="shared" ref="G131:J194" si="6">LN(B131/B130)</f>
        <v>-8.2617543747936281E-3</v>
      </c>
      <c r="H131" s="21">
        <f t="shared" si="6"/>
        <v>-1.2205905679503623E-2</v>
      </c>
      <c r="I131" s="21">
        <f t="shared" si="6"/>
        <v>-8.1221564008464205E-3</v>
      </c>
      <c r="J131" s="21">
        <f t="shared" si="6"/>
        <v>-4.7393453650069247E-3</v>
      </c>
      <c r="K131" s="17"/>
      <c r="L131" s="17"/>
      <c r="M131" s="17"/>
      <c r="N131" s="17"/>
      <c r="O131" s="17"/>
      <c r="P131" s="17"/>
      <c r="Q131" s="17"/>
    </row>
    <row r="132" spans="1:17" x14ac:dyDescent="0.2">
      <c r="A132" s="19" t="s">
        <v>158</v>
      </c>
      <c r="B132" s="17">
        <v>85914</v>
      </c>
      <c r="C132" s="20">
        <v>21.74</v>
      </c>
      <c r="D132" s="20">
        <v>32.874503493799999</v>
      </c>
      <c r="E132" s="20">
        <v>30.2786636487</v>
      </c>
      <c r="F132" s="17"/>
      <c r="G132" s="21">
        <f t="shared" si="6"/>
        <v>-2.5295983596408528E-2</v>
      </c>
      <c r="H132" s="21">
        <f t="shared" si="6"/>
        <v>-4.7606654267331856E-2</v>
      </c>
      <c r="I132" s="21">
        <f t="shared" si="6"/>
        <v>-2.7078752997589522E-2</v>
      </c>
      <c r="J132" s="21">
        <f t="shared" si="6"/>
        <v>-1.945431108599872E-2</v>
      </c>
      <c r="K132" s="17"/>
      <c r="L132" s="17"/>
      <c r="M132" s="17"/>
      <c r="N132" s="17"/>
      <c r="O132" s="17"/>
      <c r="P132" s="17"/>
      <c r="Q132" s="17"/>
    </row>
    <row r="133" spans="1:17" x14ac:dyDescent="0.2">
      <c r="A133" s="19" t="s">
        <v>159</v>
      </c>
      <c r="B133" s="17">
        <v>86419</v>
      </c>
      <c r="C133" s="20">
        <v>21.5</v>
      </c>
      <c r="D133" s="20">
        <v>33.168958740400001</v>
      </c>
      <c r="E133" s="20">
        <v>30.629035698500001</v>
      </c>
      <c r="F133" s="17"/>
      <c r="G133" s="21">
        <f t="shared" si="6"/>
        <v>5.8607631214034599E-3</v>
      </c>
      <c r="H133" s="21">
        <f t="shared" si="6"/>
        <v>-1.1100946559446219E-2</v>
      </c>
      <c r="I133" s="21">
        <f t="shared" si="6"/>
        <v>8.917073325671248E-3</v>
      </c>
      <c r="J133" s="21">
        <f t="shared" si="6"/>
        <v>1.1505143631878389E-2</v>
      </c>
      <c r="K133" s="17"/>
      <c r="L133" s="17"/>
      <c r="M133" s="17"/>
      <c r="N133" s="17"/>
      <c r="O133" s="17"/>
      <c r="P133" s="17"/>
      <c r="Q133" s="17"/>
    </row>
    <row r="134" spans="1:17" x14ac:dyDescent="0.2">
      <c r="A134" s="19" t="s">
        <v>160</v>
      </c>
      <c r="B134" s="17">
        <v>86977</v>
      </c>
      <c r="C134" s="20">
        <v>22.19</v>
      </c>
      <c r="D134" s="20">
        <v>33.396924092500001</v>
      </c>
      <c r="E134" s="20">
        <v>30.8327403786</v>
      </c>
      <c r="F134" s="17"/>
      <c r="G134" s="21">
        <f t="shared" si="6"/>
        <v>6.4361568458328588E-3</v>
      </c>
      <c r="H134" s="21">
        <f t="shared" si="6"/>
        <v>3.1588801810885567E-2</v>
      </c>
      <c r="I134" s="21">
        <f t="shared" si="6"/>
        <v>6.8493418435476659E-3</v>
      </c>
      <c r="J134" s="21">
        <f t="shared" si="6"/>
        <v>6.6286866078789624E-3</v>
      </c>
      <c r="K134" s="17"/>
      <c r="L134" s="17"/>
      <c r="M134" s="17"/>
      <c r="N134" s="17"/>
      <c r="O134" s="17"/>
      <c r="P134" s="17"/>
      <c r="Q134" s="17"/>
    </row>
    <row r="135" spans="1:17" x14ac:dyDescent="0.2">
      <c r="A135" s="19" t="s">
        <v>161</v>
      </c>
      <c r="B135" s="17">
        <v>87837</v>
      </c>
      <c r="C135" s="20">
        <v>22.68</v>
      </c>
      <c r="D135" s="20">
        <v>33.985834585600003</v>
      </c>
      <c r="E135" s="20">
        <v>31.6475590989</v>
      </c>
      <c r="F135" s="17"/>
      <c r="G135" s="21">
        <f t="shared" si="6"/>
        <v>9.8391082853682473E-3</v>
      </c>
      <c r="H135" s="21">
        <f t="shared" si="6"/>
        <v>2.1841741915048635E-2</v>
      </c>
      <c r="I135" s="21">
        <f t="shared" si="6"/>
        <v>1.7480005263635478E-2</v>
      </c>
      <c r="J135" s="21">
        <f t="shared" si="6"/>
        <v>2.6083899237402522E-2</v>
      </c>
      <c r="K135" s="17"/>
      <c r="L135" s="17"/>
      <c r="M135" s="17"/>
      <c r="N135" s="17"/>
      <c r="O135" s="17"/>
      <c r="P135" s="17"/>
      <c r="Q135" s="17"/>
    </row>
    <row r="136" spans="1:17" x14ac:dyDescent="0.2">
      <c r="A136" s="19" t="s">
        <v>162</v>
      </c>
      <c r="B136" s="17">
        <v>87449</v>
      </c>
      <c r="C136" s="20">
        <v>23</v>
      </c>
      <c r="D136" s="20">
        <v>33.738872120800004</v>
      </c>
      <c r="E136" s="20">
        <v>31.289038862000002</v>
      </c>
      <c r="F136" s="17"/>
      <c r="G136" s="21">
        <f t="shared" si="6"/>
        <v>-4.4270578790738336E-3</v>
      </c>
      <c r="H136" s="21">
        <f t="shared" si="6"/>
        <v>1.4010737069598369E-2</v>
      </c>
      <c r="I136" s="21">
        <f t="shared" si="6"/>
        <v>-7.2931599551855856E-3</v>
      </c>
      <c r="J136" s="21">
        <f t="shared" si="6"/>
        <v>-1.1393183827533933E-2</v>
      </c>
      <c r="K136" s="17"/>
      <c r="L136" s="17"/>
      <c r="M136" s="17"/>
      <c r="N136" s="17"/>
      <c r="O136" s="17"/>
      <c r="P136" s="17"/>
      <c r="Q136" s="17"/>
    </row>
    <row r="137" spans="1:17" x14ac:dyDescent="0.2">
      <c r="A137" s="19" t="s">
        <v>163</v>
      </c>
      <c r="B137" s="17">
        <v>86399</v>
      </c>
      <c r="C137" s="20">
        <v>23</v>
      </c>
      <c r="D137" s="20">
        <v>32.836509268500002</v>
      </c>
      <c r="E137" s="20">
        <v>30.6779248217</v>
      </c>
      <c r="F137" s="17"/>
      <c r="G137" s="21">
        <f t="shared" si="6"/>
        <v>-1.2079664624499258E-2</v>
      </c>
      <c r="H137" s="21">
        <f t="shared" si="6"/>
        <v>0</v>
      </c>
      <c r="I137" s="21">
        <f t="shared" si="6"/>
        <v>-2.7109664189523951E-2</v>
      </c>
      <c r="J137" s="21">
        <f t="shared" si="6"/>
        <v>-1.9724505348644488E-2</v>
      </c>
      <c r="K137" s="17"/>
      <c r="L137" s="17"/>
      <c r="M137" s="17"/>
      <c r="N137" s="17"/>
      <c r="O137" s="17"/>
      <c r="P137" s="17"/>
      <c r="Q137" s="17"/>
    </row>
    <row r="138" spans="1:17" x14ac:dyDescent="0.2">
      <c r="A138" s="19" t="s">
        <v>164</v>
      </c>
      <c r="B138" s="17">
        <v>86610</v>
      </c>
      <c r="C138" s="20">
        <v>23.3</v>
      </c>
      <c r="D138" s="20">
        <v>33.369161661</v>
      </c>
      <c r="E138" s="20">
        <v>31.248297925999999</v>
      </c>
      <c r="F138" s="17"/>
      <c r="G138" s="21">
        <f t="shared" si="6"/>
        <v>2.4391806739976199E-3</v>
      </c>
      <c r="H138" s="21">
        <f t="shared" si="6"/>
        <v>1.2959144642505116E-2</v>
      </c>
      <c r="I138" s="21">
        <f t="shared" si="6"/>
        <v>1.6091186090661048E-2</v>
      </c>
      <c r="J138" s="21">
        <f t="shared" si="6"/>
        <v>1.84215735688118E-2</v>
      </c>
      <c r="K138" s="17"/>
      <c r="L138" s="17"/>
      <c r="M138" s="17"/>
      <c r="N138" s="17"/>
      <c r="O138" s="17"/>
      <c r="P138" s="17"/>
      <c r="Q138" s="17"/>
    </row>
    <row r="139" spans="1:17" x14ac:dyDescent="0.2">
      <c r="A139" s="19" t="s">
        <v>165</v>
      </c>
      <c r="B139" s="17">
        <v>85673</v>
      </c>
      <c r="C139" s="20">
        <v>22.75</v>
      </c>
      <c r="D139" s="20">
        <v>32.922592584100002</v>
      </c>
      <c r="E139" s="20">
        <v>30.800147629800001</v>
      </c>
      <c r="F139" s="17"/>
      <c r="G139" s="21">
        <f t="shared" si="6"/>
        <v>-1.0877558887438689E-2</v>
      </c>
      <c r="H139" s="21">
        <f t="shared" si="6"/>
        <v>-2.3888215174695492E-2</v>
      </c>
      <c r="I139" s="21">
        <f t="shared" si="6"/>
        <v>-1.3473043131053746E-2</v>
      </c>
      <c r="J139" s="21">
        <f t="shared" si="6"/>
        <v>-1.4445425187697746E-2</v>
      </c>
      <c r="K139" s="17"/>
      <c r="L139" s="17"/>
      <c r="M139" s="17"/>
      <c r="N139" s="17"/>
      <c r="O139" s="17"/>
      <c r="P139" s="17"/>
      <c r="Q139" s="17"/>
    </row>
    <row r="140" spans="1:17" x14ac:dyDescent="0.2">
      <c r="A140" s="19" t="s">
        <v>166</v>
      </c>
      <c r="B140" s="17">
        <v>85269</v>
      </c>
      <c r="C140" s="20">
        <v>22.5</v>
      </c>
      <c r="D140" s="20">
        <v>32.913091114399997</v>
      </c>
      <c r="E140" s="20">
        <v>30.9631113738</v>
      </c>
      <c r="F140" s="17"/>
      <c r="G140" s="21">
        <f t="shared" si="6"/>
        <v>-4.7267582242934035E-3</v>
      </c>
      <c r="H140" s="21">
        <f t="shared" si="6"/>
        <v>-1.1049836186584935E-2</v>
      </c>
      <c r="I140" s="21">
        <f t="shared" si="6"/>
        <v>-2.8864194103265525E-4</v>
      </c>
      <c r="J140" s="21">
        <f t="shared" si="6"/>
        <v>5.277057098485527E-3</v>
      </c>
      <c r="K140" s="17"/>
      <c r="L140" s="17"/>
      <c r="M140" s="17"/>
      <c r="N140" s="17"/>
      <c r="O140" s="17"/>
      <c r="P140" s="17"/>
      <c r="Q140" s="17"/>
    </row>
    <row r="141" spans="1:17" x14ac:dyDescent="0.2">
      <c r="A141" s="19" t="s">
        <v>167</v>
      </c>
      <c r="B141" s="17">
        <v>85697</v>
      </c>
      <c r="C141" s="20">
        <v>22.07</v>
      </c>
      <c r="D141" s="20">
        <v>32.761067598899999</v>
      </c>
      <c r="E141" s="20">
        <v>30.726813944900002</v>
      </c>
      <c r="F141" s="17"/>
      <c r="G141" s="21">
        <f t="shared" si="6"/>
        <v>5.0068539254884683E-3</v>
      </c>
      <c r="H141" s="21">
        <f t="shared" si="6"/>
        <v>-1.9296088941729381E-2</v>
      </c>
      <c r="I141" s="21">
        <f t="shared" si="6"/>
        <v>-4.6296378975224425E-3</v>
      </c>
      <c r="J141" s="21">
        <f t="shared" si="6"/>
        <v>-7.6608484559469638E-3</v>
      </c>
      <c r="K141" s="17"/>
      <c r="L141" s="17"/>
      <c r="M141" s="17"/>
      <c r="N141" s="17"/>
      <c r="O141" s="17"/>
      <c r="P141" s="17"/>
      <c r="Q141" s="17"/>
    </row>
    <row r="142" spans="1:17" x14ac:dyDescent="0.2">
      <c r="A142" s="19" t="s">
        <v>168</v>
      </c>
      <c r="B142" s="17">
        <v>85136</v>
      </c>
      <c r="C142" s="20">
        <v>21.9</v>
      </c>
      <c r="D142" s="20">
        <v>32.048457369799998</v>
      </c>
      <c r="E142" s="20">
        <v>30.411237368999998</v>
      </c>
      <c r="F142" s="17"/>
      <c r="G142" s="21">
        <f t="shared" si="6"/>
        <v>-6.5678413026964266E-3</v>
      </c>
      <c r="H142" s="21">
        <f t="shared" si="6"/>
        <v>-7.732583446189923E-3</v>
      </c>
      <c r="I142" s="21">
        <f t="shared" si="6"/>
        <v>-2.1991796722108103E-2</v>
      </c>
      <c r="J142" s="21">
        <f t="shared" si="6"/>
        <v>-1.0323501381515079E-2</v>
      </c>
      <c r="K142" s="17"/>
      <c r="L142" s="17"/>
      <c r="M142" s="17"/>
      <c r="N142" s="17"/>
      <c r="O142" s="17"/>
      <c r="P142" s="17"/>
      <c r="Q142" s="17"/>
    </row>
    <row r="143" spans="1:17" x14ac:dyDescent="0.2">
      <c r="A143" s="19" t="s">
        <v>169</v>
      </c>
      <c r="B143" s="17">
        <v>85460</v>
      </c>
      <c r="C143" s="20">
        <v>21.63</v>
      </c>
      <c r="D143" s="20">
        <v>32.590041143900002</v>
      </c>
      <c r="E143" s="20">
        <v>31.159054681299999</v>
      </c>
      <c r="F143" s="17"/>
      <c r="G143" s="21">
        <f t="shared" si="6"/>
        <v>3.7984523618654108E-3</v>
      </c>
      <c r="H143" s="21">
        <f t="shared" si="6"/>
        <v>-1.2405396857487741E-2</v>
      </c>
      <c r="I143" s="21">
        <f t="shared" si="6"/>
        <v>1.6757705097977964E-2</v>
      </c>
      <c r="J143" s="21">
        <f t="shared" si="6"/>
        <v>2.4292692567361038E-2</v>
      </c>
      <c r="K143" s="17"/>
      <c r="L143" s="17"/>
      <c r="M143" s="17"/>
      <c r="N143" s="17"/>
      <c r="O143" s="17"/>
      <c r="P143" s="17"/>
      <c r="Q143" s="17"/>
    </row>
    <row r="144" spans="1:17" x14ac:dyDescent="0.2">
      <c r="A144" s="19" t="s">
        <v>170</v>
      </c>
      <c r="B144" s="17">
        <v>87887</v>
      </c>
      <c r="C144" s="20">
        <v>21.93</v>
      </c>
      <c r="D144" s="20">
        <v>33.730217510400003</v>
      </c>
      <c r="E144" s="20">
        <v>32.114599024900002</v>
      </c>
      <c r="F144" s="17"/>
      <c r="G144" s="21">
        <f t="shared" si="6"/>
        <v>2.8003468202050141E-2</v>
      </c>
      <c r="H144" s="21">
        <f t="shared" si="6"/>
        <v>1.3774322464829422E-2</v>
      </c>
      <c r="I144" s="21">
        <f t="shared" si="6"/>
        <v>3.4387342307980615E-2</v>
      </c>
      <c r="J144" s="21">
        <f t="shared" si="6"/>
        <v>3.0205842058315547E-2</v>
      </c>
      <c r="K144" s="17"/>
      <c r="L144" s="17"/>
      <c r="M144" s="17"/>
      <c r="N144" s="17"/>
      <c r="O144" s="17"/>
      <c r="P144" s="17"/>
      <c r="Q144" s="17"/>
    </row>
    <row r="145" spans="1:17" x14ac:dyDescent="0.2">
      <c r="A145" s="19" t="s">
        <v>171</v>
      </c>
      <c r="B145" s="17">
        <v>91012</v>
      </c>
      <c r="C145" s="20">
        <v>22.38</v>
      </c>
      <c r="D145" s="20">
        <v>35.170298658199997</v>
      </c>
      <c r="E145" s="20">
        <v>33.560379162099998</v>
      </c>
      <c r="F145" s="17"/>
      <c r="G145" s="21">
        <f t="shared" si="6"/>
        <v>3.4939467536951235E-2</v>
      </c>
      <c r="H145" s="21">
        <f t="shared" si="6"/>
        <v>2.0312140453982306E-2</v>
      </c>
      <c r="I145" s="21">
        <f t="shared" si="6"/>
        <v>4.180784066842138E-2</v>
      </c>
      <c r="J145" s="21">
        <f t="shared" si="6"/>
        <v>4.403545454146942E-2</v>
      </c>
      <c r="K145" s="17"/>
      <c r="L145" s="17"/>
      <c r="M145" s="17"/>
      <c r="N145" s="17"/>
      <c r="O145" s="17"/>
      <c r="P145" s="17"/>
      <c r="Q145" s="17"/>
    </row>
    <row r="146" spans="1:17" x14ac:dyDescent="0.2">
      <c r="A146" s="19" t="s">
        <v>172</v>
      </c>
      <c r="B146" s="17">
        <v>91564</v>
      </c>
      <c r="C146" s="20">
        <v>21.49</v>
      </c>
      <c r="D146" s="20">
        <v>35.750133311799999</v>
      </c>
      <c r="E146" s="20">
        <v>33.900359373000001</v>
      </c>
      <c r="F146" s="17"/>
      <c r="G146" s="21">
        <f t="shared" si="6"/>
        <v>6.0468153748782626E-3</v>
      </c>
      <c r="H146" s="21">
        <f t="shared" si="6"/>
        <v>-4.0579992229360151E-2</v>
      </c>
      <c r="I146" s="21">
        <f t="shared" si="6"/>
        <v>1.6352059839304312E-2</v>
      </c>
      <c r="J146" s="21">
        <f t="shared" si="6"/>
        <v>1.0079435732130038E-2</v>
      </c>
      <c r="K146" s="17"/>
      <c r="L146" s="17"/>
      <c r="M146" s="17"/>
      <c r="N146" s="17"/>
      <c r="O146" s="17"/>
      <c r="P146" s="17"/>
      <c r="Q146" s="17"/>
    </row>
    <row r="147" spans="1:17" x14ac:dyDescent="0.2">
      <c r="A147" s="19" t="s">
        <v>173</v>
      </c>
      <c r="B147" s="17">
        <v>91840</v>
      </c>
      <c r="C147" s="20">
        <v>21.45</v>
      </c>
      <c r="D147" s="20">
        <v>35.151287685900002</v>
      </c>
      <c r="E147" s="20">
        <v>33.634343801699998</v>
      </c>
      <c r="F147" s="17"/>
      <c r="G147" s="21">
        <f t="shared" si="6"/>
        <v>3.0097512414978037E-3</v>
      </c>
      <c r="H147" s="21">
        <f t="shared" si="6"/>
        <v>-1.8630652803930657E-3</v>
      </c>
      <c r="I147" s="21">
        <f t="shared" si="6"/>
        <v>-1.6892746526038432E-2</v>
      </c>
      <c r="J147" s="21">
        <f t="shared" si="6"/>
        <v>-7.8779334054368613E-3</v>
      </c>
      <c r="K147" s="17"/>
      <c r="L147" s="17"/>
      <c r="M147" s="17"/>
      <c r="N147" s="17"/>
      <c r="O147" s="17"/>
      <c r="P147" s="17"/>
      <c r="Q147" s="17"/>
    </row>
    <row r="148" spans="1:17" x14ac:dyDescent="0.2">
      <c r="A148" s="19" t="s">
        <v>174</v>
      </c>
      <c r="B148" s="17">
        <v>91699</v>
      </c>
      <c r="C148" s="20">
        <v>21.59</v>
      </c>
      <c r="D148" s="20">
        <v>35.217826088800003</v>
      </c>
      <c r="E148" s="20">
        <v>34.033367158700003</v>
      </c>
      <c r="F148" s="17"/>
      <c r="G148" s="21">
        <f t="shared" si="6"/>
        <v>-1.5364584937074086E-3</v>
      </c>
      <c r="H148" s="21">
        <f t="shared" si="6"/>
        <v>6.5055991526899639E-3</v>
      </c>
      <c r="I148" s="21">
        <f t="shared" si="6"/>
        <v>1.8911257840608607E-3</v>
      </c>
      <c r="J148" s="21">
        <f t="shared" si="6"/>
        <v>1.1793748493111348E-2</v>
      </c>
      <c r="K148" s="17"/>
      <c r="L148" s="17"/>
      <c r="M148" s="17"/>
      <c r="N148" s="17"/>
      <c r="O148" s="17"/>
      <c r="P148" s="17"/>
      <c r="Q148" s="17"/>
    </row>
    <row r="149" spans="1:17" x14ac:dyDescent="0.2">
      <c r="A149" s="19" t="s">
        <v>175</v>
      </c>
      <c r="B149" s="17">
        <v>92031</v>
      </c>
      <c r="C149" s="20">
        <v>22.93</v>
      </c>
      <c r="D149" s="20">
        <v>35.664583936600003</v>
      </c>
      <c r="E149" s="20">
        <v>34.241191823800001</v>
      </c>
      <c r="F149" s="17"/>
      <c r="G149" s="21">
        <f t="shared" si="6"/>
        <v>3.6140027361311711E-3</v>
      </c>
      <c r="H149" s="21">
        <f t="shared" si="6"/>
        <v>6.0215852343097009E-2</v>
      </c>
      <c r="I149" s="21">
        <f t="shared" si="6"/>
        <v>1.2605772395363568E-2</v>
      </c>
      <c r="J149" s="21">
        <f t="shared" si="6"/>
        <v>6.0879282145028151E-3</v>
      </c>
      <c r="K149" s="17"/>
      <c r="L149" s="17"/>
      <c r="M149" s="17"/>
      <c r="N149" s="17"/>
      <c r="O149" s="17"/>
      <c r="P149" s="17"/>
      <c r="Q149" s="17"/>
    </row>
    <row r="150" spans="1:17" x14ac:dyDescent="0.2">
      <c r="A150" s="19" t="s">
        <v>176</v>
      </c>
      <c r="B150" s="17">
        <v>93613</v>
      </c>
      <c r="C150" s="20">
        <v>23.55</v>
      </c>
      <c r="D150" s="20">
        <v>36.206396645700003</v>
      </c>
      <c r="E150" s="20">
        <v>34.831413872699997</v>
      </c>
      <c r="F150" s="17"/>
      <c r="G150" s="21">
        <f t="shared" si="6"/>
        <v>1.7043785914586388E-2</v>
      </c>
      <c r="H150" s="21">
        <f t="shared" si="6"/>
        <v>2.6679723592613721E-2</v>
      </c>
      <c r="I150" s="21">
        <f t="shared" si="6"/>
        <v>1.5077656353644428E-2</v>
      </c>
      <c r="J150" s="21">
        <f t="shared" si="6"/>
        <v>1.7090318479609842E-2</v>
      </c>
      <c r="K150" s="17"/>
      <c r="L150" s="17"/>
      <c r="M150" s="17"/>
      <c r="N150" s="17"/>
      <c r="O150" s="17"/>
      <c r="P150" s="17"/>
      <c r="Q150" s="17"/>
    </row>
    <row r="151" spans="1:17" x14ac:dyDescent="0.2">
      <c r="A151" s="19" t="s">
        <v>177</v>
      </c>
      <c r="B151" s="17">
        <v>93805</v>
      </c>
      <c r="C151" s="20">
        <v>23.45</v>
      </c>
      <c r="D151" s="20">
        <v>35.959254006499997</v>
      </c>
      <c r="E151" s="20">
        <v>34.723345046799999</v>
      </c>
      <c r="F151" s="17"/>
      <c r="G151" s="21">
        <f t="shared" si="6"/>
        <v>2.0488967673077396E-3</v>
      </c>
      <c r="H151" s="21">
        <f t="shared" si="6"/>
        <v>-4.2553255701384945E-3</v>
      </c>
      <c r="I151" s="21">
        <f t="shared" si="6"/>
        <v>-6.8493418450244637E-3</v>
      </c>
      <c r="J151" s="21">
        <f t="shared" si="6"/>
        <v>-3.1074484202170084E-3</v>
      </c>
      <c r="K151" s="17"/>
      <c r="L151" s="17"/>
      <c r="M151" s="17"/>
      <c r="N151" s="17"/>
      <c r="O151" s="17"/>
      <c r="P151" s="17"/>
      <c r="Q151" s="17"/>
    </row>
    <row r="152" spans="1:17" x14ac:dyDescent="0.2">
      <c r="A152" s="19" t="s">
        <v>178</v>
      </c>
      <c r="B152" s="17">
        <v>93658</v>
      </c>
      <c r="C152" s="20">
        <v>22.95</v>
      </c>
      <c r="D152" s="20">
        <v>35.740627825600001</v>
      </c>
      <c r="E152" s="20">
        <v>34.4988944085</v>
      </c>
      <c r="F152" s="17"/>
      <c r="G152" s="21">
        <f t="shared" si="6"/>
        <v>-1.5683098011878736E-3</v>
      </c>
      <c r="H152" s="21">
        <f t="shared" si="6"/>
        <v>-2.1552558385734191E-2</v>
      </c>
      <c r="I152" s="21">
        <f t="shared" si="6"/>
        <v>-6.0983882505326577E-3</v>
      </c>
      <c r="J152" s="21">
        <f t="shared" si="6"/>
        <v>-6.4849512718449251E-3</v>
      </c>
      <c r="K152" s="17"/>
      <c r="L152" s="17"/>
      <c r="M152" s="17"/>
      <c r="N152" s="17"/>
      <c r="O152" s="17"/>
      <c r="P152" s="17"/>
      <c r="Q152" s="17"/>
    </row>
    <row r="153" spans="1:17" x14ac:dyDescent="0.2">
      <c r="A153" s="19" t="s">
        <v>179</v>
      </c>
      <c r="B153" s="17">
        <v>94474</v>
      </c>
      <c r="C153" s="20">
        <v>22.67</v>
      </c>
      <c r="D153" s="20">
        <v>36.006781437100003</v>
      </c>
      <c r="E153" s="20">
        <v>34.906230752100001</v>
      </c>
      <c r="F153" s="17"/>
      <c r="G153" s="21">
        <f t="shared" si="6"/>
        <v>8.6748146743503857E-3</v>
      </c>
      <c r="H153" s="21">
        <f t="shared" si="6"/>
        <v>-1.2275471987116454E-2</v>
      </c>
      <c r="I153" s="21">
        <f t="shared" si="6"/>
        <v>7.4192179229386921E-3</v>
      </c>
      <c r="J153" s="21">
        <f t="shared" si="6"/>
        <v>1.1738067458921189E-2</v>
      </c>
      <c r="K153" s="17"/>
      <c r="L153" s="17"/>
      <c r="M153" s="17"/>
      <c r="N153" s="17"/>
      <c r="O153" s="17"/>
      <c r="P153" s="17"/>
      <c r="Q153" s="17"/>
    </row>
    <row r="154" spans="1:17" x14ac:dyDescent="0.2">
      <c r="A154" s="19" t="s">
        <v>180</v>
      </c>
      <c r="B154" s="17">
        <v>94055</v>
      </c>
      <c r="C154" s="20">
        <v>22.43</v>
      </c>
      <c r="D154" s="20">
        <v>35.445957755800002</v>
      </c>
      <c r="E154" s="20">
        <v>34.839726859300001</v>
      </c>
      <c r="F154" s="17"/>
      <c r="G154" s="21">
        <f t="shared" si="6"/>
        <v>-4.4449468237527092E-3</v>
      </c>
      <c r="H154" s="21">
        <f t="shared" si="6"/>
        <v>-1.064311598732076E-2</v>
      </c>
      <c r="I154" s="21">
        <f t="shared" si="6"/>
        <v>-1.5698074126965649E-2</v>
      </c>
      <c r="J154" s="21">
        <f t="shared" si="6"/>
        <v>-1.9070327580991964E-3</v>
      </c>
      <c r="K154" s="17"/>
      <c r="L154" s="17"/>
      <c r="M154" s="17"/>
      <c r="N154" s="17"/>
      <c r="O154" s="17"/>
      <c r="P154" s="17"/>
      <c r="Q154" s="17"/>
    </row>
    <row r="155" spans="1:17" x14ac:dyDescent="0.2">
      <c r="A155" s="19" t="s">
        <v>181</v>
      </c>
      <c r="B155" s="17">
        <v>94393</v>
      </c>
      <c r="C155" s="20">
        <v>22.22</v>
      </c>
      <c r="D155" s="20">
        <v>35.341397408399999</v>
      </c>
      <c r="E155" s="20">
        <v>35.005986591400003</v>
      </c>
      <c r="F155" s="17"/>
      <c r="G155" s="21">
        <f t="shared" si="6"/>
        <v>3.5872003146626046E-3</v>
      </c>
      <c r="H155" s="21">
        <f t="shared" si="6"/>
        <v>-9.4065643206330506E-3</v>
      </c>
      <c r="I155" s="21">
        <f t="shared" si="6"/>
        <v>-2.9542118984999307E-3</v>
      </c>
      <c r="J155" s="21">
        <f t="shared" si="6"/>
        <v>4.7607802371637678E-3</v>
      </c>
      <c r="K155" s="17"/>
      <c r="L155" s="17"/>
      <c r="M155" s="17"/>
      <c r="N155" s="17"/>
      <c r="O155" s="17"/>
      <c r="P155" s="17"/>
      <c r="Q155" s="17"/>
    </row>
    <row r="156" spans="1:17" x14ac:dyDescent="0.2">
      <c r="A156" s="19" t="s">
        <v>182</v>
      </c>
      <c r="B156" s="17">
        <v>95351</v>
      </c>
      <c r="C156" s="20">
        <v>23.66</v>
      </c>
      <c r="D156" s="20">
        <v>35.341397408399999</v>
      </c>
      <c r="E156" s="20">
        <v>35.122368403899998</v>
      </c>
      <c r="F156" s="17"/>
      <c r="G156" s="21">
        <f t="shared" si="6"/>
        <v>1.0097901808765911E-2</v>
      </c>
      <c r="H156" s="21">
        <f t="shared" si="6"/>
        <v>6.2793074338756805E-2</v>
      </c>
      <c r="I156" s="21">
        <f t="shared" si="6"/>
        <v>0</v>
      </c>
      <c r="J156" s="21">
        <f t="shared" si="6"/>
        <v>3.3191116304139116E-3</v>
      </c>
      <c r="K156" s="17"/>
      <c r="L156" s="17"/>
      <c r="M156" s="17"/>
      <c r="N156" s="17"/>
      <c r="O156" s="17"/>
      <c r="P156" s="17"/>
      <c r="Q156" s="17"/>
    </row>
    <row r="157" spans="1:17" x14ac:dyDescent="0.2">
      <c r="A157" s="19" t="s">
        <v>183</v>
      </c>
      <c r="B157" s="17">
        <v>96096</v>
      </c>
      <c r="C157" s="20">
        <v>24.05</v>
      </c>
      <c r="D157" s="20">
        <v>35.797660742399998</v>
      </c>
      <c r="E157" s="20">
        <v>35.479826827799997</v>
      </c>
      <c r="F157" s="17"/>
      <c r="G157" s="21">
        <f t="shared" si="6"/>
        <v>7.7828721325073763E-3</v>
      </c>
      <c r="H157" s="21">
        <f t="shared" si="6"/>
        <v>1.6349138001529411E-2</v>
      </c>
      <c r="I157" s="21">
        <f t="shared" si="6"/>
        <v>1.282754093727722E-2</v>
      </c>
      <c r="J157" s="21">
        <f t="shared" si="6"/>
        <v>1.0126072627766696E-2</v>
      </c>
      <c r="K157" s="17"/>
      <c r="L157" s="17"/>
      <c r="M157" s="17"/>
      <c r="N157" s="17"/>
      <c r="O157" s="17"/>
      <c r="P157" s="17"/>
      <c r="Q157" s="17"/>
    </row>
    <row r="158" spans="1:17" x14ac:dyDescent="0.2">
      <c r="A158" s="19" t="s">
        <v>184</v>
      </c>
      <c r="B158" s="17">
        <v>96009</v>
      </c>
      <c r="C158" s="20">
        <v>24.49</v>
      </c>
      <c r="D158" s="20">
        <v>35.502990672499998</v>
      </c>
      <c r="E158" s="20">
        <v>35.072490484200003</v>
      </c>
      <c r="F158" s="17"/>
      <c r="G158" s="21">
        <f t="shared" si="6"/>
        <v>-9.0575472734013098E-4</v>
      </c>
      <c r="H158" s="21">
        <f t="shared" si="6"/>
        <v>1.8129874412306186E-2</v>
      </c>
      <c r="I158" s="21">
        <f t="shared" si="6"/>
        <v>-8.2656116518927663E-3</v>
      </c>
      <c r="J158" s="21">
        <f t="shared" si="6"/>
        <v>-1.1547200296788036E-2</v>
      </c>
      <c r="K158" s="17"/>
      <c r="L158" s="17"/>
      <c r="M158" s="17"/>
      <c r="N158" s="17"/>
      <c r="O158" s="17"/>
      <c r="P158" s="17"/>
      <c r="Q158" s="17"/>
    </row>
    <row r="159" spans="1:17" x14ac:dyDescent="0.2">
      <c r="A159" s="19" t="s">
        <v>185</v>
      </c>
      <c r="B159" s="17">
        <v>95103</v>
      </c>
      <c r="C159" s="20">
        <v>23.26</v>
      </c>
      <c r="D159" s="20">
        <v>35.445957755800002</v>
      </c>
      <c r="E159" s="20">
        <v>34.914543738699997</v>
      </c>
      <c r="F159" s="17"/>
      <c r="G159" s="21">
        <f t="shared" si="6"/>
        <v>-9.4814222784665066E-3</v>
      </c>
      <c r="H159" s="21">
        <f t="shared" si="6"/>
        <v>-5.152972387355792E-2</v>
      </c>
      <c r="I159" s="21">
        <f t="shared" si="6"/>
        <v>-1.6077173868844286E-3</v>
      </c>
      <c r="J159" s="21">
        <f t="shared" si="6"/>
        <v>-4.5136078533184101E-3</v>
      </c>
      <c r="K159" s="17"/>
      <c r="L159" s="17"/>
      <c r="M159" s="17"/>
      <c r="N159" s="17"/>
      <c r="O159" s="17"/>
      <c r="P159" s="17"/>
      <c r="Q159" s="17"/>
    </row>
    <row r="160" spans="1:17" x14ac:dyDescent="0.2">
      <c r="A160" s="19" t="s">
        <v>186</v>
      </c>
      <c r="B160" s="17">
        <v>96558</v>
      </c>
      <c r="C160" s="20">
        <v>23.75</v>
      </c>
      <c r="D160" s="20">
        <v>35.683594908899998</v>
      </c>
      <c r="E160" s="20">
        <v>35.513078774299998</v>
      </c>
      <c r="F160" s="17"/>
      <c r="G160" s="21">
        <f t="shared" si="6"/>
        <v>1.518334926929968E-2</v>
      </c>
      <c r="H160" s="21">
        <f t="shared" si="6"/>
        <v>2.0847383390131712E-2</v>
      </c>
      <c r="I160" s="21">
        <f t="shared" si="6"/>
        <v>6.6818369677452347E-3</v>
      </c>
      <c r="J160" s="21">
        <f t="shared" si="6"/>
        <v>1.6997576370807801E-2</v>
      </c>
      <c r="K160" s="17"/>
      <c r="L160" s="17"/>
      <c r="M160" s="17"/>
      <c r="N160" s="17"/>
      <c r="O160" s="17"/>
      <c r="P160" s="17"/>
      <c r="Q160" s="17"/>
    </row>
    <row r="161" spans="1:17" x14ac:dyDescent="0.2">
      <c r="A161" s="19" t="s">
        <v>187</v>
      </c>
      <c r="B161" s="17">
        <v>97677</v>
      </c>
      <c r="C161" s="20">
        <v>24.19</v>
      </c>
      <c r="D161" s="20">
        <v>35.636067478299999</v>
      </c>
      <c r="E161" s="20">
        <v>35.870537198299999</v>
      </c>
      <c r="F161" s="17"/>
      <c r="G161" s="21">
        <f t="shared" si="6"/>
        <v>1.1522252735684416E-2</v>
      </c>
      <c r="H161" s="21">
        <f t="shared" si="6"/>
        <v>1.8356794141285711E-2</v>
      </c>
      <c r="I161" s="21">
        <f t="shared" si="6"/>
        <v>-1.3328004100031004E-3</v>
      </c>
      <c r="J161" s="21">
        <f t="shared" si="6"/>
        <v>1.0015222877713521E-2</v>
      </c>
      <c r="K161" s="17"/>
      <c r="L161" s="17"/>
      <c r="M161" s="17"/>
      <c r="N161" s="17"/>
      <c r="O161" s="17"/>
      <c r="P161" s="17"/>
      <c r="Q161" s="17"/>
    </row>
    <row r="162" spans="1:17" x14ac:dyDescent="0.2">
      <c r="A162" s="19" t="s">
        <v>188</v>
      </c>
      <c r="B162" s="17">
        <v>95443</v>
      </c>
      <c r="C162" s="20">
        <v>24.45</v>
      </c>
      <c r="D162" s="20">
        <v>36.272935048599997</v>
      </c>
      <c r="E162" s="20">
        <v>36.161491729399998</v>
      </c>
      <c r="F162" s="17"/>
      <c r="G162" s="21">
        <f t="shared" si="6"/>
        <v>-2.3136906143180251E-2</v>
      </c>
      <c r="H162" s="21">
        <f t="shared" si="6"/>
        <v>1.0690891298944972E-2</v>
      </c>
      <c r="I162" s="21">
        <f t="shared" si="6"/>
        <v>1.7713615832328281E-2</v>
      </c>
      <c r="J162" s="21">
        <f t="shared" si="6"/>
        <v>8.078520563637644E-3</v>
      </c>
      <c r="K162" s="17"/>
      <c r="L162" s="17"/>
      <c r="M162" s="17"/>
      <c r="N162" s="17"/>
      <c r="O162" s="17"/>
      <c r="P162" s="17"/>
      <c r="Q162" s="17"/>
    </row>
    <row r="163" spans="1:17" x14ac:dyDescent="0.2">
      <c r="A163" s="19" t="s">
        <v>189</v>
      </c>
      <c r="B163" s="17">
        <v>95639</v>
      </c>
      <c r="C163" s="20">
        <v>23.85</v>
      </c>
      <c r="D163" s="20">
        <v>36.006781437100003</v>
      </c>
      <c r="E163" s="20">
        <v>35.695964479600001</v>
      </c>
      <c r="F163" s="17"/>
      <c r="G163" s="21">
        <f t="shared" si="6"/>
        <v>2.0514760023415323E-3</v>
      </c>
      <c r="H163" s="21">
        <f t="shared" si="6"/>
        <v>-2.4845998586530662E-2</v>
      </c>
      <c r="I163" s="21">
        <f t="shared" si="6"/>
        <v>-7.3645782631047768E-3</v>
      </c>
      <c r="J163" s="21">
        <f t="shared" si="6"/>
        <v>-1.2957145642609741E-2</v>
      </c>
      <c r="K163" s="17"/>
      <c r="L163" s="17"/>
      <c r="M163" s="17"/>
      <c r="N163" s="17"/>
      <c r="O163" s="17"/>
      <c r="P163" s="17"/>
      <c r="Q163" s="17"/>
    </row>
    <row r="164" spans="1:17" x14ac:dyDescent="0.2">
      <c r="A164" s="19" t="s">
        <v>190</v>
      </c>
      <c r="B164" s="17">
        <v>96996</v>
      </c>
      <c r="C164" s="20">
        <v>23.68</v>
      </c>
      <c r="D164" s="20">
        <v>36.234913104100002</v>
      </c>
      <c r="E164" s="20">
        <v>35.612834613499999</v>
      </c>
      <c r="F164" s="17"/>
      <c r="G164" s="21">
        <f t="shared" si="6"/>
        <v>1.4089053880449041E-2</v>
      </c>
      <c r="H164" s="21">
        <f t="shared" si="6"/>
        <v>-7.153407318545326E-3</v>
      </c>
      <c r="I164" s="21">
        <f t="shared" si="6"/>
        <v>6.3158104688931481E-3</v>
      </c>
      <c r="J164" s="21">
        <f t="shared" si="6"/>
        <v>-2.3315468726394775E-3</v>
      </c>
      <c r="K164" s="17"/>
      <c r="L164" s="17"/>
      <c r="M164" s="17"/>
      <c r="N164" s="17"/>
      <c r="O164" s="17"/>
      <c r="P164" s="17"/>
      <c r="Q164" s="17"/>
    </row>
    <row r="165" spans="1:17" x14ac:dyDescent="0.2">
      <c r="A165" s="19" t="s">
        <v>191</v>
      </c>
      <c r="B165" s="17">
        <v>97393</v>
      </c>
      <c r="C165" s="20">
        <v>23.54</v>
      </c>
      <c r="D165" s="20">
        <v>36.862275188200002</v>
      </c>
      <c r="E165" s="20">
        <v>37.624577371800001</v>
      </c>
      <c r="F165" s="17"/>
      <c r="G165" s="21">
        <f t="shared" si="6"/>
        <v>4.0845989429491277E-3</v>
      </c>
      <c r="H165" s="21">
        <f t="shared" si="6"/>
        <v>-5.9297081836742829E-3</v>
      </c>
      <c r="I165" s="21">
        <f t="shared" si="6"/>
        <v>1.7165571026501729E-2</v>
      </c>
      <c r="J165" s="21">
        <f t="shared" si="6"/>
        <v>5.4951394626403006E-2</v>
      </c>
      <c r="K165" s="17"/>
      <c r="L165" s="17"/>
      <c r="M165" s="17"/>
      <c r="N165" s="17"/>
      <c r="O165" s="17"/>
      <c r="P165" s="17"/>
      <c r="Q165" s="17"/>
    </row>
    <row r="166" spans="1:17" x14ac:dyDescent="0.2">
      <c r="A166" s="19" t="s">
        <v>192</v>
      </c>
      <c r="B166" s="17">
        <v>97861</v>
      </c>
      <c r="C166" s="20">
        <v>23.89</v>
      </c>
      <c r="D166" s="20">
        <v>36.9050664273</v>
      </c>
      <c r="E166" s="20">
        <v>37.159050121900002</v>
      </c>
      <c r="F166" s="17"/>
      <c r="G166" s="21">
        <f t="shared" si="6"/>
        <v>4.7937650058569401E-3</v>
      </c>
      <c r="H166" s="21">
        <f t="shared" si="6"/>
        <v>1.4758859505587484E-2</v>
      </c>
      <c r="I166" s="21">
        <f t="shared" si="6"/>
        <v>1.1601677100620744E-3</v>
      </c>
      <c r="J166" s="21">
        <f t="shared" si="6"/>
        <v>-1.2450138587215534E-2</v>
      </c>
      <c r="K166" s="17"/>
      <c r="L166" s="17"/>
      <c r="M166" s="17"/>
      <c r="N166" s="17"/>
      <c r="O166" s="17"/>
      <c r="P166" s="17"/>
      <c r="Q166" s="17"/>
    </row>
    <row r="167" spans="1:17" x14ac:dyDescent="0.2">
      <c r="A167" s="19" t="s">
        <v>193</v>
      </c>
      <c r="B167" s="17">
        <v>98588</v>
      </c>
      <c r="C167" s="20">
        <v>23.7</v>
      </c>
      <c r="D167" s="20">
        <v>37.741872880700001</v>
      </c>
      <c r="E167" s="20">
        <v>37.9815326935</v>
      </c>
      <c r="F167" s="17"/>
      <c r="G167" s="21">
        <f t="shared" si="6"/>
        <v>7.4014458596056883E-3</v>
      </c>
      <c r="H167" s="21">
        <f t="shared" si="6"/>
        <v>-7.9849131966326908E-3</v>
      </c>
      <c r="I167" s="21">
        <f t="shared" si="6"/>
        <v>2.2421321414452716E-2</v>
      </c>
      <c r="J167" s="21">
        <f t="shared" si="6"/>
        <v>2.1892708073433277E-2</v>
      </c>
      <c r="K167" s="17"/>
      <c r="L167" s="17"/>
      <c r="M167" s="17"/>
      <c r="N167" s="17"/>
      <c r="O167" s="17"/>
      <c r="P167" s="17"/>
      <c r="Q167" s="17"/>
    </row>
    <row r="168" spans="1:17" x14ac:dyDescent="0.2">
      <c r="A168" s="19" t="s">
        <v>194</v>
      </c>
      <c r="B168" s="17">
        <v>98311</v>
      </c>
      <c r="C168" s="20">
        <v>25.24</v>
      </c>
      <c r="D168" s="20">
        <v>36.134824123599998</v>
      </c>
      <c r="E168" s="20">
        <v>37.998165727299998</v>
      </c>
      <c r="F168" s="17"/>
      <c r="G168" s="21">
        <f t="shared" si="6"/>
        <v>-2.8136271158221218E-3</v>
      </c>
      <c r="H168" s="21">
        <f t="shared" si="6"/>
        <v>6.295498953192695E-2</v>
      </c>
      <c r="I168" s="21">
        <f t="shared" si="6"/>
        <v>-4.351310706922705E-2</v>
      </c>
      <c r="J168" s="21">
        <f t="shared" si="6"/>
        <v>4.3782837814333069E-4</v>
      </c>
      <c r="K168" s="17"/>
      <c r="L168" s="17"/>
      <c r="M168" s="17"/>
      <c r="N168" s="17"/>
      <c r="O168" s="17"/>
      <c r="P168" s="17"/>
      <c r="Q168" s="17"/>
    </row>
    <row r="169" spans="1:17" x14ac:dyDescent="0.2">
      <c r="A169" s="19" t="s">
        <v>195</v>
      </c>
      <c r="B169" s="17">
        <v>94635</v>
      </c>
      <c r="C169" s="20">
        <v>24.18</v>
      </c>
      <c r="D169" s="20">
        <v>34.613357844799999</v>
      </c>
      <c r="E169" s="20">
        <v>36.210114593199997</v>
      </c>
      <c r="F169" s="17"/>
      <c r="G169" s="21">
        <f t="shared" si="6"/>
        <v>-3.8108536741414852E-2</v>
      </c>
      <c r="H169" s="21">
        <f t="shared" si="6"/>
        <v>-4.2904192486365705E-2</v>
      </c>
      <c r="I169" s="21">
        <f t="shared" si="6"/>
        <v>-4.3017385081136207E-2</v>
      </c>
      <c r="J169" s="21">
        <f t="shared" si="6"/>
        <v>-4.8199399770793933E-2</v>
      </c>
      <c r="K169" s="17"/>
      <c r="L169" s="17"/>
      <c r="M169" s="17"/>
      <c r="N169" s="17"/>
      <c r="O169" s="17"/>
      <c r="P169" s="17"/>
      <c r="Q169" s="17"/>
    </row>
    <row r="170" spans="1:17" x14ac:dyDescent="0.2">
      <c r="A170" s="19" t="s">
        <v>196</v>
      </c>
      <c r="B170" s="17">
        <v>94405</v>
      </c>
      <c r="C170" s="20">
        <v>23.21</v>
      </c>
      <c r="D170" s="20">
        <v>34.7369769799</v>
      </c>
      <c r="E170" s="20">
        <v>36.759004708799999</v>
      </c>
      <c r="F170" s="17"/>
      <c r="G170" s="21">
        <f t="shared" si="6"/>
        <v>-2.4333486403869658E-3</v>
      </c>
      <c r="H170" s="21">
        <f t="shared" si="6"/>
        <v>-4.0942624900300935E-2</v>
      </c>
      <c r="I170" s="21">
        <f t="shared" si="6"/>
        <v>3.5650661627688114E-3</v>
      </c>
      <c r="J170" s="21">
        <f t="shared" si="6"/>
        <v>1.504473327832084E-2</v>
      </c>
      <c r="K170" s="17"/>
      <c r="L170" s="17"/>
      <c r="M170" s="17"/>
      <c r="N170" s="17"/>
      <c r="O170" s="17"/>
      <c r="P170" s="17"/>
      <c r="Q170" s="17"/>
    </row>
    <row r="171" spans="1:17" x14ac:dyDescent="0.2">
      <c r="A171" s="19" t="s">
        <v>197</v>
      </c>
      <c r="B171" s="17">
        <v>95343</v>
      </c>
      <c r="C171" s="20">
        <v>23.5</v>
      </c>
      <c r="D171" s="20">
        <v>35.478691790900001</v>
      </c>
      <c r="E171" s="20">
        <v>37.149881003200001</v>
      </c>
      <c r="F171" s="17"/>
      <c r="G171" s="21">
        <f t="shared" si="6"/>
        <v>9.8868777621552804E-3</v>
      </c>
      <c r="H171" s="21">
        <f t="shared" si="6"/>
        <v>1.2417200863767663E-2</v>
      </c>
      <c r="I171" s="21">
        <f t="shared" si="6"/>
        <v>2.1127546427039033E-2</v>
      </c>
      <c r="J171" s="21">
        <f t="shared" si="6"/>
        <v>1.05773462799754E-2</v>
      </c>
      <c r="K171" s="17"/>
      <c r="L171" s="17"/>
      <c r="M171" s="17"/>
      <c r="N171" s="17"/>
      <c r="O171" s="17"/>
      <c r="P171" s="17"/>
      <c r="Q171" s="17"/>
    </row>
    <row r="172" spans="1:17" x14ac:dyDescent="0.2">
      <c r="A172" s="19" t="s">
        <v>198</v>
      </c>
      <c r="B172" s="17">
        <v>94412</v>
      </c>
      <c r="C172" s="20">
        <v>23.12</v>
      </c>
      <c r="D172" s="20">
        <v>35.079306892699996</v>
      </c>
      <c r="E172" s="20">
        <v>36.933651563700003</v>
      </c>
      <c r="F172" s="17"/>
      <c r="G172" s="21">
        <f t="shared" si="6"/>
        <v>-9.8127318960182005E-3</v>
      </c>
      <c r="H172" s="21">
        <f t="shared" si="6"/>
        <v>-1.6302377345936536E-2</v>
      </c>
      <c r="I172" s="21">
        <f t="shared" si="6"/>
        <v>-1.1320875624225624E-2</v>
      </c>
      <c r="J172" s="21">
        <f t="shared" si="6"/>
        <v>-5.8374660610061909E-3</v>
      </c>
      <c r="K172" s="17"/>
      <c r="L172" s="17"/>
      <c r="M172" s="17"/>
      <c r="N172" s="17"/>
      <c r="O172" s="17"/>
      <c r="P172" s="17"/>
      <c r="Q172" s="17"/>
    </row>
    <row r="173" spans="1:17" x14ac:dyDescent="0.2">
      <c r="A173" s="19" t="s">
        <v>199</v>
      </c>
      <c r="B173" s="17">
        <v>96168</v>
      </c>
      <c r="C173" s="20">
        <v>23.3</v>
      </c>
      <c r="D173" s="20">
        <v>35.916113346099998</v>
      </c>
      <c r="E173" s="20">
        <v>37.673821568100003</v>
      </c>
      <c r="F173" s="17"/>
      <c r="G173" s="21">
        <f t="shared" si="6"/>
        <v>1.8428478285320453E-2</v>
      </c>
      <c r="H173" s="21">
        <f t="shared" si="6"/>
        <v>7.7553167674782241E-3</v>
      </c>
      <c r="I173" s="21">
        <f t="shared" si="6"/>
        <v>2.3574625116045377E-2</v>
      </c>
      <c r="J173" s="21">
        <f t="shared" si="6"/>
        <v>1.9842363187195362E-2</v>
      </c>
      <c r="K173" s="17"/>
      <c r="L173" s="17"/>
      <c r="M173" s="17"/>
      <c r="N173" s="17"/>
      <c r="O173" s="17"/>
      <c r="P173" s="17"/>
      <c r="Q173" s="17"/>
    </row>
    <row r="174" spans="1:17" x14ac:dyDescent="0.2">
      <c r="A174" s="19" t="s">
        <v>200</v>
      </c>
      <c r="B174" s="17">
        <v>95842</v>
      </c>
      <c r="C174" s="20">
        <v>22.55</v>
      </c>
      <c r="D174" s="20">
        <v>35.0983252212</v>
      </c>
      <c r="E174" s="20">
        <v>37.091665384899997</v>
      </c>
      <c r="F174" s="17"/>
      <c r="G174" s="21">
        <f t="shared" si="6"/>
        <v>-3.3956597390274691E-3</v>
      </c>
      <c r="H174" s="21">
        <f t="shared" si="6"/>
        <v>-3.2718294622967513E-2</v>
      </c>
      <c r="I174" s="21">
        <f t="shared" si="6"/>
        <v>-2.3032619682327754E-2</v>
      </c>
      <c r="J174" s="21">
        <f t="shared" si="6"/>
        <v>-1.5573173463737848E-2</v>
      </c>
      <c r="K174" s="17"/>
      <c r="L174" s="17"/>
      <c r="M174" s="17"/>
      <c r="N174" s="17"/>
      <c r="O174" s="17"/>
      <c r="P174" s="17"/>
      <c r="Q174" s="17"/>
    </row>
    <row r="175" spans="1:17" x14ac:dyDescent="0.2">
      <c r="A175" s="19" t="s">
        <v>201</v>
      </c>
      <c r="B175" s="17">
        <v>98015</v>
      </c>
      <c r="C175" s="20">
        <v>22.82</v>
      </c>
      <c r="D175" s="20">
        <v>36.030223317000001</v>
      </c>
      <c r="E175" s="20">
        <v>38.5054732583</v>
      </c>
      <c r="F175" s="17"/>
      <c r="G175" s="21">
        <f t="shared" si="6"/>
        <v>2.2419525919461884E-2</v>
      </c>
      <c r="H175" s="21">
        <f t="shared" si="6"/>
        <v>1.1902278485242217E-2</v>
      </c>
      <c r="I175" s="21">
        <f t="shared" si="6"/>
        <v>2.6204707988002233E-2</v>
      </c>
      <c r="J175" s="21">
        <f t="shared" si="6"/>
        <v>3.7408102065768313E-2</v>
      </c>
      <c r="K175" s="17"/>
      <c r="L175" s="17"/>
      <c r="M175" s="17"/>
      <c r="N175" s="17"/>
      <c r="O175" s="17"/>
      <c r="P175" s="17"/>
      <c r="Q175" s="17"/>
    </row>
    <row r="176" spans="1:17" x14ac:dyDescent="0.2">
      <c r="A176" s="19" t="s">
        <v>202</v>
      </c>
      <c r="B176" s="17">
        <v>97525</v>
      </c>
      <c r="C176" s="20">
        <v>22.66</v>
      </c>
      <c r="D176" s="20">
        <v>35.659365911499997</v>
      </c>
      <c r="E176" s="20">
        <v>38.2559777512</v>
      </c>
      <c r="F176" s="17"/>
      <c r="G176" s="21">
        <f t="shared" si="6"/>
        <v>-5.0117727896674133E-3</v>
      </c>
      <c r="H176" s="21">
        <f t="shared" si="6"/>
        <v>-7.0360888340693312E-3</v>
      </c>
      <c r="I176" s="21">
        <f t="shared" si="6"/>
        <v>-1.0346292054710642E-2</v>
      </c>
      <c r="J176" s="21">
        <f t="shared" si="6"/>
        <v>-6.500564603793519E-3</v>
      </c>
      <c r="K176" s="17"/>
      <c r="L176" s="17"/>
      <c r="M176" s="17"/>
      <c r="N176" s="17"/>
      <c r="O176" s="17"/>
      <c r="P176" s="17"/>
      <c r="Q176" s="17"/>
    </row>
    <row r="177" spans="1:17" x14ac:dyDescent="0.2">
      <c r="A177" s="19" t="s">
        <v>203</v>
      </c>
      <c r="B177" s="17">
        <v>96509</v>
      </c>
      <c r="C177" s="20">
        <v>22.26</v>
      </c>
      <c r="D177" s="20">
        <v>35.088816056900001</v>
      </c>
      <c r="E177" s="20">
        <v>37.382743476500004</v>
      </c>
      <c r="F177" s="17"/>
      <c r="G177" s="21">
        <f t="shared" si="6"/>
        <v>-1.0472487147914988E-2</v>
      </c>
      <c r="H177" s="21">
        <f t="shared" si="6"/>
        <v>-1.7809909752461384E-2</v>
      </c>
      <c r="I177" s="21">
        <f t="shared" si="6"/>
        <v>-1.6129381930339467E-2</v>
      </c>
      <c r="J177" s="21">
        <f t="shared" si="6"/>
        <v>-2.3090635569976935E-2</v>
      </c>
      <c r="K177" s="17"/>
      <c r="L177" s="17"/>
      <c r="M177" s="17"/>
      <c r="N177" s="17"/>
      <c r="O177" s="17"/>
      <c r="P177" s="17"/>
      <c r="Q177" s="17"/>
    </row>
    <row r="178" spans="1:17" x14ac:dyDescent="0.2">
      <c r="A178" s="19" t="s">
        <v>204</v>
      </c>
      <c r="B178" s="17">
        <v>97659</v>
      </c>
      <c r="C178" s="20">
        <v>22.16</v>
      </c>
      <c r="D178" s="20">
        <v>35.897095017600002</v>
      </c>
      <c r="E178" s="20">
        <v>37.698771118800003</v>
      </c>
      <c r="F178" s="17"/>
      <c r="G178" s="21">
        <f t="shared" si="6"/>
        <v>1.1845550729484766E-2</v>
      </c>
      <c r="H178" s="21">
        <f t="shared" si="6"/>
        <v>-4.5024839683157902E-3</v>
      </c>
      <c r="I178" s="21">
        <f t="shared" si="6"/>
        <v>2.277392464965812E-2</v>
      </c>
      <c r="J178" s="21">
        <f t="shared" si="6"/>
        <v>8.4183040353145062E-3</v>
      </c>
      <c r="K178" s="17"/>
      <c r="L178" s="17"/>
      <c r="M178" s="17"/>
      <c r="N178" s="17"/>
      <c r="O178" s="17"/>
      <c r="P178" s="17"/>
      <c r="Q178" s="17"/>
    </row>
    <row r="179" spans="1:17" x14ac:dyDescent="0.2">
      <c r="A179" s="19" t="s">
        <v>205</v>
      </c>
      <c r="B179" s="17">
        <v>96544</v>
      </c>
      <c r="C179" s="20">
        <v>22.66</v>
      </c>
      <c r="D179" s="20">
        <v>35.440655133900002</v>
      </c>
      <c r="E179" s="20">
        <v>37.075032351099999</v>
      </c>
      <c r="F179" s="17"/>
      <c r="G179" s="21">
        <f t="shared" si="6"/>
        <v>-1.1482955997639387E-2</v>
      </c>
      <c r="H179" s="21">
        <f t="shared" si="6"/>
        <v>2.2312393720777292E-2</v>
      </c>
      <c r="I179" s="21">
        <f t="shared" si="6"/>
        <v>-1.2796762204783782E-2</v>
      </c>
      <c r="J179" s="21">
        <f t="shared" si="6"/>
        <v>-1.6683736995476105E-2</v>
      </c>
      <c r="K179" s="17"/>
      <c r="L179" s="17"/>
      <c r="M179" s="17"/>
      <c r="N179" s="17"/>
      <c r="O179" s="17"/>
      <c r="P179" s="17"/>
      <c r="Q179" s="17"/>
    </row>
    <row r="180" spans="1:17" x14ac:dyDescent="0.2">
      <c r="A180" s="19" t="s">
        <v>206</v>
      </c>
      <c r="B180" s="17">
        <v>96932</v>
      </c>
      <c r="C180" s="20">
        <v>22.07</v>
      </c>
      <c r="D180" s="20">
        <v>36.087278302400001</v>
      </c>
      <c r="E180" s="20">
        <v>37.399376510300002</v>
      </c>
      <c r="F180" s="17"/>
      <c r="G180" s="21">
        <f t="shared" si="6"/>
        <v>4.0108387618166966E-3</v>
      </c>
      <c r="H180" s="21">
        <f t="shared" si="6"/>
        <v>-2.6382035331215192E-2</v>
      </c>
      <c r="I180" s="21">
        <f t="shared" si="6"/>
        <v>1.8080790349686005E-2</v>
      </c>
      <c r="J180" s="21">
        <f t="shared" si="6"/>
        <v>8.7102728250174673E-3</v>
      </c>
      <c r="K180" s="17"/>
      <c r="L180" s="17"/>
      <c r="M180" s="17"/>
      <c r="N180" s="17"/>
      <c r="O180" s="17"/>
      <c r="P180" s="17"/>
      <c r="Q180" s="17"/>
    </row>
    <row r="181" spans="1:17" x14ac:dyDescent="0.2">
      <c r="A181" s="19" t="s">
        <v>207</v>
      </c>
      <c r="B181" s="17">
        <v>97885</v>
      </c>
      <c r="C181" s="20">
        <v>22.29</v>
      </c>
      <c r="D181" s="20">
        <v>36.596494667100004</v>
      </c>
      <c r="E181" s="20">
        <v>37.091665384899997</v>
      </c>
      <c r="F181" s="17"/>
      <c r="G181" s="21">
        <f t="shared" si="6"/>
        <v>9.7836184900388021E-3</v>
      </c>
      <c r="H181" s="21">
        <f t="shared" si="6"/>
        <v>9.9189271291324002E-3</v>
      </c>
      <c r="I181" s="21">
        <f t="shared" si="6"/>
        <v>1.4012060062502243E-2</v>
      </c>
      <c r="J181" s="21">
        <f t="shared" si="6"/>
        <v>-8.2617417568537615E-3</v>
      </c>
      <c r="K181" s="17"/>
      <c r="L181" s="17"/>
      <c r="M181" s="17"/>
      <c r="N181" s="17"/>
      <c r="O181" s="17"/>
      <c r="P181" s="17"/>
      <c r="Q181" s="17"/>
    </row>
    <row r="182" spans="1:17" x14ac:dyDescent="0.2">
      <c r="A182" s="19" t="s">
        <v>208</v>
      </c>
      <c r="B182" s="17">
        <v>97239</v>
      </c>
      <c r="C182" s="20">
        <v>22.24</v>
      </c>
      <c r="D182" s="20">
        <v>36.037464743100003</v>
      </c>
      <c r="E182" s="20">
        <v>36.717422124300001</v>
      </c>
      <c r="F182" s="17"/>
      <c r="G182" s="21">
        <f t="shared" si="6"/>
        <v>-6.6214546672756025E-3</v>
      </c>
      <c r="H182" s="21">
        <f t="shared" si="6"/>
        <v>-2.245678015395899E-3</v>
      </c>
      <c r="I182" s="21">
        <f t="shared" si="6"/>
        <v>-1.5393377072923577E-2</v>
      </c>
      <c r="J182" s="21">
        <f t="shared" si="6"/>
        <v>-1.0140931975777477E-2</v>
      </c>
      <c r="K182" s="17"/>
      <c r="L182" s="17"/>
      <c r="M182" s="17"/>
      <c r="N182" s="17"/>
      <c r="O182" s="17"/>
      <c r="P182" s="17"/>
      <c r="Q182" s="17"/>
    </row>
    <row r="183" spans="1:17" x14ac:dyDescent="0.2">
      <c r="A183" s="19" t="s">
        <v>209</v>
      </c>
      <c r="B183" s="17">
        <v>97602</v>
      </c>
      <c r="C183" s="20">
        <v>21.88</v>
      </c>
      <c r="D183" s="20">
        <v>36.167239546899999</v>
      </c>
      <c r="E183" s="20">
        <v>37.374426959600001</v>
      </c>
      <c r="F183" s="17"/>
      <c r="G183" s="21">
        <f t="shared" si="6"/>
        <v>3.7261194511408777E-3</v>
      </c>
      <c r="H183" s="21">
        <f t="shared" si="6"/>
        <v>-1.6319491828601183E-2</v>
      </c>
      <c r="I183" s="21">
        <f t="shared" si="6"/>
        <v>3.5946395685924476E-3</v>
      </c>
      <c r="J183" s="21">
        <f t="shared" si="6"/>
        <v>1.7735339707394611E-2</v>
      </c>
      <c r="K183" s="17"/>
      <c r="L183" s="17"/>
      <c r="M183" s="17"/>
      <c r="N183" s="17"/>
      <c r="O183" s="17"/>
      <c r="P183" s="17"/>
      <c r="Q183" s="17"/>
    </row>
    <row r="184" spans="1:17" x14ac:dyDescent="0.2">
      <c r="A184" s="19" t="s">
        <v>210</v>
      </c>
      <c r="B184" s="17">
        <v>97307</v>
      </c>
      <c r="C184" s="20">
        <v>21.6</v>
      </c>
      <c r="D184" s="20">
        <v>35.847793876099999</v>
      </c>
      <c r="E184" s="20">
        <v>36.958601114499999</v>
      </c>
      <c r="F184" s="17"/>
      <c r="G184" s="21">
        <f t="shared" si="6"/>
        <v>-3.0270559621024518E-3</v>
      </c>
      <c r="H184" s="21">
        <f t="shared" si="6"/>
        <v>-1.2879662863661026E-2</v>
      </c>
      <c r="I184" s="21">
        <f t="shared" si="6"/>
        <v>-8.8716966675129669E-3</v>
      </c>
      <c r="J184" s="21">
        <f t="shared" si="6"/>
        <v>-1.1188301985148259E-2</v>
      </c>
      <c r="K184" s="17"/>
      <c r="L184" s="17"/>
      <c r="M184" s="17"/>
      <c r="N184" s="17"/>
      <c r="O184" s="17"/>
      <c r="P184" s="17"/>
      <c r="Q184" s="17"/>
    </row>
    <row r="185" spans="1:17" x14ac:dyDescent="0.2">
      <c r="A185" s="19" t="s">
        <v>211</v>
      </c>
      <c r="B185" s="17">
        <v>95584</v>
      </c>
      <c r="C185" s="20">
        <v>20.57</v>
      </c>
      <c r="D185" s="20">
        <v>35.168971825500002</v>
      </c>
      <c r="E185" s="20">
        <v>35.985568636899998</v>
      </c>
      <c r="F185" s="17"/>
      <c r="G185" s="21">
        <f t="shared" si="6"/>
        <v>-1.7865487016569617E-2</v>
      </c>
      <c r="H185" s="21">
        <f t="shared" si="6"/>
        <v>-4.8859611025253609E-2</v>
      </c>
      <c r="I185" s="21">
        <f t="shared" si="6"/>
        <v>-1.9117815885872854E-2</v>
      </c>
      <c r="J185" s="21">
        <f t="shared" si="6"/>
        <v>-2.6680410534997846E-2</v>
      </c>
      <c r="K185" s="17"/>
      <c r="L185" s="17"/>
      <c r="M185" s="17"/>
      <c r="N185" s="17"/>
      <c r="O185" s="17"/>
      <c r="P185" s="17"/>
      <c r="Q185" s="17"/>
    </row>
    <row r="186" spans="1:17" x14ac:dyDescent="0.2">
      <c r="A186" s="19" t="s">
        <v>212</v>
      </c>
      <c r="B186" s="17">
        <v>94603</v>
      </c>
      <c r="C186" s="20">
        <v>20.52</v>
      </c>
      <c r="D186" s="20">
        <v>34.794461973600001</v>
      </c>
      <c r="E186" s="20">
        <v>35.386779419900002</v>
      </c>
      <c r="F186" s="17"/>
      <c r="G186" s="21">
        <f t="shared" si="6"/>
        <v>-1.0316254005123645E-2</v>
      </c>
      <c r="H186" s="21">
        <f t="shared" si="6"/>
        <v>-2.4336833622970858E-3</v>
      </c>
      <c r="I186" s="21">
        <f t="shared" si="6"/>
        <v>-1.0705976213149981E-2</v>
      </c>
      <c r="J186" s="21">
        <f t="shared" si="6"/>
        <v>-1.6779699218077621E-2</v>
      </c>
      <c r="K186" s="17"/>
      <c r="L186" s="17"/>
      <c r="M186" s="17"/>
      <c r="N186" s="17"/>
      <c r="O186" s="17"/>
      <c r="P186" s="17"/>
      <c r="Q186" s="17"/>
    </row>
    <row r="187" spans="1:17" x14ac:dyDescent="0.2">
      <c r="A187" s="19" t="s">
        <v>213</v>
      </c>
      <c r="B187" s="17">
        <v>94216</v>
      </c>
      <c r="C187" s="20">
        <v>19.7</v>
      </c>
      <c r="D187" s="20">
        <v>34.804448903000001</v>
      </c>
      <c r="E187" s="20">
        <v>35.119679166099999</v>
      </c>
      <c r="F187" s="17"/>
      <c r="G187" s="21">
        <f t="shared" si="6"/>
        <v>-4.0991694893283658E-3</v>
      </c>
      <c r="H187" s="21">
        <f t="shared" si="6"/>
        <v>-4.078138455862599E-2</v>
      </c>
      <c r="I187" s="21">
        <f t="shared" si="6"/>
        <v>2.8698522269258656E-4</v>
      </c>
      <c r="J187" s="21">
        <f t="shared" si="6"/>
        <v>-7.5766543069013528E-3</v>
      </c>
      <c r="K187" s="17"/>
      <c r="L187" s="17"/>
      <c r="M187" s="17"/>
      <c r="N187" s="17"/>
      <c r="O187" s="17"/>
      <c r="P187" s="17"/>
      <c r="Q187" s="17"/>
    </row>
    <row r="188" spans="1:17" x14ac:dyDescent="0.2">
      <c r="A188" s="19" t="s">
        <v>214</v>
      </c>
      <c r="B188" s="17">
        <v>94340</v>
      </c>
      <c r="C188" s="20">
        <v>19.489999999999998</v>
      </c>
      <c r="D188" s="20">
        <v>35.2838215134</v>
      </c>
      <c r="E188" s="20">
        <v>35.369285983200001</v>
      </c>
      <c r="F188" s="17"/>
      <c r="G188" s="21">
        <f t="shared" si="6"/>
        <v>1.3152593168683083E-3</v>
      </c>
      <c r="H188" s="21">
        <f t="shared" si="6"/>
        <v>-1.0717122224473446E-2</v>
      </c>
      <c r="I188" s="21">
        <f t="shared" si="6"/>
        <v>1.3679324163707618E-2</v>
      </c>
      <c r="J188" s="21">
        <f t="shared" si="6"/>
        <v>7.082182576265395E-3</v>
      </c>
      <c r="K188" s="17"/>
      <c r="L188" s="17"/>
      <c r="M188" s="17"/>
      <c r="N188" s="17"/>
      <c r="O188" s="17"/>
      <c r="P188" s="17"/>
      <c r="Q188" s="17"/>
    </row>
    <row r="189" spans="1:17" x14ac:dyDescent="0.2">
      <c r="A189" s="19" t="s">
        <v>215</v>
      </c>
      <c r="B189" s="17">
        <v>95364</v>
      </c>
      <c r="C189" s="20">
        <v>19.86</v>
      </c>
      <c r="D189" s="20">
        <v>35.703272547499999</v>
      </c>
      <c r="E189" s="20">
        <v>35.860179390200003</v>
      </c>
      <c r="F189" s="17"/>
      <c r="G189" s="21">
        <f t="shared" si="6"/>
        <v>1.0795870889926982E-2</v>
      </c>
      <c r="H189" s="21">
        <f t="shared" si="6"/>
        <v>1.880614509755715E-2</v>
      </c>
      <c r="I189" s="21">
        <f t="shared" si="6"/>
        <v>1.1817807768269125E-2</v>
      </c>
      <c r="J189" s="21">
        <f t="shared" si="6"/>
        <v>1.3783654739975599E-2</v>
      </c>
      <c r="K189" s="17"/>
      <c r="L189" s="17"/>
      <c r="M189" s="17"/>
      <c r="N189" s="17"/>
      <c r="O189" s="17"/>
      <c r="P189" s="17"/>
      <c r="Q189" s="17"/>
    </row>
    <row r="190" spans="1:17" x14ac:dyDescent="0.2">
      <c r="A190" s="19" t="s">
        <v>216</v>
      </c>
      <c r="B190" s="17">
        <v>98026</v>
      </c>
      <c r="C190" s="20">
        <v>20.329999999999998</v>
      </c>
      <c r="D190" s="20">
        <v>36.871743285500003</v>
      </c>
      <c r="E190" s="20">
        <v>37.316219156599999</v>
      </c>
      <c r="F190" s="17"/>
      <c r="G190" s="21">
        <f t="shared" si="6"/>
        <v>2.7531600859532403E-2</v>
      </c>
      <c r="H190" s="21">
        <f t="shared" si="6"/>
        <v>2.3389969023228738E-2</v>
      </c>
      <c r="I190" s="21">
        <f t="shared" si="6"/>
        <v>3.2203140496853834E-2</v>
      </c>
      <c r="J190" s="21">
        <f t="shared" si="6"/>
        <v>3.9800591394474873E-2</v>
      </c>
      <c r="K190" s="17"/>
      <c r="L190" s="17"/>
      <c r="M190" s="17"/>
      <c r="N190" s="17"/>
      <c r="O190" s="17"/>
      <c r="P190" s="17"/>
      <c r="Q190" s="17"/>
    </row>
    <row r="191" spans="1:17" x14ac:dyDescent="0.2">
      <c r="A191" s="19" t="s">
        <v>217</v>
      </c>
      <c r="B191" s="17">
        <v>97828</v>
      </c>
      <c r="C191" s="20">
        <v>20.05</v>
      </c>
      <c r="D191" s="20">
        <v>36.9516387205</v>
      </c>
      <c r="E191" s="20">
        <v>37.424382110700002</v>
      </c>
      <c r="F191" s="17"/>
      <c r="G191" s="21">
        <f t="shared" si="6"/>
        <v>-2.0219149719108071E-3</v>
      </c>
      <c r="H191" s="21">
        <f t="shared" si="6"/>
        <v>-1.3868473887676997E-2</v>
      </c>
      <c r="I191" s="21">
        <f t="shared" si="6"/>
        <v>2.1645030076379058E-3</v>
      </c>
      <c r="J191" s="21">
        <f t="shared" si="6"/>
        <v>2.894358026976514E-3</v>
      </c>
      <c r="K191" s="17"/>
      <c r="L191" s="17"/>
      <c r="M191" s="17"/>
      <c r="N191" s="17"/>
      <c r="O191" s="17"/>
      <c r="P191" s="17"/>
      <c r="Q191" s="17"/>
    </row>
    <row r="192" spans="1:17" x14ac:dyDescent="0.2">
      <c r="A192" s="19" t="s">
        <v>218</v>
      </c>
      <c r="B192" s="17">
        <v>98903</v>
      </c>
      <c r="C192" s="20">
        <v>20.3</v>
      </c>
      <c r="D192" s="20">
        <v>37.351115895900001</v>
      </c>
      <c r="E192" s="20">
        <v>37.782151881899999</v>
      </c>
      <c r="F192" s="17"/>
      <c r="G192" s="21">
        <f t="shared" si="6"/>
        <v>1.0928737205319713E-2</v>
      </c>
      <c r="H192" s="21">
        <f t="shared" si="6"/>
        <v>1.2391732295163457E-2</v>
      </c>
      <c r="I192" s="21">
        <f t="shared" si="6"/>
        <v>1.0752791777419576E-2</v>
      </c>
      <c r="J192" s="21">
        <f t="shared" si="6"/>
        <v>9.5143985792637865E-3</v>
      </c>
      <c r="K192" s="17"/>
      <c r="L192" s="17"/>
      <c r="M192" s="17"/>
      <c r="N192" s="17"/>
      <c r="O192" s="17"/>
      <c r="P192" s="17"/>
      <c r="Q192" s="17"/>
    </row>
    <row r="193" spans="1:17" x14ac:dyDescent="0.2">
      <c r="A193" s="19" t="s">
        <v>219</v>
      </c>
      <c r="B193" s="17">
        <v>98604</v>
      </c>
      <c r="C193" s="20">
        <v>20.75</v>
      </c>
      <c r="D193" s="20">
        <v>36.761887062200003</v>
      </c>
      <c r="E193" s="20">
        <v>37.865354154199999</v>
      </c>
      <c r="F193" s="17"/>
      <c r="G193" s="21">
        <f t="shared" si="6"/>
        <v>-3.0277431019329923E-3</v>
      </c>
      <c r="H193" s="21">
        <f t="shared" si="6"/>
        <v>2.1925360628965683E-2</v>
      </c>
      <c r="I193" s="21">
        <f t="shared" si="6"/>
        <v>-1.5901157030864851E-2</v>
      </c>
      <c r="J193" s="21">
        <f t="shared" si="6"/>
        <v>2.1997369169186503E-3</v>
      </c>
      <c r="K193" s="17"/>
      <c r="L193" s="17"/>
      <c r="M193" s="17"/>
      <c r="N193" s="17"/>
      <c r="O193" s="17"/>
      <c r="P193" s="17"/>
      <c r="Q193" s="17"/>
    </row>
    <row r="194" spans="1:17" x14ac:dyDescent="0.2">
      <c r="A194" s="19" t="s">
        <v>220</v>
      </c>
      <c r="B194" s="17">
        <v>99136</v>
      </c>
      <c r="C194" s="20">
        <v>22.22</v>
      </c>
      <c r="D194" s="20">
        <v>36.751900132899998</v>
      </c>
      <c r="E194" s="20">
        <v>38.023438471699997</v>
      </c>
      <c r="F194" s="17"/>
      <c r="G194" s="21">
        <f t="shared" si="6"/>
        <v>5.3808160573522801E-3</v>
      </c>
      <c r="H194" s="21">
        <f t="shared" si="6"/>
        <v>6.8446537534776683E-2</v>
      </c>
      <c r="I194" s="21">
        <f t="shared" si="6"/>
        <v>-2.7170221376125996E-4</v>
      </c>
      <c r="J194" s="21">
        <f t="shared" ref="J194:J249" si="7">LN(E194/E193)</f>
        <v>4.1662158716817919E-3</v>
      </c>
      <c r="K194" s="17"/>
      <c r="L194" s="17"/>
      <c r="M194" s="17"/>
      <c r="N194" s="17"/>
      <c r="O194" s="17"/>
      <c r="P194" s="17"/>
      <c r="Q194" s="17"/>
    </row>
    <row r="195" spans="1:17" x14ac:dyDescent="0.2">
      <c r="A195" s="19" t="s">
        <v>221</v>
      </c>
      <c r="B195" s="17">
        <v>99993</v>
      </c>
      <c r="C195" s="20">
        <v>23.29</v>
      </c>
      <c r="D195" s="20">
        <v>36.811821709199997</v>
      </c>
      <c r="E195" s="20">
        <v>38.223123925400003</v>
      </c>
      <c r="F195" s="17"/>
      <c r="G195" s="21">
        <f t="shared" ref="G195:I249" si="8">LN(B195/B194)</f>
        <v>8.6075387435735947E-3</v>
      </c>
      <c r="H195" s="21">
        <f t="shared" si="8"/>
        <v>4.7031299684765639E-2</v>
      </c>
      <c r="I195" s="21">
        <f t="shared" si="8"/>
        <v>1.6291070666930158E-3</v>
      </c>
      <c r="J195" s="21">
        <f t="shared" si="7"/>
        <v>5.2378993612983496E-3</v>
      </c>
      <c r="K195" s="17"/>
      <c r="L195" s="17"/>
      <c r="M195" s="17"/>
      <c r="N195" s="17"/>
      <c r="O195" s="17"/>
      <c r="P195" s="17"/>
      <c r="Q195" s="17"/>
    </row>
    <row r="196" spans="1:17" x14ac:dyDescent="0.2">
      <c r="A196" s="19" t="s">
        <v>222</v>
      </c>
      <c r="B196" s="17">
        <v>99588</v>
      </c>
      <c r="C196" s="20">
        <v>23.06</v>
      </c>
      <c r="D196" s="20">
        <v>35.952945782100002</v>
      </c>
      <c r="E196" s="20">
        <v>37.399421429</v>
      </c>
      <c r="F196" s="17"/>
      <c r="G196" s="21">
        <f t="shared" si="8"/>
        <v>-4.0585081336657822E-3</v>
      </c>
      <c r="H196" s="21">
        <f t="shared" si="8"/>
        <v>-9.9245690553367138E-3</v>
      </c>
      <c r="I196" s="21">
        <f t="shared" si="8"/>
        <v>-2.3608013787826291E-2</v>
      </c>
      <c r="J196" s="21">
        <f t="shared" si="7"/>
        <v>-2.1785436342432435E-2</v>
      </c>
      <c r="K196" s="17"/>
      <c r="L196" s="17"/>
      <c r="M196" s="17"/>
      <c r="N196" s="17"/>
      <c r="O196" s="17"/>
      <c r="P196" s="17"/>
      <c r="Q196" s="17"/>
    </row>
    <row r="197" spans="1:17" x14ac:dyDescent="0.2">
      <c r="A197" s="19" t="s">
        <v>223</v>
      </c>
      <c r="B197" s="17">
        <v>98041</v>
      </c>
      <c r="C197" s="20">
        <v>22.95</v>
      </c>
      <c r="D197" s="20">
        <v>35.144004502000001</v>
      </c>
      <c r="E197" s="20">
        <v>36.384353706100001</v>
      </c>
      <c r="F197" s="17"/>
      <c r="G197" s="21">
        <f t="shared" si="8"/>
        <v>-1.5655916878017619E-2</v>
      </c>
      <c r="H197" s="21">
        <f t="shared" si="8"/>
        <v>-4.7815783343587645E-3</v>
      </c>
      <c r="I197" s="21">
        <f t="shared" si="8"/>
        <v>-2.2756987122694434E-2</v>
      </c>
      <c r="J197" s="21">
        <f t="shared" si="7"/>
        <v>-2.7516395493396156E-2</v>
      </c>
      <c r="K197" s="17"/>
      <c r="L197" s="17"/>
      <c r="M197" s="17"/>
      <c r="N197" s="17"/>
      <c r="O197" s="17"/>
      <c r="P197" s="17"/>
      <c r="Q197" s="17"/>
    </row>
    <row r="198" spans="1:17" x14ac:dyDescent="0.2">
      <c r="A198" s="19" t="s">
        <v>224</v>
      </c>
      <c r="B198" s="17">
        <v>96729</v>
      </c>
      <c r="C198" s="20">
        <v>22.7</v>
      </c>
      <c r="D198" s="20">
        <v>34.524814880199997</v>
      </c>
      <c r="E198" s="20">
        <v>35.585611891399999</v>
      </c>
      <c r="F198" s="17"/>
      <c r="G198" s="21">
        <f t="shared" si="8"/>
        <v>-1.3472504439654257E-2</v>
      </c>
      <c r="H198" s="21">
        <f t="shared" si="8"/>
        <v>-1.0953012019197206E-2</v>
      </c>
      <c r="I198" s="21">
        <f t="shared" si="8"/>
        <v>-1.777569739988006E-2</v>
      </c>
      <c r="J198" s="21">
        <f t="shared" si="7"/>
        <v>-2.2197443185353383E-2</v>
      </c>
      <c r="K198" s="17"/>
      <c r="L198" s="17"/>
      <c r="M198" s="17"/>
      <c r="N198" s="17"/>
      <c r="O198" s="17"/>
      <c r="P198" s="17"/>
      <c r="Q198" s="17"/>
    </row>
    <row r="199" spans="1:17" x14ac:dyDescent="0.2">
      <c r="A199" s="19" t="s">
        <v>225</v>
      </c>
      <c r="B199" s="17">
        <v>93735</v>
      </c>
      <c r="C199" s="20">
        <v>22.2</v>
      </c>
      <c r="D199" s="20">
        <v>33.506148083100001</v>
      </c>
      <c r="E199" s="20">
        <v>34.3292575786</v>
      </c>
      <c r="F199" s="17"/>
      <c r="G199" s="21">
        <f t="shared" si="8"/>
        <v>-3.144160203748466E-2</v>
      </c>
      <c r="H199" s="21">
        <f t="shared" si="8"/>
        <v>-2.2272635609123178E-2</v>
      </c>
      <c r="I199" s="21">
        <f t="shared" si="8"/>
        <v>-2.9949390514066421E-2</v>
      </c>
      <c r="J199" s="21">
        <f t="shared" si="7"/>
        <v>-3.594341459737467E-2</v>
      </c>
      <c r="K199" s="17"/>
      <c r="L199" s="17"/>
      <c r="M199" s="17"/>
      <c r="N199" s="17"/>
      <c r="O199" s="17"/>
      <c r="P199" s="17"/>
      <c r="Q199" s="17"/>
    </row>
    <row r="200" spans="1:17" x14ac:dyDescent="0.2">
      <c r="A200" s="19" t="s">
        <v>226</v>
      </c>
      <c r="B200" s="17">
        <v>93662</v>
      </c>
      <c r="C200" s="20">
        <v>21.85</v>
      </c>
      <c r="D200" s="20">
        <v>33.55608273</v>
      </c>
      <c r="E200" s="20">
        <v>34.404139623799999</v>
      </c>
      <c r="F200" s="17"/>
      <c r="G200" s="21">
        <f t="shared" si="8"/>
        <v>-7.7909468873584064E-4</v>
      </c>
      <c r="H200" s="21">
        <f t="shared" si="8"/>
        <v>-1.5891367336634554E-2</v>
      </c>
      <c r="I200" s="21">
        <f t="shared" si="8"/>
        <v>1.489203550881399E-3</v>
      </c>
      <c r="J200" s="21">
        <f t="shared" si="7"/>
        <v>2.1789138286219512E-3</v>
      </c>
      <c r="K200" s="17"/>
      <c r="L200" s="17"/>
      <c r="M200" s="17"/>
      <c r="N200" s="17"/>
      <c r="O200" s="17"/>
      <c r="P200" s="17"/>
      <c r="Q200" s="17"/>
    </row>
    <row r="201" spans="1:17" x14ac:dyDescent="0.2">
      <c r="A201" s="19" t="s">
        <v>227</v>
      </c>
      <c r="B201" s="17">
        <v>95306</v>
      </c>
      <c r="C201" s="20">
        <v>22.34</v>
      </c>
      <c r="D201" s="20">
        <v>33.905625258400001</v>
      </c>
      <c r="E201" s="20">
        <v>34.628785759099998</v>
      </c>
      <c r="F201" s="17"/>
      <c r="G201" s="21">
        <f t="shared" si="8"/>
        <v>1.7400210394498388E-2</v>
      </c>
      <c r="H201" s="21">
        <f t="shared" si="8"/>
        <v>2.21778720994554E-2</v>
      </c>
      <c r="I201" s="21">
        <f t="shared" si="8"/>
        <v>1.0362787034440627E-2</v>
      </c>
      <c r="J201" s="21">
        <f t="shared" si="7"/>
        <v>6.5083994931543756E-3</v>
      </c>
      <c r="K201" s="17"/>
      <c r="L201" s="17"/>
      <c r="M201" s="17"/>
      <c r="N201" s="17"/>
      <c r="O201" s="17"/>
      <c r="P201" s="17"/>
      <c r="Q201" s="17"/>
    </row>
    <row r="202" spans="1:17" x14ac:dyDescent="0.2">
      <c r="A202" s="19" t="s">
        <v>228</v>
      </c>
      <c r="B202" s="17">
        <v>91903</v>
      </c>
      <c r="C202" s="20">
        <v>21.94</v>
      </c>
      <c r="D202" s="20">
        <v>32.757128379299999</v>
      </c>
      <c r="E202" s="20">
        <v>33.4306730371</v>
      </c>
      <c r="F202" s="17"/>
      <c r="G202" s="21">
        <f t="shared" si="8"/>
        <v>-3.6359094747630584E-2</v>
      </c>
      <c r="H202" s="21">
        <f t="shared" si="8"/>
        <v>-1.8067338793970364E-2</v>
      </c>
      <c r="I202" s="21">
        <f t="shared" si="8"/>
        <v>-3.4460338613065036E-2</v>
      </c>
      <c r="J202" s="21">
        <f t="shared" si="7"/>
        <v>-3.5211461576210343E-2</v>
      </c>
      <c r="K202" s="17"/>
      <c r="L202" s="17"/>
      <c r="M202" s="17"/>
      <c r="N202" s="17"/>
      <c r="O202" s="17"/>
      <c r="P202" s="17"/>
      <c r="Q202" s="17"/>
    </row>
    <row r="203" spans="1:17" x14ac:dyDescent="0.2">
      <c r="A203" s="19" t="s">
        <v>229</v>
      </c>
      <c r="B203" s="17">
        <v>94388</v>
      </c>
      <c r="C203" s="20">
        <v>22.6</v>
      </c>
      <c r="D203" s="20">
        <v>34.055429199199999</v>
      </c>
      <c r="E203" s="20">
        <v>35.127999393300001</v>
      </c>
      <c r="F203" s="17"/>
      <c r="G203" s="21">
        <f t="shared" si="8"/>
        <v>2.668027341984109E-2</v>
      </c>
      <c r="H203" s="21">
        <f t="shared" si="8"/>
        <v>2.9638451431156083E-2</v>
      </c>
      <c r="I203" s="21">
        <f t="shared" si="8"/>
        <v>3.8868868899041724E-2</v>
      </c>
      <c r="J203" s="21">
        <f t="shared" si="7"/>
        <v>4.9524683030858371E-2</v>
      </c>
      <c r="K203" s="17"/>
      <c r="L203" s="17"/>
      <c r="M203" s="17"/>
      <c r="N203" s="17"/>
      <c r="O203" s="17"/>
      <c r="P203" s="17"/>
      <c r="Q203" s="17"/>
    </row>
    <row r="204" spans="1:17" x14ac:dyDescent="0.2">
      <c r="A204" s="19" t="s">
        <v>230</v>
      </c>
      <c r="B204" s="17">
        <v>95414</v>
      </c>
      <c r="C204" s="20">
        <v>22.65</v>
      </c>
      <c r="D204" s="20">
        <v>34.384997868900001</v>
      </c>
      <c r="E204" s="20">
        <v>35.727055754399998</v>
      </c>
      <c r="F204" s="17"/>
      <c r="G204" s="21">
        <f t="shared" si="8"/>
        <v>1.0811371784417404E-2</v>
      </c>
      <c r="H204" s="21">
        <f t="shared" si="8"/>
        <v>2.2099456508026701E-3</v>
      </c>
      <c r="I204" s="21">
        <f t="shared" si="8"/>
        <v>9.6308930618432317E-3</v>
      </c>
      <c r="J204" s="21">
        <f t="shared" si="7"/>
        <v>1.690975003209514E-2</v>
      </c>
      <c r="K204" s="17"/>
      <c r="L204" s="17"/>
      <c r="M204" s="17"/>
      <c r="N204" s="17"/>
      <c r="O204" s="17"/>
      <c r="P204" s="17"/>
      <c r="Q204" s="17"/>
    </row>
    <row r="205" spans="1:17" x14ac:dyDescent="0.2">
      <c r="A205" s="19" t="s">
        <v>231</v>
      </c>
      <c r="B205" s="17">
        <v>96054</v>
      </c>
      <c r="C205" s="20">
        <v>23</v>
      </c>
      <c r="D205" s="20">
        <v>34.130220171399998</v>
      </c>
      <c r="E205" s="20">
        <v>36.013271571300002</v>
      </c>
      <c r="F205" s="17"/>
      <c r="G205" s="21">
        <f t="shared" si="8"/>
        <v>6.6852151124673709E-3</v>
      </c>
      <c r="H205" s="21">
        <f t="shared" si="8"/>
        <v>1.5334364000106742E-2</v>
      </c>
      <c r="I205" s="21">
        <f t="shared" si="8"/>
        <v>-7.4371469324214755E-3</v>
      </c>
      <c r="J205" s="21">
        <f t="shared" si="7"/>
        <v>7.9792592575855942E-3</v>
      </c>
      <c r="K205" s="17"/>
      <c r="L205" s="17"/>
      <c r="M205" s="17"/>
      <c r="N205" s="17"/>
      <c r="O205" s="17"/>
      <c r="P205" s="17"/>
      <c r="Q205" s="17"/>
    </row>
    <row r="206" spans="1:17" x14ac:dyDescent="0.2">
      <c r="A206" s="19" t="s">
        <v>232</v>
      </c>
      <c r="B206" s="17">
        <v>95386</v>
      </c>
      <c r="C206" s="20">
        <v>22.95</v>
      </c>
      <c r="D206" s="20">
        <v>33.590690929899999</v>
      </c>
      <c r="E206" s="20">
        <v>35.552729178500002</v>
      </c>
      <c r="F206" s="17"/>
      <c r="G206" s="21">
        <f t="shared" si="8"/>
        <v>-6.9787161627923528E-3</v>
      </c>
      <c r="H206" s="21">
        <f t="shared" si="8"/>
        <v>-2.1762794225955173E-3</v>
      </c>
      <c r="I206" s="21">
        <f t="shared" si="8"/>
        <v>-1.5934240937358242E-2</v>
      </c>
      <c r="J206" s="21">
        <f t="shared" si="7"/>
        <v>-1.2870601834753725E-2</v>
      </c>
      <c r="K206" s="17"/>
      <c r="L206" s="17"/>
      <c r="M206" s="17"/>
      <c r="N206" s="17"/>
      <c r="O206" s="17"/>
      <c r="P206" s="17"/>
      <c r="Q206" s="17"/>
    </row>
    <row r="207" spans="1:17" x14ac:dyDescent="0.2">
      <c r="A207" s="19" t="s">
        <v>233</v>
      </c>
      <c r="B207" s="17">
        <v>94491</v>
      </c>
      <c r="C207" s="20">
        <v>23</v>
      </c>
      <c r="D207" s="20">
        <v>33.290952462299998</v>
      </c>
      <c r="E207" s="20">
        <v>35.153148069499998</v>
      </c>
      <c r="F207" s="17"/>
      <c r="G207" s="21">
        <f t="shared" si="8"/>
        <v>-9.427225292196419E-3</v>
      </c>
      <c r="H207" s="21">
        <f t="shared" si="8"/>
        <v>2.17627942259567E-3</v>
      </c>
      <c r="I207" s="21">
        <f t="shared" si="8"/>
        <v>-8.963310683384065E-3</v>
      </c>
      <c r="J207" s="21">
        <f t="shared" si="7"/>
        <v>-1.1302748186937049E-2</v>
      </c>
      <c r="K207" s="17"/>
      <c r="L207" s="17"/>
      <c r="M207" s="17"/>
      <c r="N207" s="17"/>
      <c r="O207" s="17"/>
      <c r="P207" s="17"/>
      <c r="Q207" s="17"/>
    </row>
    <row r="208" spans="1:17" x14ac:dyDescent="0.2">
      <c r="A208" s="19" t="s">
        <v>234</v>
      </c>
      <c r="B208" s="17">
        <v>96313</v>
      </c>
      <c r="C208" s="20">
        <v>23.56</v>
      </c>
      <c r="D208" s="20">
        <v>33.790516574900003</v>
      </c>
      <c r="E208" s="20">
        <v>36.0621950926</v>
      </c>
      <c r="F208" s="17"/>
      <c r="G208" s="21">
        <f t="shared" si="8"/>
        <v>1.9098712631969206E-2</v>
      </c>
      <c r="H208" s="21">
        <f t="shared" si="8"/>
        <v>2.4056142854236257E-2</v>
      </c>
      <c r="I208" s="21">
        <f t="shared" si="8"/>
        <v>1.489452617239828E-2</v>
      </c>
      <c r="J208" s="21">
        <f t="shared" si="7"/>
        <v>2.5530914005060995E-2</v>
      </c>
      <c r="K208" s="17"/>
      <c r="L208" s="17"/>
      <c r="M208" s="17"/>
      <c r="N208" s="17"/>
      <c r="O208" s="17"/>
      <c r="P208" s="17"/>
      <c r="Q208" s="17"/>
    </row>
    <row r="209" spans="1:17" x14ac:dyDescent="0.2">
      <c r="A209" s="19" t="s">
        <v>235</v>
      </c>
      <c r="B209" s="17">
        <v>97108</v>
      </c>
      <c r="C209" s="20">
        <v>23.82</v>
      </c>
      <c r="D209" s="20">
        <v>34.519880179300003</v>
      </c>
      <c r="E209" s="20">
        <v>36.361880924399998</v>
      </c>
      <c r="F209" s="17"/>
      <c r="G209" s="21">
        <f t="shared" si="8"/>
        <v>8.220456691867873E-3</v>
      </c>
      <c r="H209" s="21">
        <f t="shared" si="8"/>
        <v>1.0975205143768138E-2</v>
      </c>
      <c r="I209" s="21">
        <f t="shared" si="8"/>
        <v>2.1355206744213522E-2</v>
      </c>
      <c r="J209" s="21">
        <f t="shared" si="7"/>
        <v>8.2759093040120496E-3</v>
      </c>
      <c r="K209" s="17"/>
      <c r="L209" s="17"/>
      <c r="M209" s="17"/>
      <c r="N209" s="17"/>
      <c r="O209" s="17"/>
      <c r="P209" s="17"/>
      <c r="Q209" s="17"/>
    </row>
    <row r="210" spans="1:17" x14ac:dyDescent="0.2">
      <c r="A210" s="19" t="s">
        <v>236</v>
      </c>
      <c r="B210" s="17">
        <v>97369</v>
      </c>
      <c r="C210" s="20">
        <v>24.08</v>
      </c>
      <c r="D210" s="20">
        <v>34.310063251999999</v>
      </c>
      <c r="E210" s="20">
        <v>36.411828563</v>
      </c>
      <c r="F210" s="17"/>
      <c r="G210" s="21">
        <f t="shared" si="8"/>
        <v>2.6841236413384824E-3</v>
      </c>
      <c r="H210" s="21">
        <f t="shared" si="8"/>
        <v>1.0856056513466068E-2</v>
      </c>
      <c r="I210" s="21">
        <f t="shared" si="8"/>
        <v>-6.0966947448236114E-3</v>
      </c>
      <c r="J210" s="21">
        <f t="shared" si="7"/>
        <v>1.3726838110818878E-3</v>
      </c>
      <c r="K210" s="17"/>
      <c r="L210" s="17"/>
      <c r="M210" s="17"/>
      <c r="N210" s="17"/>
      <c r="O210" s="17"/>
      <c r="P210" s="17"/>
      <c r="Q210" s="17"/>
    </row>
    <row r="211" spans="1:17" x14ac:dyDescent="0.2">
      <c r="A211" s="19" t="s">
        <v>237</v>
      </c>
      <c r="B211" s="17">
        <v>96291</v>
      </c>
      <c r="C211" s="20">
        <v>24.47</v>
      </c>
      <c r="D211" s="20">
        <v>34.1202288892</v>
      </c>
      <c r="E211" s="20">
        <v>36.271975174799998</v>
      </c>
      <c r="F211" s="17"/>
      <c r="G211" s="21">
        <f t="shared" si="8"/>
        <v>-1.1133028341510098E-2</v>
      </c>
      <c r="H211" s="21">
        <f t="shared" si="8"/>
        <v>1.6066257013960097E-2</v>
      </c>
      <c r="I211" s="21">
        <f t="shared" si="8"/>
        <v>-5.5482694531039413E-3</v>
      </c>
      <c r="J211" s="21">
        <f t="shared" si="7"/>
        <v>-3.8482730292321251E-3</v>
      </c>
      <c r="K211" s="17"/>
      <c r="L211" s="17"/>
      <c r="M211" s="17"/>
      <c r="N211" s="17"/>
      <c r="O211" s="17"/>
      <c r="P211" s="17"/>
      <c r="Q211" s="17"/>
    </row>
    <row r="212" spans="1:17" x14ac:dyDescent="0.2">
      <c r="A212" s="19" t="s">
        <v>238</v>
      </c>
      <c r="B212" s="17">
        <v>95953</v>
      </c>
      <c r="C212" s="20">
        <v>24.98</v>
      </c>
      <c r="D212" s="20">
        <v>34.0602811957</v>
      </c>
      <c r="E212" s="20">
        <v>35.752519733100002</v>
      </c>
      <c r="F212" s="17"/>
      <c r="G212" s="21">
        <f t="shared" si="8"/>
        <v>-3.5163682432368067E-3</v>
      </c>
      <c r="H212" s="21">
        <f t="shared" si="8"/>
        <v>2.0627627242851367E-2</v>
      </c>
      <c r="I212" s="21">
        <f t="shared" si="8"/>
        <v>-1.7584998667061951E-3</v>
      </c>
      <c r="J212" s="21">
        <f t="shared" si="7"/>
        <v>-1.442466064617692E-2</v>
      </c>
      <c r="K212" s="17"/>
      <c r="L212" s="17"/>
      <c r="M212" s="17"/>
      <c r="N212" s="17"/>
      <c r="O212" s="17"/>
      <c r="P212" s="17"/>
      <c r="Q212" s="17"/>
    </row>
    <row r="213" spans="1:17" x14ac:dyDescent="0.2">
      <c r="A213" s="19" t="s">
        <v>239</v>
      </c>
      <c r="B213" s="17">
        <v>94754</v>
      </c>
      <c r="C213" s="20">
        <v>25.2</v>
      </c>
      <c r="D213" s="20">
        <v>33.270969897800001</v>
      </c>
      <c r="E213" s="20">
        <v>35.183116652700001</v>
      </c>
      <c r="F213" s="17"/>
      <c r="G213" s="21">
        <f t="shared" si="8"/>
        <v>-1.2574428819162639E-2</v>
      </c>
      <c r="H213" s="21">
        <f t="shared" si="8"/>
        <v>8.7684898199460459E-3</v>
      </c>
      <c r="I213" s="21">
        <f t="shared" si="8"/>
        <v>-2.3446689164125983E-2</v>
      </c>
      <c r="J213" s="21">
        <f t="shared" si="7"/>
        <v>-1.60544217095956E-2</v>
      </c>
      <c r="K213" s="17"/>
      <c r="L213" s="17"/>
      <c r="M213" s="17"/>
      <c r="N213" s="17"/>
      <c r="O213" s="17"/>
      <c r="P213" s="17"/>
      <c r="Q213" s="17"/>
    </row>
    <row r="214" spans="1:17" x14ac:dyDescent="0.2">
      <c r="A214" s="19" t="s">
        <v>240</v>
      </c>
      <c r="B214" s="17">
        <v>92875</v>
      </c>
      <c r="C214" s="20">
        <v>25.63</v>
      </c>
      <c r="D214" s="20">
        <v>32.921275018999999</v>
      </c>
      <c r="E214" s="20">
        <v>34.863451765400001</v>
      </c>
      <c r="F214" s="17"/>
      <c r="G214" s="21">
        <f t="shared" si="8"/>
        <v>-2.0029556392366182E-2</v>
      </c>
      <c r="H214" s="21">
        <f t="shared" si="8"/>
        <v>1.6919545858602059E-2</v>
      </c>
      <c r="I214" s="21">
        <f t="shared" si="8"/>
        <v>-1.0566136037708607E-2</v>
      </c>
      <c r="J214" s="21">
        <f t="shared" si="7"/>
        <v>-9.1272738611787169E-3</v>
      </c>
      <c r="K214" s="17"/>
      <c r="L214" s="17"/>
      <c r="M214" s="17"/>
      <c r="N214" s="17"/>
      <c r="O214" s="17"/>
      <c r="P214" s="17"/>
      <c r="Q214" s="17"/>
    </row>
    <row r="215" spans="1:17" x14ac:dyDescent="0.2">
      <c r="A215" s="19" t="s">
        <v>241</v>
      </c>
      <c r="B215" s="17">
        <v>93082</v>
      </c>
      <c r="C215" s="20">
        <v>26.05</v>
      </c>
      <c r="D215" s="20">
        <v>32.901292454500002</v>
      </c>
      <c r="E215" s="20">
        <v>34.783535543600003</v>
      </c>
      <c r="F215" s="17"/>
      <c r="G215" s="21">
        <f t="shared" si="8"/>
        <v>2.2263220583230276E-3</v>
      </c>
      <c r="H215" s="21">
        <f t="shared" si="8"/>
        <v>1.6254227823396212E-2</v>
      </c>
      <c r="I215" s="21">
        <f t="shared" si="8"/>
        <v>-6.0716456014641795E-4</v>
      </c>
      <c r="J215" s="21">
        <f t="shared" si="7"/>
        <v>-2.294894867999006E-3</v>
      </c>
      <c r="K215" s="17"/>
      <c r="L215" s="17"/>
      <c r="M215" s="17"/>
      <c r="N215" s="17"/>
      <c r="O215" s="17"/>
      <c r="P215" s="17"/>
      <c r="Q215" s="17"/>
    </row>
    <row r="216" spans="1:17" x14ac:dyDescent="0.2">
      <c r="A216" s="19" t="s">
        <v>242</v>
      </c>
      <c r="B216" s="17">
        <v>94333</v>
      </c>
      <c r="C216" s="20">
        <v>27.68</v>
      </c>
      <c r="D216" s="20">
        <v>32.871318607699997</v>
      </c>
      <c r="E216" s="20">
        <v>34.723598377199998</v>
      </c>
      <c r="F216" s="17"/>
      <c r="G216" s="21">
        <f t="shared" si="8"/>
        <v>1.3350250303733944E-2</v>
      </c>
      <c r="H216" s="21">
        <f t="shared" si="8"/>
        <v>6.0692362550092936E-2</v>
      </c>
      <c r="I216" s="21">
        <f t="shared" si="8"/>
        <v>-9.1143861832239435E-4</v>
      </c>
      <c r="J216" s="21">
        <f t="shared" si="7"/>
        <v>-1.7246339440361959E-3</v>
      </c>
      <c r="K216" s="17"/>
      <c r="L216" s="17"/>
      <c r="M216" s="17"/>
      <c r="N216" s="17"/>
      <c r="O216" s="17"/>
      <c r="P216" s="17"/>
      <c r="Q216" s="17"/>
    </row>
    <row r="217" spans="1:17" x14ac:dyDescent="0.2">
      <c r="A217" s="19" t="s">
        <v>243</v>
      </c>
      <c r="B217" s="17">
        <v>93284</v>
      </c>
      <c r="C217" s="20">
        <v>28.23</v>
      </c>
      <c r="D217" s="20">
        <v>32.361763212900001</v>
      </c>
      <c r="E217" s="20">
        <v>34.244101046399997</v>
      </c>
      <c r="F217" s="17"/>
      <c r="G217" s="21">
        <f t="shared" si="8"/>
        <v>-1.1182472070534367E-2</v>
      </c>
      <c r="H217" s="21">
        <f t="shared" si="8"/>
        <v>1.967511151592917E-2</v>
      </c>
      <c r="I217" s="21">
        <f t="shared" si="8"/>
        <v>-1.5622924587142342E-2</v>
      </c>
      <c r="J217" s="21">
        <f t="shared" si="7"/>
        <v>-1.3905206665555708E-2</v>
      </c>
      <c r="K217" s="17"/>
      <c r="L217" s="17"/>
      <c r="M217" s="17"/>
      <c r="N217" s="17"/>
      <c r="O217" s="17"/>
      <c r="P217" s="17"/>
      <c r="Q217" s="17"/>
    </row>
    <row r="218" spans="1:17" x14ac:dyDescent="0.2">
      <c r="A218" s="19" t="s">
        <v>244</v>
      </c>
      <c r="B218" s="17">
        <v>94578</v>
      </c>
      <c r="C218" s="20">
        <v>27.61</v>
      </c>
      <c r="D218" s="20">
        <v>32.801379632</v>
      </c>
      <c r="E218" s="20">
        <v>34.713608849499998</v>
      </c>
      <c r="F218" s="17"/>
      <c r="G218" s="21">
        <f t="shared" si="8"/>
        <v>1.3776287543014498E-2</v>
      </c>
      <c r="H218" s="21">
        <f t="shared" si="8"/>
        <v>-2.2207216323334961E-2</v>
      </c>
      <c r="I218" s="21">
        <f t="shared" si="8"/>
        <v>1.3492998331179038E-2</v>
      </c>
      <c r="J218" s="21">
        <f t="shared" si="7"/>
        <v>1.361747827992791E-2</v>
      </c>
      <c r="K218" s="17"/>
      <c r="L218" s="17"/>
      <c r="M218" s="17"/>
      <c r="N218" s="17"/>
      <c r="O218" s="17"/>
      <c r="P218" s="17"/>
      <c r="Q218" s="17"/>
    </row>
    <row r="219" spans="1:17" x14ac:dyDescent="0.2">
      <c r="A219" s="19" t="s">
        <v>245</v>
      </c>
      <c r="B219" s="17">
        <v>94588</v>
      </c>
      <c r="C219" s="20">
        <v>28</v>
      </c>
      <c r="D219" s="20">
        <v>32.711458091700003</v>
      </c>
      <c r="E219" s="20">
        <v>35.003305153600003</v>
      </c>
      <c r="F219" s="17"/>
      <c r="G219" s="21">
        <f t="shared" si="8"/>
        <v>1.0572724495225477E-4</v>
      </c>
      <c r="H219" s="21">
        <f t="shared" si="8"/>
        <v>1.4026484233140849E-2</v>
      </c>
      <c r="I219" s="21">
        <f t="shared" si="8"/>
        <v>-2.745159571600896E-3</v>
      </c>
      <c r="J219" s="21">
        <f t="shared" si="7"/>
        <v>8.3106940583104229E-3</v>
      </c>
      <c r="K219" s="17"/>
      <c r="L219" s="17"/>
      <c r="M219" s="17"/>
      <c r="N219" s="17"/>
      <c r="O219" s="17"/>
      <c r="P219" s="17"/>
      <c r="Q219" s="17"/>
    </row>
    <row r="220" spans="1:17" x14ac:dyDescent="0.2">
      <c r="A220" s="19" t="s">
        <v>246</v>
      </c>
      <c r="B220" s="17">
        <v>95923</v>
      </c>
      <c r="C220" s="20">
        <v>29.92</v>
      </c>
      <c r="D220" s="20">
        <v>33.131091946300003</v>
      </c>
      <c r="E220" s="20">
        <v>35.8524150103</v>
      </c>
      <c r="F220" s="17"/>
      <c r="G220" s="21">
        <f t="shared" si="8"/>
        <v>1.4015168176146633E-2</v>
      </c>
      <c r="H220" s="21">
        <f t="shared" si="8"/>
        <v>6.632264293107272E-2</v>
      </c>
      <c r="I220" s="21">
        <f t="shared" si="8"/>
        <v>1.2746758325110385E-2</v>
      </c>
      <c r="J220" s="21">
        <f t="shared" si="7"/>
        <v>2.396843908989859E-2</v>
      </c>
      <c r="K220" s="17"/>
      <c r="L220" s="17"/>
      <c r="M220" s="17"/>
      <c r="N220" s="17"/>
      <c r="O220" s="17"/>
      <c r="P220" s="17"/>
      <c r="Q220" s="17"/>
    </row>
    <row r="221" spans="1:17" x14ac:dyDescent="0.2">
      <c r="A221" s="19" t="s">
        <v>247</v>
      </c>
      <c r="B221" s="17">
        <v>95045</v>
      </c>
      <c r="C221" s="20">
        <v>29.82</v>
      </c>
      <c r="D221" s="20">
        <v>33.181048357500003</v>
      </c>
      <c r="E221" s="20">
        <v>35.612666344899999</v>
      </c>
      <c r="F221" s="17"/>
      <c r="G221" s="21">
        <f t="shared" si="8"/>
        <v>-9.1953226354423E-3</v>
      </c>
      <c r="H221" s="21">
        <f t="shared" si="8"/>
        <v>-3.347843769684204E-3</v>
      </c>
      <c r="I221" s="21">
        <f t="shared" si="8"/>
        <v>1.5067051198133596E-3</v>
      </c>
      <c r="J221" s="21">
        <f t="shared" si="7"/>
        <v>-6.7095582982204674E-3</v>
      </c>
      <c r="K221" s="17"/>
      <c r="L221" s="17"/>
      <c r="M221" s="17"/>
      <c r="N221" s="17"/>
      <c r="O221" s="17"/>
      <c r="P221" s="17"/>
      <c r="Q221" s="17"/>
    </row>
    <row r="222" spans="1:17" x14ac:dyDescent="0.2">
      <c r="A222" s="19" t="s">
        <v>248</v>
      </c>
      <c r="B222" s="17">
        <v>96552</v>
      </c>
      <c r="C222" s="20">
        <v>30.72</v>
      </c>
      <c r="D222" s="20">
        <v>33.690603752400001</v>
      </c>
      <c r="E222" s="20">
        <v>36.032226509399997</v>
      </c>
      <c r="F222" s="17"/>
      <c r="G222" s="21">
        <f t="shared" si="8"/>
        <v>1.5731259657479991E-2</v>
      </c>
      <c r="H222" s="21">
        <f t="shared" si="8"/>
        <v>2.9734598942878925E-2</v>
      </c>
      <c r="I222" s="21">
        <f t="shared" si="8"/>
        <v>1.5240097747058702E-2</v>
      </c>
      <c r="J222" s="21">
        <f t="shared" si="7"/>
        <v>1.1712348054805604E-2</v>
      </c>
      <c r="K222" s="17"/>
      <c r="L222" s="17"/>
      <c r="M222" s="17"/>
      <c r="N222" s="17"/>
      <c r="O222" s="17"/>
      <c r="P222" s="17"/>
      <c r="Q222" s="17"/>
    </row>
    <row r="223" spans="1:17" x14ac:dyDescent="0.2">
      <c r="A223" s="19" t="s">
        <v>249</v>
      </c>
      <c r="B223" s="17">
        <v>96236</v>
      </c>
      <c r="C223" s="20">
        <v>30.5</v>
      </c>
      <c r="D223" s="20">
        <v>33.770534010399999</v>
      </c>
      <c r="E223" s="20">
        <v>35.922341704399997</v>
      </c>
      <c r="F223" s="17"/>
      <c r="G223" s="21">
        <f t="shared" si="8"/>
        <v>-3.2782152726960065E-3</v>
      </c>
      <c r="H223" s="21">
        <f t="shared" si="8"/>
        <v>-7.1872246661054033E-3</v>
      </c>
      <c r="I223" s="21">
        <f t="shared" si="8"/>
        <v>2.3696693549389203E-3</v>
      </c>
      <c r="J223" s="21">
        <f t="shared" si="7"/>
        <v>-3.0542853122719712E-3</v>
      </c>
      <c r="K223" s="17"/>
      <c r="L223" s="17"/>
      <c r="M223" s="17"/>
      <c r="N223" s="17"/>
      <c r="O223" s="17"/>
      <c r="P223" s="17"/>
      <c r="Q223" s="17"/>
    </row>
    <row r="224" spans="1:17" x14ac:dyDescent="0.2">
      <c r="A224" s="19" t="s">
        <v>250</v>
      </c>
      <c r="B224" s="17">
        <v>96187</v>
      </c>
      <c r="C224" s="20">
        <v>30.48</v>
      </c>
      <c r="D224" s="20">
        <v>33.500769389600002</v>
      </c>
      <c r="E224" s="20">
        <v>35.452833901299996</v>
      </c>
      <c r="F224" s="17"/>
      <c r="G224" s="21">
        <f t="shared" si="8"/>
        <v>-5.0929463795011307E-4</v>
      </c>
      <c r="H224" s="21">
        <f t="shared" si="8"/>
        <v>-6.559527949203843E-4</v>
      </c>
      <c r="I224" s="21">
        <f t="shared" si="8"/>
        <v>-8.0202420110406947E-3</v>
      </c>
      <c r="J224" s="21">
        <f t="shared" si="7"/>
        <v>-1.3156242943765689E-2</v>
      </c>
      <c r="K224" s="17"/>
      <c r="L224" s="17"/>
      <c r="M224" s="17"/>
      <c r="N224" s="17"/>
      <c r="O224" s="17"/>
      <c r="P224" s="17"/>
      <c r="Q224" s="17"/>
    </row>
    <row r="225" spans="1:17" x14ac:dyDescent="0.2">
      <c r="A225" s="19" t="s">
        <v>251</v>
      </c>
      <c r="B225" s="17">
        <v>96353</v>
      </c>
      <c r="C225" s="20">
        <v>31.05</v>
      </c>
      <c r="D225" s="20">
        <v>33.800507857100001</v>
      </c>
      <c r="E225" s="20">
        <v>35.542739650800002</v>
      </c>
      <c r="F225" s="17"/>
      <c r="G225" s="21">
        <f t="shared" si="8"/>
        <v>1.7243174522721116E-3</v>
      </c>
      <c r="H225" s="21">
        <f t="shared" si="8"/>
        <v>1.8528077561042213E-2</v>
      </c>
      <c r="I225" s="21">
        <f t="shared" si="8"/>
        <v>8.907422313063804E-3</v>
      </c>
      <c r="J225" s="21">
        <f t="shared" si="7"/>
        <v>2.5327155782043317E-3</v>
      </c>
      <c r="K225" s="17"/>
      <c r="L225" s="17"/>
      <c r="M225" s="17"/>
      <c r="N225" s="17"/>
      <c r="O225" s="17"/>
      <c r="P225" s="17"/>
      <c r="Q225" s="17"/>
    </row>
    <row r="226" spans="1:17" x14ac:dyDescent="0.2">
      <c r="A226" s="19" t="s">
        <v>252</v>
      </c>
      <c r="B226" s="17">
        <v>95527</v>
      </c>
      <c r="C226" s="20">
        <v>30.76</v>
      </c>
      <c r="D226" s="20">
        <v>34.025411428600002</v>
      </c>
      <c r="E226" s="20">
        <v>35.562718706299997</v>
      </c>
      <c r="F226" s="17"/>
      <c r="G226" s="21">
        <f t="shared" si="8"/>
        <v>-8.6096008159276208E-3</v>
      </c>
      <c r="H226" s="21">
        <f t="shared" si="8"/>
        <v>-9.38366374204452E-3</v>
      </c>
      <c r="I226" s="21">
        <f t="shared" si="8"/>
        <v>6.6318126803778877E-3</v>
      </c>
      <c r="J226" s="21">
        <f t="shared" si="7"/>
        <v>5.6195562161854228E-4</v>
      </c>
      <c r="K226" s="17"/>
      <c r="L226" s="17"/>
      <c r="M226" s="17"/>
      <c r="N226" s="17"/>
      <c r="O226" s="17"/>
      <c r="P226" s="17"/>
      <c r="Q226" s="17"/>
    </row>
    <row r="227" spans="1:17" x14ac:dyDescent="0.2">
      <c r="A227" s="19" t="s">
        <v>253</v>
      </c>
      <c r="B227" s="17">
        <v>96007</v>
      </c>
      <c r="C227" s="20">
        <v>30.72</v>
      </c>
      <c r="D227" s="20">
        <v>33.695552857099997</v>
      </c>
      <c r="E227" s="20">
        <v>35.941498532200001</v>
      </c>
      <c r="F227" s="17"/>
      <c r="G227" s="21">
        <f t="shared" si="8"/>
        <v>5.0121754349168914E-3</v>
      </c>
      <c r="H227" s="21">
        <f t="shared" si="8"/>
        <v>-1.3012363579718968E-3</v>
      </c>
      <c r="I227" s="21">
        <f t="shared" si="8"/>
        <v>-9.7417744613158101E-3</v>
      </c>
      <c r="J227" s="21">
        <f t="shared" si="7"/>
        <v>1.0594714091768726E-2</v>
      </c>
      <c r="K227" s="17"/>
      <c r="L227" s="17"/>
      <c r="M227" s="17"/>
      <c r="N227" s="17"/>
      <c r="O227" s="17"/>
      <c r="P227" s="17"/>
      <c r="Q227" s="17"/>
    </row>
    <row r="228" spans="1:17" x14ac:dyDescent="0.2">
      <c r="A228" s="19" t="s">
        <v>254</v>
      </c>
      <c r="B228" s="17">
        <v>95008</v>
      </c>
      <c r="C228" s="20">
        <v>31.05</v>
      </c>
      <c r="D228" s="20">
        <v>32.955869999999997</v>
      </c>
      <c r="E228" s="20">
        <v>34.971997598500003</v>
      </c>
      <c r="F228" s="17"/>
      <c r="G228" s="21">
        <f t="shared" si="8"/>
        <v>-1.0460006894862746E-2</v>
      </c>
      <c r="H228" s="21">
        <f t="shared" si="8"/>
        <v>1.0684900100016353E-2</v>
      </c>
      <c r="I228" s="21">
        <f t="shared" si="8"/>
        <v>-2.2196472161057766E-2</v>
      </c>
      <c r="J228" s="21">
        <f t="shared" si="7"/>
        <v>-2.7344903223519065E-2</v>
      </c>
      <c r="K228" s="17"/>
      <c r="L228" s="17"/>
      <c r="M228" s="17"/>
      <c r="N228" s="17"/>
      <c r="O228" s="17"/>
      <c r="P228" s="17"/>
      <c r="Q228" s="17"/>
    </row>
    <row r="229" spans="1:17" x14ac:dyDescent="0.2">
      <c r="A229" s="19" t="s">
        <v>255</v>
      </c>
      <c r="B229" s="17">
        <v>94388</v>
      </c>
      <c r="C229" s="20">
        <v>31.05</v>
      </c>
      <c r="D229" s="20">
        <v>32.5860285714</v>
      </c>
      <c r="E229" s="20">
        <v>34.752110788800003</v>
      </c>
      <c r="F229" s="17"/>
      <c r="G229" s="21">
        <f t="shared" si="8"/>
        <v>-6.5471521542216464E-3</v>
      </c>
      <c r="H229" s="21">
        <f t="shared" si="8"/>
        <v>0</v>
      </c>
      <c r="I229" s="21">
        <f t="shared" si="8"/>
        <v>-1.1285768711854393E-2</v>
      </c>
      <c r="J229" s="21">
        <f t="shared" si="7"/>
        <v>-6.3073603596070617E-3</v>
      </c>
      <c r="K229" s="17"/>
      <c r="L229" s="17"/>
      <c r="M229" s="17"/>
      <c r="N229" s="17"/>
      <c r="O229" s="17"/>
      <c r="P229" s="17"/>
      <c r="Q229" s="17"/>
    </row>
    <row r="230" spans="1:17" x14ac:dyDescent="0.2">
      <c r="A230" s="19" t="s">
        <v>256</v>
      </c>
      <c r="B230" s="17">
        <v>95596</v>
      </c>
      <c r="C230" s="20">
        <v>30.39</v>
      </c>
      <c r="D230" s="20">
        <v>32.955869999999997</v>
      </c>
      <c r="E230" s="20">
        <v>35.471740347800001</v>
      </c>
      <c r="F230" s="17"/>
      <c r="G230" s="21">
        <f t="shared" si="8"/>
        <v>1.2717031750684709E-2</v>
      </c>
      <c r="H230" s="21">
        <f t="shared" si="8"/>
        <v>-2.1485201450786119E-2</v>
      </c>
      <c r="I230" s="21">
        <f t="shared" si="8"/>
        <v>1.1285768711854445E-2</v>
      </c>
      <c r="J230" s="21">
        <f t="shared" si="7"/>
        <v>2.0496020637414004E-2</v>
      </c>
      <c r="K230" s="17"/>
      <c r="L230" s="17"/>
      <c r="M230" s="17"/>
      <c r="N230" s="17"/>
      <c r="O230" s="17"/>
      <c r="P230" s="17"/>
      <c r="Q230" s="17"/>
    </row>
    <row r="231" spans="1:17" x14ac:dyDescent="0.2">
      <c r="A231" s="19" t="s">
        <v>257</v>
      </c>
      <c r="B231" s="17">
        <v>94807</v>
      </c>
      <c r="C231" s="20">
        <v>30.73</v>
      </c>
      <c r="D231" s="20">
        <v>32.5460457143</v>
      </c>
      <c r="E231" s="20">
        <v>34.852059338700002</v>
      </c>
      <c r="F231" s="17"/>
      <c r="G231" s="21">
        <f t="shared" si="8"/>
        <v>-8.2877319804025209E-3</v>
      </c>
      <c r="H231" s="21">
        <f t="shared" si="8"/>
        <v>1.1125769213691667E-2</v>
      </c>
      <c r="I231" s="21">
        <f t="shared" si="8"/>
        <v>-1.2513515948861149E-2</v>
      </c>
      <c r="J231" s="21">
        <f t="shared" si="7"/>
        <v>-1.7624105968681036E-2</v>
      </c>
      <c r="K231" s="17"/>
      <c r="L231" s="17"/>
      <c r="M231" s="17"/>
      <c r="N231" s="17"/>
      <c r="O231" s="17"/>
      <c r="P231" s="17"/>
      <c r="Q231" s="17"/>
    </row>
    <row r="232" spans="1:17" x14ac:dyDescent="0.2">
      <c r="A232" s="19" t="s">
        <v>258</v>
      </c>
      <c r="B232" s="17">
        <v>94257</v>
      </c>
      <c r="C232" s="20">
        <v>29.88</v>
      </c>
      <c r="D232" s="20">
        <v>32.39611</v>
      </c>
      <c r="E232" s="20">
        <v>34.542218834099998</v>
      </c>
      <c r="F232" s="17"/>
      <c r="G232" s="21">
        <f t="shared" si="8"/>
        <v>-5.8181520701816904E-3</v>
      </c>
      <c r="H232" s="21">
        <f t="shared" si="8"/>
        <v>-2.8050015877776831E-2</v>
      </c>
      <c r="I232" s="21">
        <f t="shared" si="8"/>
        <v>-4.6175239813224913E-3</v>
      </c>
      <c r="J232" s="21">
        <f t="shared" si="7"/>
        <v>-8.9299167520412934E-3</v>
      </c>
      <c r="K232" s="17"/>
      <c r="L232" s="17"/>
      <c r="M232" s="17"/>
      <c r="N232" s="17"/>
      <c r="O232" s="17"/>
      <c r="P232" s="17"/>
      <c r="Q232" s="17"/>
    </row>
    <row r="233" spans="1:17" x14ac:dyDescent="0.2">
      <c r="A233" s="19" t="s">
        <v>259</v>
      </c>
      <c r="B233" s="17">
        <v>91726</v>
      </c>
      <c r="C233" s="20">
        <v>29.98</v>
      </c>
      <c r="D233" s="20">
        <v>31.8863285714</v>
      </c>
      <c r="E233" s="20">
        <v>33.6826613052</v>
      </c>
      <c r="F233" s="17"/>
      <c r="G233" s="21">
        <f t="shared" si="8"/>
        <v>-2.7219221792135064E-2</v>
      </c>
      <c r="H233" s="21">
        <f t="shared" si="8"/>
        <v>3.3411324098351299E-3</v>
      </c>
      <c r="I233" s="21">
        <f t="shared" si="8"/>
        <v>-1.5861007363553135E-2</v>
      </c>
      <c r="J233" s="21">
        <f t="shared" si="7"/>
        <v>-2.5199106578791285E-2</v>
      </c>
      <c r="K233" s="17"/>
      <c r="L233" s="17"/>
      <c r="M233" s="17"/>
      <c r="N233" s="17"/>
      <c r="O233" s="17"/>
      <c r="P233" s="17"/>
      <c r="Q233" s="17"/>
    </row>
    <row r="234" spans="1:17" x14ac:dyDescent="0.2">
      <c r="A234" s="19" t="s">
        <v>260</v>
      </c>
      <c r="B234" s="17">
        <v>92092</v>
      </c>
      <c r="C234" s="20">
        <v>31.26</v>
      </c>
      <c r="D234" s="20">
        <v>31.7363928571</v>
      </c>
      <c r="E234" s="20">
        <v>33.582712755400003</v>
      </c>
      <c r="F234" s="17"/>
      <c r="G234" s="21">
        <f t="shared" si="8"/>
        <v>3.9822050470309373E-3</v>
      </c>
      <c r="H234" s="21">
        <f t="shared" si="8"/>
        <v>4.1808832318878858E-2</v>
      </c>
      <c r="I234" s="21">
        <f t="shared" si="8"/>
        <v>-4.7132844525526437E-3</v>
      </c>
      <c r="J234" s="21">
        <f t="shared" si="7"/>
        <v>-2.9717703871604819E-3</v>
      </c>
      <c r="K234" s="17"/>
      <c r="L234" s="17"/>
      <c r="M234" s="17"/>
      <c r="N234" s="17"/>
      <c r="O234" s="17"/>
      <c r="P234" s="17"/>
      <c r="Q234" s="17"/>
    </row>
    <row r="235" spans="1:17" x14ac:dyDescent="0.2">
      <c r="A235" s="19" t="s">
        <v>261</v>
      </c>
      <c r="B235" s="17">
        <v>91623</v>
      </c>
      <c r="C235" s="20">
        <v>31.53</v>
      </c>
      <c r="D235" s="20">
        <v>31.836349999999999</v>
      </c>
      <c r="E235" s="20">
        <v>33.222897975800002</v>
      </c>
      <c r="F235" s="17"/>
      <c r="G235" s="21">
        <f t="shared" si="8"/>
        <v>-5.1057455172283149E-3</v>
      </c>
      <c r="H235" s="21">
        <f t="shared" si="8"/>
        <v>8.6001485636388059E-3</v>
      </c>
      <c r="I235" s="21">
        <f t="shared" si="8"/>
        <v>3.1446566808220012E-3</v>
      </c>
      <c r="J235" s="21">
        <f t="shared" si="7"/>
        <v>-1.0772096984254659E-2</v>
      </c>
      <c r="K235" s="17"/>
      <c r="L235" s="17"/>
      <c r="M235" s="17"/>
      <c r="N235" s="17"/>
      <c r="O235" s="17"/>
      <c r="P235" s="17"/>
      <c r="Q235" s="17"/>
    </row>
    <row r="236" spans="1:17" x14ac:dyDescent="0.2">
      <c r="A236" s="19" t="s">
        <v>262</v>
      </c>
      <c r="B236" s="17">
        <v>90024</v>
      </c>
      <c r="C236" s="20">
        <v>32.07</v>
      </c>
      <c r="D236" s="20">
        <v>31.426525714299999</v>
      </c>
      <c r="E236" s="20">
        <v>32.833098631399999</v>
      </c>
      <c r="F236" s="17"/>
      <c r="G236" s="21">
        <f t="shared" si="8"/>
        <v>-1.760603041719961E-2</v>
      </c>
      <c r="H236" s="21">
        <f t="shared" si="8"/>
        <v>1.6981540148094072E-2</v>
      </c>
      <c r="I236" s="21">
        <f t="shared" si="8"/>
        <v>-1.2956414456711971E-2</v>
      </c>
      <c r="J236" s="21">
        <f t="shared" si="7"/>
        <v>-1.1802225054148628E-2</v>
      </c>
      <c r="K236" s="17"/>
      <c r="L236" s="17"/>
      <c r="M236" s="17"/>
      <c r="N236" s="17"/>
      <c r="O236" s="17"/>
      <c r="P236" s="17"/>
      <c r="Q236" s="17"/>
    </row>
    <row r="237" spans="1:17" x14ac:dyDescent="0.2">
      <c r="A237" s="19" t="s">
        <v>263</v>
      </c>
      <c r="B237" s="17">
        <v>89992</v>
      </c>
      <c r="C237" s="20">
        <v>31.65</v>
      </c>
      <c r="D237" s="20">
        <v>31.486499999999999</v>
      </c>
      <c r="E237" s="20">
        <v>33.082970005999996</v>
      </c>
      <c r="F237" s="17"/>
      <c r="G237" s="21">
        <f t="shared" si="8"/>
        <v>-3.5552395717118411E-4</v>
      </c>
      <c r="H237" s="21">
        <f t="shared" si="8"/>
        <v>-1.3182865114878449E-2</v>
      </c>
      <c r="I237" s="21">
        <f t="shared" si="8"/>
        <v>1.9065782701271231E-3</v>
      </c>
      <c r="J237" s="21">
        <f t="shared" si="7"/>
        <v>7.581537450336435E-3</v>
      </c>
      <c r="K237" s="17"/>
      <c r="L237" s="17"/>
      <c r="M237" s="17"/>
      <c r="N237" s="17"/>
      <c r="O237" s="17"/>
      <c r="P237" s="17"/>
      <c r="Q237" s="17"/>
    </row>
    <row r="238" spans="1:17" x14ac:dyDescent="0.2">
      <c r="A238" s="19" t="s">
        <v>264</v>
      </c>
      <c r="B238" s="17">
        <v>91946</v>
      </c>
      <c r="C238" s="20">
        <v>31.82</v>
      </c>
      <c r="D238" s="20">
        <v>32.306148571400001</v>
      </c>
      <c r="E238" s="20">
        <v>33.982506954800002</v>
      </c>
      <c r="F238" s="17"/>
      <c r="G238" s="21">
        <f t="shared" si="8"/>
        <v>2.1480670710361808E-2</v>
      </c>
      <c r="H238" s="21">
        <f t="shared" si="8"/>
        <v>5.3568743194557077E-3</v>
      </c>
      <c r="I238" s="21">
        <f t="shared" si="8"/>
        <v>2.5698687820422818E-2</v>
      </c>
      <c r="J238" s="21">
        <f t="shared" si="7"/>
        <v>2.6827242233037705E-2</v>
      </c>
      <c r="K238" s="17"/>
      <c r="L238" s="17"/>
      <c r="M238" s="17"/>
      <c r="N238" s="17"/>
      <c r="O238" s="17"/>
      <c r="P238" s="17"/>
      <c r="Q238" s="17"/>
    </row>
    <row r="239" spans="1:17" x14ac:dyDescent="0.2">
      <c r="A239" s="19" t="s">
        <v>265</v>
      </c>
      <c r="B239" s="17">
        <v>94484</v>
      </c>
      <c r="C239" s="20">
        <v>30.04</v>
      </c>
      <c r="D239" s="20">
        <v>33.545617142899999</v>
      </c>
      <c r="E239" s="20">
        <v>35.381786652999999</v>
      </c>
      <c r="F239" s="17"/>
      <c r="G239" s="21">
        <f t="shared" si="8"/>
        <v>2.7229059794574881E-2</v>
      </c>
      <c r="H239" s="21">
        <f t="shared" si="8"/>
        <v>-5.7565196013706882E-2</v>
      </c>
      <c r="I239" s="21">
        <f t="shared" si="8"/>
        <v>3.7648647948272648E-2</v>
      </c>
      <c r="J239" s="21">
        <f t="shared" si="7"/>
        <v>4.0351295525296378E-2</v>
      </c>
      <c r="K239" s="17"/>
      <c r="L239" s="17"/>
      <c r="M239" s="17"/>
      <c r="N239" s="17"/>
      <c r="O239" s="17"/>
      <c r="P239" s="17"/>
      <c r="Q239" s="17"/>
    </row>
    <row r="240" spans="1:17" x14ac:dyDescent="0.2">
      <c r="A240" s="19" t="s">
        <v>266</v>
      </c>
      <c r="B240" s="17">
        <v>94360</v>
      </c>
      <c r="C240" s="20">
        <v>30.59</v>
      </c>
      <c r="D240" s="20">
        <v>33.585599999999999</v>
      </c>
      <c r="E240" s="20">
        <v>34.752110788800003</v>
      </c>
      <c r="F240" s="17"/>
      <c r="G240" s="21">
        <f t="shared" si="8"/>
        <v>-1.3132534559872446E-3</v>
      </c>
      <c r="H240" s="21">
        <f t="shared" si="8"/>
        <v>1.8143331266878029E-2</v>
      </c>
      <c r="I240" s="21">
        <f t="shared" si="8"/>
        <v>1.191185368875556E-3</v>
      </c>
      <c r="J240" s="21">
        <f t="shared" si="7"/>
        <v>-1.7956874121007237E-2</v>
      </c>
      <c r="K240" s="17"/>
      <c r="L240" s="17"/>
      <c r="M240" s="17"/>
      <c r="N240" s="17"/>
      <c r="O240" s="17"/>
      <c r="P240" s="17"/>
      <c r="Q240" s="17"/>
    </row>
    <row r="241" spans="1:17" x14ac:dyDescent="0.2">
      <c r="A241" s="19" t="s">
        <v>267</v>
      </c>
      <c r="B241" s="17">
        <v>93910</v>
      </c>
      <c r="C241" s="20">
        <v>30.9</v>
      </c>
      <c r="D241" s="20">
        <v>33.515630000000002</v>
      </c>
      <c r="E241" s="20">
        <v>34.582198253999998</v>
      </c>
      <c r="F241" s="17"/>
      <c r="G241" s="21">
        <f t="shared" si="8"/>
        <v>-4.7803777229520911E-3</v>
      </c>
      <c r="H241" s="21">
        <f t="shared" si="8"/>
        <v>1.0083025740887611E-2</v>
      </c>
      <c r="I241" s="21">
        <f t="shared" si="8"/>
        <v>-2.0855064910212592E-3</v>
      </c>
      <c r="J241" s="21">
        <f t="shared" si="7"/>
        <v>-4.9012639568400676E-3</v>
      </c>
      <c r="K241" s="17"/>
      <c r="L241" s="17"/>
      <c r="M241" s="17"/>
      <c r="N241" s="17"/>
      <c r="O241" s="17"/>
      <c r="P241" s="17"/>
      <c r="Q241" s="17"/>
    </row>
    <row r="242" spans="1:17" x14ac:dyDescent="0.2">
      <c r="A242" s="19" t="s">
        <v>268</v>
      </c>
      <c r="B242" s="17">
        <v>93627</v>
      </c>
      <c r="C242" s="20">
        <v>31.85</v>
      </c>
      <c r="D242" s="20">
        <v>33.015844285699998</v>
      </c>
      <c r="E242" s="20">
        <v>34.242373184500003</v>
      </c>
      <c r="F242" s="17"/>
      <c r="G242" s="21">
        <f t="shared" si="8"/>
        <v>-3.0180733915446322E-3</v>
      </c>
      <c r="H242" s="21">
        <f t="shared" si="8"/>
        <v>3.0281198114472704E-2</v>
      </c>
      <c r="I242" s="21">
        <f t="shared" si="8"/>
        <v>-1.5024321075871721E-2</v>
      </c>
      <c r="J242" s="21">
        <f t="shared" si="7"/>
        <v>-9.8751891663034184E-3</v>
      </c>
      <c r="K242" s="17"/>
      <c r="L242" s="17"/>
      <c r="M242" s="17"/>
      <c r="N242" s="17"/>
      <c r="O242" s="17"/>
      <c r="P242" s="17"/>
      <c r="Q242" s="17"/>
    </row>
    <row r="243" spans="1:17" x14ac:dyDescent="0.2">
      <c r="A243" s="19" t="s">
        <v>269</v>
      </c>
      <c r="B243" s="17">
        <v>94864</v>
      </c>
      <c r="C243" s="20">
        <v>31.5</v>
      </c>
      <c r="D243" s="20">
        <v>33.1357928571</v>
      </c>
      <c r="E243" s="20">
        <v>34.732121078799999</v>
      </c>
      <c r="F243" s="17"/>
      <c r="G243" s="21">
        <f t="shared" si="8"/>
        <v>1.3125483540034247E-2</v>
      </c>
      <c r="H243" s="21">
        <f t="shared" si="8"/>
        <v>-1.1049836186585046E-2</v>
      </c>
      <c r="I243" s="21">
        <f t="shared" si="8"/>
        <v>3.6264772283126547E-3</v>
      </c>
      <c r="J243" s="21">
        <f t="shared" si="7"/>
        <v>1.4201079113409383E-2</v>
      </c>
      <c r="K243" s="17"/>
      <c r="L243" s="17"/>
      <c r="M243" s="17"/>
      <c r="N243" s="17"/>
      <c r="O243" s="17"/>
      <c r="P243" s="17"/>
      <c r="Q243" s="17"/>
    </row>
    <row r="244" spans="1:17" x14ac:dyDescent="0.2">
      <c r="A244" s="19" t="s">
        <v>270</v>
      </c>
      <c r="B244" s="17">
        <v>96392</v>
      </c>
      <c r="C244" s="20">
        <v>30.4</v>
      </c>
      <c r="D244" s="20">
        <v>34.065394285700002</v>
      </c>
      <c r="E244" s="20">
        <v>35.691627157600003</v>
      </c>
      <c r="F244" s="17"/>
      <c r="G244" s="21">
        <f t="shared" si="8"/>
        <v>1.5978923655963335E-2</v>
      </c>
      <c r="H244" s="21">
        <f t="shared" si="8"/>
        <v>-3.554493741941147E-2</v>
      </c>
      <c r="I244" s="21">
        <f t="shared" si="8"/>
        <v>2.7667985330117464E-2</v>
      </c>
      <c r="J244" s="21">
        <f t="shared" si="7"/>
        <v>2.725118959769425E-2</v>
      </c>
      <c r="K244" s="17"/>
      <c r="L244" s="17"/>
      <c r="M244" s="17"/>
      <c r="N244" s="17"/>
      <c r="O244" s="17"/>
      <c r="P244" s="17"/>
      <c r="Q244" s="17"/>
    </row>
    <row r="245" spans="1:17" x14ac:dyDescent="0.2">
      <c r="A245" s="19" t="s">
        <v>271</v>
      </c>
      <c r="B245" s="17">
        <v>96566</v>
      </c>
      <c r="C245" s="20">
        <v>28.73</v>
      </c>
      <c r="D245" s="20">
        <v>34.705120000000001</v>
      </c>
      <c r="E245" s="20">
        <v>36.401261861599998</v>
      </c>
      <c r="F245" s="17"/>
      <c r="G245" s="21">
        <f t="shared" si="8"/>
        <v>1.8035017689130982E-3</v>
      </c>
      <c r="H245" s="21">
        <f t="shared" si="8"/>
        <v>-5.6500735420977791E-2</v>
      </c>
      <c r="I245" s="21">
        <f t="shared" si="8"/>
        <v>1.8605187831453825E-2</v>
      </c>
      <c r="J245" s="21">
        <f t="shared" si="7"/>
        <v>1.9687312691522955E-2</v>
      </c>
      <c r="K245" s="17"/>
      <c r="L245" s="17"/>
      <c r="M245" s="17"/>
      <c r="N245" s="17"/>
      <c r="O245" s="17"/>
      <c r="P245" s="17"/>
      <c r="Q245" s="17"/>
    </row>
    <row r="246" spans="1:17" x14ac:dyDescent="0.2">
      <c r="A246" s="19" t="s">
        <v>272</v>
      </c>
      <c r="B246" s="17">
        <v>97457</v>
      </c>
      <c r="C246" s="20">
        <v>29.01</v>
      </c>
      <c r="D246" s="20">
        <v>35.064965714300001</v>
      </c>
      <c r="E246" s="20">
        <v>37.070917145700001</v>
      </c>
      <c r="F246" s="17"/>
      <c r="G246" s="21">
        <f t="shared" si="8"/>
        <v>9.1845426924761983E-3</v>
      </c>
      <c r="H246" s="21">
        <f t="shared" si="8"/>
        <v>9.698725142114565E-3</v>
      </c>
      <c r="I246" s="21">
        <f t="shared" si="8"/>
        <v>1.0315277712240244E-2</v>
      </c>
      <c r="J246" s="21">
        <f t="shared" si="7"/>
        <v>1.822931720177846E-2</v>
      </c>
      <c r="K246" s="17"/>
      <c r="L246" s="17"/>
      <c r="M246" s="17"/>
      <c r="N246" s="17"/>
      <c r="O246" s="17"/>
      <c r="P246" s="17"/>
      <c r="Q246" s="17"/>
    </row>
    <row r="247" spans="1:17" x14ac:dyDescent="0.2">
      <c r="A247" s="19" t="s">
        <v>273</v>
      </c>
      <c r="B247" s="17">
        <v>97030</v>
      </c>
      <c r="C247" s="20">
        <v>27.7</v>
      </c>
      <c r="D247" s="20">
        <v>34.984999999999999</v>
      </c>
      <c r="E247" s="20">
        <v>36.980963450799997</v>
      </c>
      <c r="F247" s="17"/>
      <c r="G247" s="21">
        <f t="shared" si="8"/>
        <v>-4.3910460451565434E-3</v>
      </c>
      <c r="H247" s="21">
        <f t="shared" si="8"/>
        <v>-4.620818494001986E-2</v>
      </c>
      <c r="I247" s="21">
        <f t="shared" si="8"/>
        <v>-2.283106014976125E-3</v>
      </c>
      <c r="J247" s="21">
        <f t="shared" si="7"/>
        <v>-2.4294788578058542E-3</v>
      </c>
      <c r="K247" s="17"/>
      <c r="L247" s="17"/>
      <c r="M247" s="17"/>
      <c r="N247" s="17"/>
      <c r="O247" s="17"/>
      <c r="P247" s="17"/>
      <c r="Q247" s="17"/>
    </row>
    <row r="248" spans="1:17" x14ac:dyDescent="0.2">
      <c r="A248" s="19" t="s">
        <v>274</v>
      </c>
      <c r="B248" s="17">
        <v>97020</v>
      </c>
      <c r="C248" s="20">
        <v>27.6</v>
      </c>
      <c r="D248" s="20">
        <v>35.08</v>
      </c>
      <c r="E248" s="20">
        <v>36.861025191000003</v>
      </c>
      <c r="F248" s="17"/>
      <c r="G248" s="21">
        <f t="shared" si="8"/>
        <v>-1.0306622013765328E-4</v>
      </c>
      <c r="H248" s="21">
        <f t="shared" si="8"/>
        <v>-3.6166404701884389E-3</v>
      </c>
      <c r="I248" s="21">
        <f t="shared" si="8"/>
        <v>2.7117693061222718E-3</v>
      </c>
      <c r="J248" s="21">
        <f t="shared" si="7"/>
        <v>-3.2485139547343161E-3</v>
      </c>
      <c r="K248" s="17"/>
      <c r="L248" s="17"/>
      <c r="M248" s="17"/>
      <c r="N248" s="17"/>
      <c r="O248" s="17"/>
      <c r="P248" s="17"/>
      <c r="Q248" s="17"/>
    </row>
    <row r="249" spans="1:17" x14ac:dyDescent="0.2">
      <c r="A249" s="19" t="s">
        <v>275</v>
      </c>
      <c r="B249" s="17">
        <v>97380</v>
      </c>
      <c r="C249" s="20">
        <v>28.06</v>
      </c>
      <c r="D249" s="20">
        <v>35.020000000000003</v>
      </c>
      <c r="E249" s="20">
        <v>37.049999999999997</v>
      </c>
      <c r="F249" s="17"/>
      <c r="G249" s="21">
        <f t="shared" si="8"/>
        <v>3.7037079374844318E-3</v>
      </c>
      <c r="H249" s="21">
        <f t="shared" si="8"/>
        <v>1.6529301951210506E-2</v>
      </c>
      <c r="I249" s="21">
        <f t="shared" si="8"/>
        <v>-1.7118406462763196E-3</v>
      </c>
      <c r="J249" s="21">
        <f t="shared" si="7"/>
        <v>5.1135867835602564E-3</v>
      </c>
      <c r="K249" s="17"/>
      <c r="L249" s="17"/>
      <c r="M249" s="17"/>
      <c r="N249" s="17"/>
      <c r="O249" s="17"/>
      <c r="P249" s="17"/>
      <c r="Q249" s="17"/>
    </row>
  </sheetData>
  <mergeCells count="1">
    <mergeCell ref="G1:J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N20"/>
  <sheetViews>
    <sheetView showGridLines="0" topLeftCell="A7" zoomScale="117" zoomScaleNormal="130" workbookViewId="0">
      <selection activeCell="N19" sqref="N19"/>
    </sheetView>
  </sheetViews>
  <sheetFormatPr baseColWidth="10" defaultColWidth="10.83203125" defaultRowHeight="16" x14ac:dyDescent="0.2"/>
  <cols>
    <col min="1" max="1" width="1.83203125" style="2" customWidth="1"/>
    <col min="2" max="2" width="10.83203125" style="2" customWidth="1"/>
    <col min="3" max="3" width="9" style="2" customWidth="1"/>
    <col min="4" max="4" width="12.5" style="2" customWidth="1"/>
    <col min="5" max="5" width="11" style="2" customWidth="1"/>
    <col min="6" max="6" width="5.33203125" style="2" customWidth="1"/>
    <col min="7" max="7" width="7.1640625" style="2" customWidth="1"/>
    <col min="8" max="8" width="11.33203125" style="2" customWidth="1"/>
    <col min="9" max="9" width="12.5" style="2" customWidth="1"/>
    <col min="10" max="10" width="11.33203125" style="2" customWidth="1"/>
    <col min="11" max="257" width="8.83203125" style="2" customWidth="1"/>
    <col min="258" max="16384" width="10.83203125" style="2"/>
  </cols>
  <sheetData>
    <row r="1" spans="2:14" ht="6" customHeight="1" x14ac:dyDescent="0.2"/>
    <row r="2" spans="2:14" x14ac:dyDescent="0.2">
      <c r="C2" s="15" t="s">
        <v>0</v>
      </c>
      <c r="D2" s="15"/>
      <c r="E2" s="15"/>
    </row>
    <row r="3" spans="2:14" x14ac:dyDescent="0.2">
      <c r="C3" s="3"/>
      <c r="D3" s="3"/>
      <c r="E3" s="3"/>
    </row>
    <row r="4" spans="2:14" x14ac:dyDescent="0.2">
      <c r="C4" s="9"/>
      <c r="D4" s="10" t="s">
        <v>2</v>
      </c>
      <c r="E4" s="10" t="s">
        <v>3</v>
      </c>
      <c r="G4" s="6"/>
    </row>
    <row r="5" spans="2:14" x14ac:dyDescent="0.2">
      <c r="C5" s="10" t="s">
        <v>4</v>
      </c>
      <c r="D5" s="12">
        <v>0.15</v>
      </c>
      <c r="E5" s="12">
        <v>0.3</v>
      </c>
      <c r="G5" s="6"/>
    </row>
    <row r="6" spans="2:14" x14ac:dyDescent="0.2">
      <c r="C6" s="10" t="s">
        <v>5</v>
      </c>
      <c r="D6" s="12">
        <v>0.2</v>
      </c>
      <c r="E6" s="12">
        <v>0.32</v>
      </c>
      <c r="G6" s="6"/>
    </row>
    <row r="7" spans="2:14" x14ac:dyDescent="0.2">
      <c r="G7" s="6"/>
    </row>
    <row r="8" spans="2:14" x14ac:dyDescent="0.2">
      <c r="G8" s="6"/>
    </row>
    <row r="9" spans="2:14" x14ac:dyDescent="0.2">
      <c r="C9" s="15" t="s">
        <v>1</v>
      </c>
      <c r="D9" s="15"/>
      <c r="E9" s="15"/>
      <c r="G9" s="3"/>
    </row>
    <row r="10" spans="2:14" x14ac:dyDescent="0.2">
      <c r="C10" s="4"/>
      <c r="D10" s="5"/>
      <c r="J10" s="15" t="s">
        <v>7</v>
      </c>
      <c r="K10" s="15"/>
      <c r="L10" s="15"/>
      <c r="M10" s="15"/>
      <c r="N10" s="15"/>
    </row>
    <row r="11" spans="2:14" x14ac:dyDescent="0.2">
      <c r="C11" s="5" t="s">
        <v>2</v>
      </c>
      <c r="D11" s="5" t="s">
        <v>3</v>
      </c>
      <c r="E11" s="3" t="s">
        <v>6</v>
      </c>
    </row>
    <row r="12" spans="2:14" x14ac:dyDescent="0.2">
      <c r="B12" s="3" t="s">
        <v>9</v>
      </c>
      <c r="C12" s="13">
        <v>1</v>
      </c>
      <c r="D12" s="13">
        <v>0</v>
      </c>
      <c r="E12" s="11">
        <f t="shared" ref="E12:E17" si="0">C12*$D$5+D12*$E$5</f>
        <v>0.15</v>
      </c>
      <c r="F12" s="1"/>
      <c r="J12" s="14">
        <f t="shared" ref="J12:J17" si="1">SQRT(($C12^2)*($D$6^2)+($D12^2)*($E$6^2)+2*$C12*$D12*$J$18*$D$6*$E$6)</f>
        <v>0.2</v>
      </c>
      <c r="K12" s="14">
        <f t="shared" ref="K12:K17" si="2">IF(K$18&lt;&gt;"",SQRT(($C12^2)*($D$6^2)+($D12^2)*($E$6^2)+2*$C12*$D12*$K$18*$D$6*$E$6),0)</f>
        <v>0.2</v>
      </c>
      <c r="L12" s="14">
        <f t="shared" ref="L12:L17" si="3">IF(L$18&lt;&gt;"",SQRT((C12^2)*($D$6^2)+(D12^2)*($E$6^2)+2*C12*D12*$L$18*$D$6*$E$6),0)</f>
        <v>0.2</v>
      </c>
      <c r="M12" s="14">
        <f t="shared" ref="M12:M17" si="4">IF(M$18&lt;&gt;"",SQRT((C12^2)*($D$6^2)+(D12^2)*($E$6^2)+2*C12*D12*$M$18*$D$6*$E$6),0)</f>
        <v>0.2</v>
      </c>
      <c r="N12" s="14">
        <f t="shared" ref="N12:N17" si="5">IF(N$18&lt;&gt;"",SQRT((C12^2)*($D$6^2)+(D12^2)*($E$6^2)+2*C12*D12*$N$18*$D$6*$E$6),0)</f>
        <v>0.2</v>
      </c>
    </row>
    <row r="13" spans="2:14" x14ac:dyDescent="0.2">
      <c r="B13" s="3" t="s">
        <v>10</v>
      </c>
      <c r="C13" s="13">
        <v>0.8</v>
      </c>
      <c r="D13" s="13">
        <v>0.2</v>
      </c>
      <c r="E13" s="11">
        <f t="shared" si="0"/>
        <v>0.18</v>
      </c>
      <c r="F13" s="1"/>
      <c r="J13" s="14">
        <f t="shared" si="1"/>
        <v>0.22400000000000003</v>
      </c>
      <c r="K13" s="14">
        <f t="shared" si="2"/>
        <v>0.19983993594874877</v>
      </c>
      <c r="L13" s="14">
        <f t="shared" si="3"/>
        <v>0.17232527382830418</v>
      </c>
      <c r="M13" s="14">
        <f t="shared" si="4"/>
        <v>0.13948476619330161</v>
      </c>
      <c r="N13" s="14">
        <f t="shared" si="5"/>
        <v>9.6000000000000044E-2</v>
      </c>
    </row>
    <row r="14" spans="2:14" x14ac:dyDescent="0.2">
      <c r="B14" s="3" t="s">
        <v>11</v>
      </c>
      <c r="C14" s="13">
        <v>0.6</v>
      </c>
      <c r="D14" s="13">
        <v>0.4</v>
      </c>
      <c r="E14" s="11">
        <f t="shared" si="0"/>
        <v>0.21</v>
      </c>
      <c r="F14" s="1"/>
      <c r="J14" s="14">
        <f t="shared" si="1"/>
        <v>0.248</v>
      </c>
      <c r="K14" s="14">
        <f t="shared" si="2"/>
        <v>0.21481154531356084</v>
      </c>
      <c r="L14" s="14">
        <f t="shared" si="3"/>
        <v>0.17545369759569049</v>
      </c>
      <c r="M14" s="14">
        <f t="shared" si="4"/>
        <v>0.12419339757008022</v>
      </c>
      <c r="N14" s="14">
        <f t="shared" si="5"/>
        <v>8.0000000000003142E-3</v>
      </c>
    </row>
    <row r="15" spans="2:14" x14ac:dyDescent="0.2">
      <c r="B15" s="3" t="s">
        <v>12</v>
      </c>
      <c r="C15" s="13">
        <v>0.4</v>
      </c>
      <c r="D15" s="13">
        <v>0.6</v>
      </c>
      <c r="E15" s="11">
        <f t="shared" si="0"/>
        <v>0.24</v>
      </c>
      <c r="F15" s="1"/>
      <c r="J15" s="14">
        <f t="shared" si="1"/>
        <v>0.27200000000000002</v>
      </c>
      <c r="K15" s="14">
        <f t="shared" si="2"/>
        <v>0.24212393520674491</v>
      </c>
      <c r="L15" s="14">
        <f t="shared" si="3"/>
        <v>0.20800000000000002</v>
      </c>
      <c r="M15" s="14">
        <f t="shared" si="4"/>
        <v>0.16704490414256881</v>
      </c>
      <c r="N15" s="14">
        <f t="shared" si="5"/>
        <v>0.11200000000000002</v>
      </c>
    </row>
    <row r="16" spans="2:14" x14ac:dyDescent="0.2">
      <c r="B16" s="3" t="s">
        <v>13</v>
      </c>
      <c r="C16" s="13">
        <v>0.2</v>
      </c>
      <c r="D16" s="13">
        <v>0.8</v>
      </c>
      <c r="E16" s="11">
        <f t="shared" si="0"/>
        <v>0.27</v>
      </c>
      <c r="J16" s="14">
        <f t="shared" si="1"/>
        <v>0.29600000000000004</v>
      </c>
      <c r="K16" s="14">
        <f t="shared" si="2"/>
        <v>0.2781654184114194</v>
      </c>
      <c r="L16" s="14">
        <f t="shared" si="3"/>
        <v>0.25910615585122637</v>
      </c>
      <c r="M16" s="14">
        <f t="shared" si="4"/>
        <v>0.23852882425400923</v>
      </c>
      <c r="N16" s="14">
        <f t="shared" si="5"/>
        <v>0.21600000000000003</v>
      </c>
    </row>
    <row r="17" spans="2:14" x14ac:dyDescent="0.2">
      <c r="B17" s="3" t="s">
        <v>14</v>
      </c>
      <c r="C17" s="13">
        <v>0</v>
      </c>
      <c r="D17" s="13">
        <v>1</v>
      </c>
      <c r="E17" s="11">
        <f t="shared" si="0"/>
        <v>0.3</v>
      </c>
      <c r="J17" s="14">
        <f t="shared" si="1"/>
        <v>0.32</v>
      </c>
      <c r="K17" s="14">
        <f t="shared" si="2"/>
        <v>0.32</v>
      </c>
      <c r="L17" s="14">
        <f t="shared" si="3"/>
        <v>0.32</v>
      </c>
      <c r="M17" s="14">
        <f t="shared" si="4"/>
        <v>0.32</v>
      </c>
      <c r="N17" s="14">
        <f t="shared" si="5"/>
        <v>0.32</v>
      </c>
    </row>
    <row r="18" spans="2:14" x14ac:dyDescent="0.2">
      <c r="I18" s="8" t="s">
        <v>8</v>
      </c>
      <c r="J18" s="7">
        <v>1</v>
      </c>
      <c r="K18" s="7">
        <v>0.5</v>
      </c>
      <c r="L18" s="7">
        <v>0</v>
      </c>
      <c r="M18" s="7">
        <v>-0.5</v>
      </c>
      <c r="N18" s="7">
        <v>-1</v>
      </c>
    </row>
    <row r="20" spans="2:14" x14ac:dyDescent="0.2">
      <c r="J20" s="8"/>
    </row>
  </sheetData>
  <mergeCells count="3">
    <mergeCell ref="J10:N10"/>
    <mergeCell ref="C9:E9"/>
    <mergeCell ref="C2:E2"/>
  </mergeCells>
  <phoneticPr fontId="9" type="noConversion"/>
  <pageMargins left="0.78740157499999996" right="0.78740157499999996" top="0.984251969" bottom="0.984251969" header="0.49212598499999999" footer="0.49212598499999999"/>
  <pageSetup paperSize="9" orientation="portrait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correlacão exemplo</vt:lpstr>
      <vt:lpstr>risco e retorno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Piellusch</dc:creator>
  <cp:lastModifiedBy>Fernando Ferreira</cp:lastModifiedBy>
  <dcterms:created xsi:type="dcterms:W3CDTF">2019-07-30T18:25:57Z</dcterms:created>
  <dcterms:modified xsi:type="dcterms:W3CDTF">2020-02-27T23:27:34Z</dcterms:modified>
</cp:coreProperties>
</file>